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xVal>
          <yVal>
            <numRef>
              <f>gráficos!$B$7:$B$759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  <c r="AA2" t="n">
        <v>1395.557613446911</v>
      </c>
      <c r="AB2" t="n">
        <v>1909.463494374742</v>
      </c>
      <c r="AC2" t="n">
        <v>1727.226978420462</v>
      </c>
      <c r="AD2" t="n">
        <v>1395557.613446911</v>
      </c>
      <c r="AE2" t="n">
        <v>1909463.494374742</v>
      </c>
      <c r="AF2" t="n">
        <v>8.019033564887485e-07</v>
      </c>
      <c r="AG2" t="n">
        <v>1.364375</v>
      </c>
      <c r="AH2" t="n">
        <v>1727226.978420462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  <c r="AA3" t="n">
        <v>1108.768085274215</v>
      </c>
      <c r="AB3" t="n">
        <v>1517.065409667828</v>
      </c>
      <c r="AC3" t="n">
        <v>1372.278816183805</v>
      </c>
      <c r="AD3" t="n">
        <v>1108768.085274215</v>
      </c>
      <c r="AE3" t="n">
        <v>1517065.409667828</v>
      </c>
      <c r="AF3" t="n">
        <v>9.22222996918097e-07</v>
      </c>
      <c r="AG3" t="n">
        <v>1.186458333333333</v>
      </c>
      <c r="AH3" t="n">
        <v>1372278.816183805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  <c r="AA4" t="n">
        <v>952.7840804172068</v>
      </c>
      <c r="AB4" t="n">
        <v>1303.64121269385</v>
      </c>
      <c r="AC4" t="n">
        <v>1179.223525026281</v>
      </c>
      <c r="AD4" t="n">
        <v>952784.0804172069</v>
      </c>
      <c r="AE4" t="n">
        <v>1303641.21269385</v>
      </c>
      <c r="AF4" t="n">
        <v>1.011451748157496e-06</v>
      </c>
      <c r="AG4" t="n">
        <v>1.081666666666667</v>
      </c>
      <c r="AH4" t="n">
        <v>1179223.525026281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  <c r="AA5" t="n">
        <v>860.5218042312609</v>
      </c>
      <c r="AB5" t="n">
        <v>1177.403896091882</v>
      </c>
      <c r="AC5" t="n">
        <v>1065.034120745619</v>
      </c>
      <c r="AD5" t="n">
        <v>860521.8042312609</v>
      </c>
      <c r="AE5" t="n">
        <v>1177403.896091882</v>
      </c>
      <c r="AF5" t="n">
        <v>1.076889666959315e-06</v>
      </c>
      <c r="AG5" t="n">
        <v>1.016041666666667</v>
      </c>
      <c r="AH5" t="n">
        <v>1065034.120745619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  <c r="AA6" t="n">
        <v>796.5745813312593</v>
      </c>
      <c r="AB6" t="n">
        <v>1089.908484567733</v>
      </c>
      <c r="AC6" t="n">
        <v>985.8891484967529</v>
      </c>
      <c r="AD6" t="n">
        <v>796574.5813312593</v>
      </c>
      <c r="AE6" t="n">
        <v>1089908.484567733</v>
      </c>
      <c r="AF6" t="n">
        <v>1.128042582619807e-06</v>
      </c>
      <c r="AG6" t="n">
        <v>0.9700000000000001</v>
      </c>
      <c r="AH6" t="n">
        <v>985889.148496753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  <c r="AA7" t="n">
        <v>751.6834654541346</v>
      </c>
      <c r="AB7" t="n">
        <v>1028.486479368392</v>
      </c>
      <c r="AC7" t="n">
        <v>930.3291732673114</v>
      </c>
      <c r="AD7" t="n">
        <v>751683.4654541346</v>
      </c>
      <c r="AE7" t="n">
        <v>1028486.479368392</v>
      </c>
      <c r="AF7" t="n">
        <v>1.168376709136498e-06</v>
      </c>
      <c r="AG7" t="n">
        <v>0.9364583333333334</v>
      </c>
      <c r="AH7" t="n">
        <v>930329.1732673114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  <c r="AA8" t="n">
        <v>714.3501518918409</v>
      </c>
      <c r="AB8" t="n">
        <v>977.4053927229087</v>
      </c>
      <c r="AC8" t="n">
        <v>884.1231938385179</v>
      </c>
      <c r="AD8" t="n">
        <v>714350.151891841</v>
      </c>
      <c r="AE8" t="n">
        <v>977405.3927229086</v>
      </c>
      <c r="AF8" t="n">
        <v>1.203931661808113e-06</v>
      </c>
      <c r="AG8" t="n">
        <v>0.9087499999999999</v>
      </c>
      <c r="AH8" t="n">
        <v>884123.1938385179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  <c r="AA9" t="n">
        <v>684.8821734738942</v>
      </c>
      <c r="AB9" t="n">
        <v>937.0860046160182</v>
      </c>
      <c r="AC9" t="n">
        <v>847.6518315439323</v>
      </c>
      <c r="AD9" t="n">
        <v>684882.1734738942</v>
      </c>
      <c r="AE9" t="n">
        <v>937086.0046160182</v>
      </c>
      <c r="AF9" t="n">
        <v>1.233499517574906e-06</v>
      </c>
      <c r="AG9" t="n">
        <v>0.8870833333333333</v>
      </c>
      <c r="AH9" t="n">
        <v>847651.8315439323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  <c r="AA10" t="n">
        <v>661.841568912403</v>
      </c>
      <c r="AB10" t="n">
        <v>905.5608329752521</v>
      </c>
      <c r="AC10" t="n">
        <v>819.1353780387047</v>
      </c>
      <c r="AD10" t="n">
        <v>661841.568912403</v>
      </c>
      <c r="AE10" t="n">
        <v>905560.8329752521</v>
      </c>
      <c r="AF10" t="n">
        <v>1.257552941981995e-06</v>
      </c>
      <c r="AG10" t="n">
        <v>0.87</v>
      </c>
      <c r="AH10" t="n">
        <v>819135.3780387047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  <c r="AA11" t="n">
        <v>642.349133291004</v>
      </c>
      <c r="AB11" t="n">
        <v>878.8904226124862</v>
      </c>
      <c r="AC11" t="n">
        <v>795.0103542088052</v>
      </c>
      <c r="AD11" t="n">
        <v>642349.133291004</v>
      </c>
      <c r="AE11" t="n">
        <v>878890.4226124862</v>
      </c>
      <c r="AF11" t="n">
        <v>1.277825042028145e-06</v>
      </c>
      <c r="AG11" t="n">
        <v>0.8562500000000001</v>
      </c>
      <c r="AH11" t="n">
        <v>795010.3542088052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  <c r="AA12" t="n">
        <v>624.6063860219682</v>
      </c>
      <c r="AB12" t="n">
        <v>854.614013044226</v>
      </c>
      <c r="AC12" t="n">
        <v>773.0508510975852</v>
      </c>
      <c r="AD12" t="n">
        <v>624606.3860219682</v>
      </c>
      <c r="AE12" t="n">
        <v>854614.013044226</v>
      </c>
      <c r="AF12" t="n">
        <v>1.297309366165765e-06</v>
      </c>
      <c r="AG12" t="n">
        <v>0.8433333333333333</v>
      </c>
      <c r="AH12" t="n">
        <v>773050.8510975852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  <c r="AA13" t="n">
        <v>610.4055360701351</v>
      </c>
      <c r="AB13" t="n">
        <v>835.183783642844</v>
      </c>
      <c r="AC13" t="n">
        <v>755.4750155197726</v>
      </c>
      <c r="AD13" t="n">
        <v>610405.5360701351</v>
      </c>
      <c r="AE13" t="n">
        <v>835183.7836428439</v>
      </c>
      <c r="AF13" t="n">
        <v>1.31285481076074e-06</v>
      </c>
      <c r="AG13" t="n">
        <v>0.8333333333333334</v>
      </c>
      <c r="AH13" t="n">
        <v>755475.0155197725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  <c r="AA14" t="n">
        <v>598.0532394040533</v>
      </c>
      <c r="AB14" t="n">
        <v>818.2828263994422</v>
      </c>
      <c r="AC14" t="n">
        <v>740.1870619150386</v>
      </c>
      <c r="AD14" t="n">
        <v>598053.2394040533</v>
      </c>
      <c r="AE14" t="n">
        <v>818282.8263994423</v>
      </c>
      <c r="AF14" t="n">
        <v>1.326194482811833e-06</v>
      </c>
      <c r="AG14" t="n">
        <v>0.8250000000000001</v>
      </c>
      <c r="AH14" t="n">
        <v>740187.0619150386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  <c r="AA15" t="n">
        <v>585.288441329572</v>
      </c>
      <c r="AB15" t="n">
        <v>800.8174665307905</v>
      </c>
      <c r="AC15" t="n">
        <v>724.3885714794645</v>
      </c>
      <c r="AD15" t="n">
        <v>585288.441329572</v>
      </c>
      <c r="AE15" t="n">
        <v>800817.4665307906</v>
      </c>
      <c r="AF15" t="n">
        <v>1.34016437558975e-06</v>
      </c>
      <c r="AG15" t="n">
        <v>0.8164583333333333</v>
      </c>
      <c r="AH15" t="n">
        <v>724388.5714794645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  <c r="AA16" t="n">
        <v>574.3136729773316</v>
      </c>
      <c r="AB16" t="n">
        <v>785.8013042986471</v>
      </c>
      <c r="AC16" t="n">
        <v>710.8055306954407</v>
      </c>
      <c r="AD16" t="n">
        <v>574313.6729773317</v>
      </c>
      <c r="AE16" t="n">
        <v>785801.3042986471</v>
      </c>
      <c r="AF16" t="n">
        <v>1.351875977429882e-06</v>
      </c>
      <c r="AG16" t="n">
        <v>0.8093750000000001</v>
      </c>
      <c r="AH16" t="n">
        <v>710805.5306954407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  <c r="AA17" t="n">
        <v>563.8760455527686</v>
      </c>
      <c r="AB17" t="n">
        <v>771.5200819807367</v>
      </c>
      <c r="AC17" t="n">
        <v>697.8872881917304</v>
      </c>
      <c r="AD17" t="n">
        <v>563876.0455527686</v>
      </c>
      <c r="AE17" t="n">
        <v>771520.0819807367</v>
      </c>
      <c r="AF17" t="n">
        <v>1.362064545846859e-06</v>
      </c>
      <c r="AG17" t="n">
        <v>0.8033333333333333</v>
      </c>
      <c r="AH17" t="n">
        <v>697887.2881917304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  <c r="AA18" t="n">
        <v>556.7755997758605</v>
      </c>
      <c r="AB18" t="n">
        <v>761.8049388192112</v>
      </c>
      <c r="AC18" t="n">
        <v>689.0993446582518</v>
      </c>
      <c r="AD18" t="n">
        <v>556775.5997758606</v>
      </c>
      <c r="AE18" t="n">
        <v>761804.9388192112</v>
      </c>
      <c r="AF18" t="n">
        <v>1.369784749750445e-06</v>
      </c>
      <c r="AG18" t="n">
        <v>0.7987500000000001</v>
      </c>
      <c r="AH18" t="n">
        <v>689099.3446582517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  <c r="AA19" t="n">
        <v>547.4626819214171</v>
      </c>
      <c r="AB19" t="n">
        <v>749.0625937538229</v>
      </c>
      <c r="AC19" t="n">
        <v>677.5731111219105</v>
      </c>
      <c r="AD19" t="n">
        <v>547462.6819214171</v>
      </c>
      <c r="AE19" t="n">
        <v>749062.5937538228</v>
      </c>
      <c r="AF19" t="n">
        <v>1.378240211168657e-06</v>
      </c>
      <c r="AG19" t="n">
        <v>0.7937500000000001</v>
      </c>
      <c r="AH19" t="n">
        <v>677573.1111219105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  <c r="AA20" t="n">
        <v>537.4776508753276</v>
      </c>
      <c r="AB20" t="n">
        <v>735.4006337680829</v>
      </c>
      <c r="AC20" t="n">
        <v>665.2150294225285</v>
      </c>
      <c r="AD20" t="n">
        <v>537477.6508753276</v>
      </c>
      <c r="AE20" t="n">
        <v>735400.6337680829</v>
      </c>
      <c r="AF20" t="n">
        <v>1.388376261191732e-06</v>
      </c>
      <c r="AG20" t="n">
        <v>0.788125</v>
      </c>
      <c r="AH20" t="n">
        <v>665215.0294225285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  <c r="AA21" t="n">
        <v>531.2073365643765</v>
      </c>
      <c r="AB21" t="n">
        <v>726.8213131010954</v>
      </c>
      <c r="AC21" t="n">
        <v>657.4545070788461</v>
      </c>
      <c r="AD21" t="n">
        <v>531207.3365643765</v>
      </c>
      <c r="AE21" t="n">
        <v>726821.3131010954</v>
      </c>
      <c r="AF21" t="n">
        <v>1.39347054540022e-06</v>
      </c>
      <c r="AG21" t="n">
        <v>0.7852083333333333</v>
      </c>
      <c r="AH21" t="n">
        <v>657454.5070788461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  <c r="AA22" t="n">
        <v>524.2540611644349</v>
      </c>
      <c r="AB22" t="n">
        <v>717.3075349420349</v>
      </c>
      <c r="AC22" t="n">
        <v>648.8487105546144</v>
      </c>
      <c r="AD22" t="n">
        <v>524254.0611644349</v>
      </c>
      <c r="AE22" t="n">
        <v>717307.5349420349</v>
      </c>
      <c r="AF22" t="n">
        <v>1.401085712516002e-06</v>
      </c>
      <c r="AG22" t="n">
        <v>0.7808333333333333</v>
      </c>
      <c r="AH22" t="n">
        <v>648848.7105546144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  <c r="AA23" t="n">
        <v>514.6778888169318</v>
      </c>
      <c r="AB23" t="n">
        <v>704.2049934652734</v>
      </c>
      <c r="AC23" t="n">
        <v>636.9966572468629</v>
      </c>
      <c r="AD23" t="n">
        <v>514677.8888169319</v>
      </c>
      <c r="AE23" t="n">
        <v>704204.9934652734</v>
      </c>
      <c r="AF23" t="n">
        <v>1.40859584284398e-06</v>
      </c>
      <c r="AG23" t="n">
        <v>0.7766666666666667</v>
      </c>
      <c r="AH23" t="n">
        <v>636996.6572468629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  <c r="AA24" t="n">
        <v>508.7371053478296</v>
      </c>
      <c r="AB24" t="n">
        <v>696.0765514339786</v>
      </c>
      <c r="AC24" t="n">
        <v>629.6439823146947</v>
      </c>
      <c r="AD24" t="n">
        <v>508737.1053478296</v>
      </c>
      <c r="AE24" t="n">
        <v>696076.5514339786</v>
      </c>
      <c r="AF24" t="n">
        <v>1.414530421354899e-06</v>
      </c>
      <c r="AG24" t="n">
        <v>0.7735416666666667</v>
      </c>
      <c r="AH24" t="n">
        <v>629643.9823146947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  <c r="AA25" t="n">
        <v>502.8997715128805</v>
      </c>
      <c r="AB25" t="n">
        <v>688.0896537560076</v>
      </c>
      <c r="AC25" t="n">
        <v>622.4193429414279</v>
      </c>
      <c r="AD25" t="n">
        <v>502899.7715128805</v>
      </c>
      <c r="AE25" t="n">
        <v>688089.6537560076</v>
      </c>
      <c r="AF25" t="n">
        <v>1.419257076806074e-06</v>
      </c>
      <c r="AG25" t="n">
        <v>0.7708333333333334</v>
      </c>
      <c r="AH25" t="n">
        <v>622419.3429414278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  <c r="AA26" t="n">
        <v>496.2466470701185</v>
      </c>
      <c r="AB26" t="n">
        <v>678.9865553782854</v>
      </c>
      <c r="AC26" t="n">
        <v>614.1850314965967</v>
      </c>
      <c r="AD26" t="n">
        <v>496246.6470701185</v>
      </c>
      <c r="AE26" t="n">
        <v>678986.5553782854</v>
      </c>
      <c r="AF26" t="n">
        <v>1.423248474742621e-06</v>
      </c>
      <c r="AG26" t="n">
        <v>0.7687499999999999</v>
      </c>
      <c r="AH26" t="n">
        <v>614185.0314965968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  <c r="AA27" t="n">
        <v>488.7951918546772</v>
      </c>
      <c r="AB27" t="n">
        <v>668.7911456175154</v>
      </c>
      <c r="AC27" t="n">
        <v>604.9626573340472</v>
      </c>
      <c r="AD27" t="n">
        <v>488795.1918546772</v>
      </c>
      <c r="AE27" t="n">
        <v>668791.1456175154</v>
      </c>
      <c r="AF27" t="n">
        <v>1.428815424496227e-06</v>
      </c>
      <c r="AG27" t="n">
        <v>0.7658333333333333</v>
      </c>
      <c r="AH27" t="n">
        <v>604962.6573340473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  <c r="AA28" t="n">
        <v>483.8643347068623</v>
      </c>
      <c r="AB28" t="n">
        <v>662.0445293338108</v>
      </c>
      <c r="AC28" t="n">
        <v>598.8599286395238</v>
      </c>
      <c r="AD28" t="n">
        <v>483864.3347068623</v>
      </c>
      <c r="AE28" t="n">
        <v>662044.5293338108</v>
      </c>
      <c r="AF28" t="n">
        <v>1.432071564918147e-06</v>
      </c>
      <c r="AG28" t="n">
        <v>0.7639583333333334</v>
      </c>
      <c r="AH28" t="n">
        <v>598859.9286395238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  <c r="AA29" t="n">
        <v>477.2974415961208</v>
      </c>
      <c r="AB29" t="n">
        <v>653.0594164688168</v>
      </c>
      <c r="AC29" t="n">
        <v>590.73234233568</v>
      </c>
      <c r="AD29" t="n">
        <v>477297.4415961208</v>
      </c>
      <c r="AE29" t="n">
        <v>653059.4164688168</v>
      </c>
      <c r="AF29" t="n">
        <v>1.436903257157126e-06</v>
      </c>
      <c r="AG29" t="n">
        <v>0.7614583333333332</v>
      </c>
      <c r="AH29" t="n">
        <v>590732.3423356799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  <c r="AA30" t="n">
        <v>475.9743449287709</v>
      </c>
      <c r="AB30" t="n">
        <v>651.2490972376435</v>
      </c>
      <c r="AC30" t="n">
        <v>589.0947974311306</v>
      </c>
      <c r="AD30" t="n">
        <v>475974.3449287709</v>
      </c>
      <c r="AE30" t="n">
        <v>651249.0972376434</v>
      </c>
      <c r="AF30" t="n">
        <v>1.436640665187616e-06</v>
      </c>
      <c r="AG30" t="n">
        <v>0.7616666666666667</v>
      </c>
      <c r="AH30" t="n">
        <v>589094.7974311305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  <c r="AA31" t="n">
        <v>474.4182192902584</v>
      </c>
      <c r="AB31" t="n">
        <v>649.1199374876124</v>
      </c>
      <c r="AC31" t="n">
        <v>587.1688416993481</v>
      </c>
      <c r="AD31" t="n">
        <v>474418.2192902584</v>
      </c>
      <c r="AE31" t="n">
        <v>649119.9374876125</v>
      </c>
      <c r="AF31" t="n">
        <v>1.438426290580283e-06</v>
      </c>
      <c r="AG31" t="n">
        <v>0.760625</v>
      </c>
      <c r="AH31" t="n">
        <v>587168.8416993482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  <c r="AA32" t="n">
        <v>474.3356828404458</v>
      </c>
      <c r="AB32" t="n">
        <v>649.0070074757278</v>
      </c>
      <c r="AC32" t="n">
        <v>587.0666895692996</v>
      </c>
      <c r="AD32" t="n">
        <v>474335.6828404458</v>
      </c>
      <c r="AE32" t="n">
        <v>649007.0074757278</v>
      </c>
      <c r="AF32" t="n">
        <v>1.437428441096146e-06</v>
      </c>
      <c r="AG32" t="n">
        <v>0.76125</v>
      </c>
      <c r="AH32" t="n">
        <v>587066.6895692996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  <c r="AA33" t="n">
        <v>474.7384784940649</v>
      </c>
      <c r="AB33" t="n">
        <v>649.5581302590995</v>
      </c>
      <c r="AC33" t="n">
        <v>587.5652139677318</v>
      </c>
      <c r="AD33" t="n">
        <v>474738.4784940648</v>
      </c>
      <c r="AE33" t="n">
        <v>649558.1302590994</v>
      </c>
      <c r="AF33" t="n">
        <v>1.437585996277851e-06</v>
      </c>
      <c r="AG33" t="n">
        <v>0.7610416666666667</v>
      </c>
      <c r="AH33" t="n">
        <v>587565.2139677318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53.32</v>
      </c>
      <c r="G2" t="n">
        <v>4.54</v>
      </c>
      <c r="H2" t="n">
        <v>0.06</v>
      </c>
      <c r="I2" t="n">
        <v>704</v>
      </c>
      <c r="J2" t="n">
        <v>296.65</v>
      </c>
      <c r="K2" t="n">
        <v>61.82</v>
      </c>
      <c r="L2" t="n">
        <v>1</v>
      </c>
      <c r="M2" t="n">
        <v>702</v>
      </c>
      <c r="N2" t="n">
        <v>83.83</v>
      </c>
      <c r="O2" t="n">
        <v>36821.52</v>
      </c>
      <c r="P2" t="n">
        <v>969.36</v>
      </c>
      <c r="Q2" t="n">
        <v>3112.18</v>
      </c>
      <c r="R2" t="n">
        <v>798.48</v>
      </c>
      <c r="S2" t="n">
        <v>88.73</v>
      </c>
      <c r="T2" t="n">
        <v>349660.36</v>
      </c>
      <c r="U2" t="n">
        <v>0.11</v>
      </c>
      <c r="V2" t="n">
        <v>0.54</v>
      </c>
      <c r="W2" t="n">
        <v>8.74</v>
      </c>
      <c r="X2" t="n">
        <v>21.53</v>
      </c>
      <c r="Y2" t="n">
        <v>1</v>
      </c>
      <c r="Z2" t="n">
        <v>10</v>
      </c>
      <c r="AA2" t="n">
        <v>3043.817933011453</v>
      </c>
      <c r="AB2" t="n">
        <v>4164.685979716439</v>
      </c>
      <c r="AC2" t="n">
        <v>3767.21419498563</v>
      </c>
      <c r="AD2" t="n">
        <v>3043817.933011453</v>
      </c>
      <c r="AE2" t="n">
        <v>4164685.979716439</v>
      </c>
      <c r="AF2" t="n">
        <v>5.149068010453503e-07</v>
      </c>
      <c r="AG2" t="n">
        <v>1.988125</v>
      </c>
      <c r="AH2" t="n">
        <v>3767214.19498563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1.3088</v>
      </c>
      <c r="E3" t="n">
        <v>76.41</v>
      </c>
      <c r="F3" t="n">
        <v>46.35</v>
      </c>
      <c r="G3" t="n">
        <v>5.71</v>
      </c>
      <c r="H3" t="n">
        <v>0.07000000000000001</v>
      </c>
      <c r="I3" t="n">
        <v>487</v>
      </c>
      <c r="J3" t="n">
        <v>297.17</v>
      </c>
      <c r="K3" t="n">
        <v>61.82</v>
      </c>
      <c r="L3" t="n">
        <v>1.25</v>
      </c>
      <c r="M3" t="n">
        <v>485</v>
      </c>
      <c r="N3" t="n">
        <v>84.09999999999999</v>
      </c>
      <c r="O3" t="n">
        <v>36885.7</v>
      </c>
      <c r="P3" t="n">
        <v>840.65</v>
      </c>
      <c r="Q3" t="n">
        <v>3111.08</v>
      </c>
      <c r="R3" t="n">
        <v>569.15</v>
      </c>
      <c r="S3" t="n">
        <v>88.73</v>
      </c>
      <c r="T3" t="n">
        <v>236080.83</v>
      </c>
      <c r="U3" t="n">
        <v>0.16</v>
      </c>
      <c r="V3" t="n">
        <v>0.62</v>
      </c>
      <c r="W3" t="n">
        <v>8.4</v>
      </c>
      <c r="X3" t="n">
        <v>14.58</v>
      </c>
      <c r="Y3" t="n">
        <v>1</v>
      </c>
      <c r="Z3" t="n">
        <v>10</v>
      </c>
      <c r="AA3" t="n">
        <v>2116.261829240241</v>
      </c>
      <c r="AB3" t="n">
        <v>2895.562797649181</v>
      </c>
      <c r="AC3" t="n">
        <v>2619.214348189453</v>
      </c>
      <c r="AD3" t="n">
        <v>2116261.829240241</v>
      </c>
      <c r="AE3" t="n">
        <v>2895562.797649181</v>
      </c>
      <c r="AF3" t="n">
        <v>6.43105278374038e-07</v>
      </c>
      <c r="AG3" t="n">
        <v>1.591875</v>
      </c>
      <c r="AH3" t="n">
        <v>2619214.348189453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1.5002</v>
      </c>
      <c r="E4" t="n">
        <v>66.66</v>
      </c>
      <c r="F4" t="n">
        <v>42.88</v>
      </c>
      <c r="G4" t="n">
        <v>6.88</v>
      </c>
      <c r="H4" t="n">
        <v>0.09</v>
      </c>
      <c r="I4" t="n">
        <v>374</v>
      </c>
      <c r="J4" t="n">
        <v>297.7</v>
      </c>
      <c r="K4" t="n">
        <v>61.82</v>
      </c>
      <c r="L4" t="n">
        <v>1.5</v>
      </c>
      <c r="M4" t="n">
        <v>372</v>
      </c>
      <c r="N4" t="n">
        <v>84.37</v>
      </c>
      <c r="O4" t="n">
        <v>36949.99</v>
      </c>
      <c r="P4" t="n">
        <v>775.75</v>
      </c>
      <c r="Q4" t="n">
        <v>3110.73</v>
      </c>
      <c r="R4" t="n">
        <v>454.49</v>
      </c>
      <c r="S4" t="n">
        <v>88.73</v>
      </c>
      <c r="T4" t="n">
        <v>179316.84</v>
      </c>
      <c r="U4" t="n">
        <v>0.2</v>
      </c>
      <c r="V4" t="n">
        <v>0.67</v>
      </c>
      <c r="W4" t="n">
        <v>8.24</v>
      </c>
      <c r="X4" t="n">
        <v>11.11</v>
      </c>
      <c r="Y4" t="n">
        <v>1</v>
      </c>
      <c r="Z4" t="n">
        <v>10</v>
      </c>
      <c r="AA4" t="n">
        <v>1705.681110668727</v>
      </c>
      <c r="AB4" t="n">
        <v>2333.788144956724</v>
      </c>
      <c r="AC4" t="n">
        <v>2111.054679894287</v>
      </c>
      <c r="AD4" t="n">
        <v>1705681.110668727</v>
      </c>
      <c r="AE4" t="n">
        <v>2333788.144956724</v>
      </c>
      <c r="AF4" t="n">
        <v>7.371535288942022e-07</v>
      </c>
      <c r="AG4" t="n">
        <v>1.38875</v>
      </c>
      <c r="AH4" t="n">
        <v>2111054.679894287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1.6531</v>
      </c>
      <c r="E5" t="n">
        <v>60.49</v>
      </c>
      <c r="F5" t="n">
        <v>40.66</v>
      </c>
      <c r="G5" t="n">
        <v>8.050000000000001</v>
      </c>
      <c r="H5" t="n">
        <v>0.1</v>
      </c>
      <c r="I5" t="n">
        <v>303</v>
      </c>
      <c r="J5" t="n">
        <v>298.22</v>
      </c>
      <c r="K5" t="n">
        <v>61.82</v>
      </c>
      <c r="L5" t="n">
        <v>1.75</v>
      </c>
      <c r="M5" t="n">
        <v>301</v>
      </c>
      <c r="N5" t="n">
        <v>84.65000000000001</v>
      </c>
      <c r="O5" t="n">
        <v>37014.39</v>
      </c>
      <c r="P5" t="n">
        <v>733.4400000000001</v>
      </c>
      <c r="Q5" t="n">
        <v>3111.12</v>
      </c>
      <c r="R5" t="n">
        <v>383.24</v>
      </c>
      <c r="S5" t="n">
        <v>88.73</v>
      </c>
      <c r="T5" t="n">
        <v>144045.61</v>
      </c>
      <c r="U5" t="n">
        <v>0.23</v>
      </c>
      <c r="V5" t="n">
        <v>0.71</v>
      </c>
      <c r="W5" t="n">
        <v>8.07</v>
      </c>
      <c r="X5" t="n">
        <v>8.890000000000001</v>
      </c>
      <c r="Y5" t="n">
        <v>1</v>
      </c>
      <c r="Z5" t="n">
        <v>10</v>
      </c>
      <c r="AA5" t="n">
        <v>1465.175202392997</v>
      </c>
      <c r="AB5" t="n">
        <v>2004.717350882039</v>
      </c>
      <c r="AC5" t="n">
        <v>1813.38994055233</v>
      </c>
      <c r="AD5" t="n">
        <v>1465175.202392997</v>
      </c>
      <c r="AE5" t="n">
        <v>2004717.350882038</v>
      </c>
      <c r="AF5" t="n">
        <v>8.122840278729541e-07</v>
      </c>
      <c r="AG5" t="n">
        <v>1.260208333333333</v>
      </c>
      <c r="AH5" t="n">
        <v>1813389.94055233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1.7736</v>
      </c>
      <c r="E6" t="n">
        <v>56.38</v>
      </c>
      <c r="F6" t="n">
        <v>39.22</v>
      </c>
      <c r="G6" t="n">
        <v>9.23</v>
      </c>
      <c r="H6" t="n">
        <v>0.12</v>
      </c>
      <c r="I6" t="n">
        <v>255</v>
      </c>
      <c r="J6" t="n">
        <v>298.74</v>
      </c>
      <c r="K6" t="n">
        <v>61.82</v>
      </c>
      <c r="L6" t="n">
        <v>2</v>
      </c>
      <c r="M6" t="n">
        <v>253</v>
      </c>
      <c r="N6" t="n">
        <v>84.92</v>
      </c>
      <c r="O6" t="n">
        <v>37078.91</v>
      </c>
      <c r="P6" t="n">
        <v>705.45</v>
      </c>
      <c r="Q6" t="n">
        <v>3110.52</v>
      </c>
      <c r="R6" t="n">
        <v>335.25</v>
      </c>
      <c r="S6" t="n">
        <v>88.73</v>
      </c>
      <c r="T6" t="n">
        <v>120288.99</v>
      </c>
      <c r="U6" t="n">
        <v>0.26</v>
      </c>
      <c r="V6" t="n">
        <v>0.74</v>
      </c>
      <c r="W6" t="n">
        <v>8.02</v>
      </c>
      <c r="X6" t="n">
        <v>7.45</v>
      </c>
      <c r="Y6" t="n">
        <v>1</v>
      </c>
      <c r="Z6" t="n">
        <v>10</v>
      </c>
      <c r="AA6" t="n">
        <v>1314.883246962132</v>
      </c>
      <c r="AB6" t="n">
        <v>1799.081267048408</v>
      </c>
      <c r="AC6" t="n">
        <v>1627.379475947724</v>
      </c>
      <c r="AD6" t="n">
        <v>1314883.246962132</v>
      </c>
      <c r="AE6" t="n">
        <v>1799081.267048408</v>
      </c>
      <c r="AF6" t="n">
        <v>8.714941333467251e-07</v>
      </c>
      <c r="AG6" t="n">
        <v>1.174583333333333</v>
      </c>
      <c r="AH6" t="n">
        <v>1627379.475947724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1.8733</v>
      </c>
      <c r="E7" t="n">
        <v>53.38</v>
      </c>
      <c r="F7" t="n">
        <v>38.16</v>
      </c>
      <c r="G7" t="n">
        <v>10.41</v>
      </c>
      <c r="H7" t="n">
        <v>0.13</v>
      </c>
      <c r="I7" t="n">
        <v>220</v>
      </c>
      <c r="J7" t="n">
        <v>299.26</v>
      </c>
      <c r="K7" t="n">
        <v>61.82</v>
      </c>
      <c r="L7" t="n">
        <v>2.25</v>
      </c>
      <c r="M7" t="n">
        <v>218</v>
      </c>
      <c r="N7" t="n">
        <v>85.19</v>
      </c>
      <c r="O7" t="n">
        <v>37143.54</v>
      </c>
      <c r="P7" t="n">
        <v>684.53</v>
      </c>
      <c r="Q7" t="n">
        <v>3109.71</v>
      </c>
      <c r="R7" t="n">
        <v>301.09</v>
      </c>
      <c r="S7" t="n">
        <v>88.73</v>
      </c>
      <c r="T7" t="n">
        <v>103386.56</v>
      </c>
      <c r="U7" t="n">
        <v>0.29</v>
      </c>
      <c r="V7" t="n">
        <v>0.76</v>
      </c>
      <c r="W7" t="n">
        <v>7.95</v>
      </c>
      <c r="X7" t="n">
        <v>6.4</v>
      </c>
      <c r="Y7" t="n">
        <v>1</v>
      </c>
      <c r="Z7" t="n">
        <v>10</v>
      </c>
      <c r="AA7" t="n">
        <v>1209.138371796742</v>
      </c>
      <c r="AB7" t="n">
        <v>1654.396463712476</v>
      </c>
      <c r="AC7" t="n">
        <v>1496.503187175778</v>
      </c>
      <c r="AD7" t="n">
        <v>1209138.371796742</v>
      </c>
      <c r="AE7" t="n">
        <v>1654396.463712476</v>
      </c>
      <c r="AF7" t="n">
        <v>9.204837392864345e-07</v>
      </c>
      <c r="AG7" t="n">
        <v>1.112083333333333</v>
      </c>
      <c r="AH7" t="n">
        <v>1496503.187175778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1.9536</v>
      </c>
      <c r="E8" t="n">
        <v>51.19</v>
      </c>
      <c r="F8" t="n">
        <v>37.41</v>
      </c>
      <c r="G8" t="n">
        <v>11.57</v>
      </c>
      <c r="H8" t="n">
        <v>0.15</v>
      </c>
      <c r="I8" t="n">
        <v>194</v>
      </c>
      <c r="J8" t="n">
        <v>299.79</v>
      </c>
      <c r="K8" t="n">
        <v>61.82</v>
      </c>
      <c r="L8" t="n">
        <v>2.5</v>
      </c>
      <c r="M8" t="n">
        <v>192</v>
      </c>
      <c r="N8" t="n">
        <v>85.47</v>
      </c>
      <c r="O8" t="n">
        <v>37208.42</v>
      </c>
      <c r="P8" t="n">
        <v>669.38</v>
      </c>
      <c r="Q8" t="n">
        <v>3109.98</v>
      </c>
      <c r="R8" t="n">
        <v>276.31</v>
      </c>
      <c r="S8" t="n">
        <v>88.73</v>
      </c>
      <c r="T8" t="n">
        <v>91126.31</v>
      </c>
      <c r="U8" t="n">
        <v>0.32</v>
      </c>
      <c r="V8" t="n">
        <v>0.77</v>
      </c>
      <c r="W8" t="n">
        <v>7.92</v>
      </c>
      <c r="X8" t="n">
        <v>5.64</v>
      </c>
      <c r="Y8" t="n">
        <v>1</v>
      </c>
      <c r="Z8" t="n">
        <v>10</v>
      </c>
      <c r="AA8" t="n">
        <v>1134.751714950558</v>
      </c>
      <c r="AB8" t="n">
        <v>1552.617358107839</v>
      </c>
      <c r="AC8" t="n">
        <v>1404.437736562174</v>
      </c>
      <c r="AD8" t="n">
        <v>1134751.714950558</v>
      </c>
      <c r="AE8" t="n">
        <v>1552617.358107839</v>
      </c>
      <c r="AF8" t="n">
        <v>9.599407639299516e-07</v>
      </c>
      <c r="AG8" t="n">
        <v>1.066458333333333</v>
      </c>
      <c r="AH8" t="n">
        <v>1404437.736562174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2.0255</v>
      </c>
      <c r="E9" t="n">
        <v>49.37</v>
      </c>
      <c r="F9" t="n">
        <v>36.76</v>
      </c>
      <c r="G9" t="n">
        <v>12.75</v>
      </c>
      <c r="H9" t="n">
        <v>0.16</v>
      </c>
      <c r="I9" t="n">
        <v>173</v>
      </c>
      <c r="J9" t="n">
        <v>300.32</v>
      </c>
      <c r="K9" t="n">
        <v>61.82</v>
      </c>
      <c r="L9" t="n">
        <v>2.75</v>
      </c>
      <c r="M9" t="n">
        <v>171</v>
      </c>
      <c r="N9" t="n">
        <v>85.73999999999999</v>
      </c>
      <c r="O9" t="n">
        <v>37273.29</v>
      </c>
      <c r="P9" t="n">
        <v>655.71</v>
      </c>
      <c r="Q9" t="n">
        <v>3110.06</v>
      </c>
      <c r="R9" t="n">
        <v>255.31</v>
      </c>
      <c r="S9" t="n">
        <v>88.73</v>
      </c>
      <c r="T9" t="n">
        <v>80731.5</v>
      </c>
      <c r="U9" t="n">
        <v>0.35</v>
      </c>
      <c r="V9" t="n">
        <v>0.79</v>
      </c>
      <c r="W9" t="n">
        <v>7.88</v>
      </c>
      <c r="X9" t="n">
        <v>5</v>
      </c>
      <c r="Y9" t="n">
        <v>1</v>
      </c>
      <c r="Z9" t="n">
        <v>10</v>
      </c>
      <c r="AA9" t="n">
        <v>1073.191950755769</v>
      </c>
      <c r="AB9" t="n">
        <v>1468.388572911406</v>
      </c>
      <c r="AC9" t="n">
        <v>1328.247628409047</v>
      </c>
      <c r="AD9" t="n">
        <v>1073191.950755769</v>
      </c>
      <c r="AE9" t="n">
        <v>1468388.572911406</v>
      </c>
      <c r="AF9" t="n">
        <v>9.952702791462516e-07</v>
      </c>
      <c r="AG9" t="n">
        <v>1.028541666666667</v>
      </c>
      <c r="AH9" t="n">
        <v>1328247.628409047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2.0866</v>
      </c>
      <c r="E10" t="n">
        <v>47.93</v>
      </c>
      <c r="F10" t="n">
        <v>36.26</v>
      </c>
      <c r="G10" t="n">
        <v>13.95</v>
      </c>
      <c r="H10" t="n">
        <v>0.18</v>
      </c>
      <c r="I10" t="n">
        <v>156</v>
      </c>
      <c r="J10" t="n">
        <v>300.84</v>
      </c>
      <c r="K10" t="n">
        <v>61.82</v>
      </c>
      <c r="L10" t="n">
        <v>3</v>
      </c>
      <c r="M10" t="n">
        <v>154</v>
      </c>
      <c r="N10" t="n">
        <v>86.02</v>
      </c>
      <c r="O10" t="n">
        <v>37338.27</v>
      </c>
      <c r="P10" t="n">
        <v>645</v>
      </c>
      <c r="Q10" t="n">
        <v>3109.52</v>
      </c>
      <c r="R10" t="n">
        <v>239.72</v>
      </c>
      <c r="S10" t="n">
        <v>88.73</v>
      </c>
      <c r="T10" t="n">
        <v>73021.71000000001</v>
      </c>
      <c r="U10" t="n">
        <v>0.37</v>
      </c>
      <c r="V10" t="n">
        <v>0.8</v>
      </c>
      <c r="W10" t="n">
        <v>7.83</v>
      </c>
      <c r="X10" t="n">
        <v>4.5</v>
      </c>
      <c r="Y10" t="n">
        <v>1</v>
      </c>
      <c r="Z10" t="n">
        <v>10</v>
      </c>
      <c r="AA10" t="n">
        <v>1025.48702544186</v>
      </c>
      <c r="AB10" t="n">
        <v>1403.116589504146</v>
      </c>
      <c r="AC10" t="n">
        <v>1269.205111488371</v>
      </c>
      <c r="AD10" t="n">
        <v>1025487.02544186</v>
      </c>
      <c r="AE10" t="n">
        <v>1403116.589504146</v>
      </c>
      <c r="AF10" t="n">
        <v>1.025292996527558e-06</v>
      </c>
      <c r="AG10" t="n">
        <v>0.9985416666666667</v>
      </c>
      <c r="AH10" t="n">
        <v>1269205.111488371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2.1454</v>
      </c>
      <c r="E11" t="n">
        <v>46.61</v>
      </c>
      <c r="F11" t="n">
        <v>35.78</v>
      </c>
      <c r="G11" t="n">
        <v>15.23</v>
      </c>
      <c r="H11" t="n">
        <v>0.19</v>
      </c>
      <c r="I11" t="n">
        <v>141</v>
      </c>
      <c r="J11" t="n">
        <v>301.37</v>
      </c>
      <c r="K11" t="n">
        <v>61.82</v>
      </c>
      <c r="L11" t="n">
        <v>3.25</v>
      </c>
      <c r="M11" t="n">
        <v>139</v>
      </c>
      <c r="N11" t="n">
        <v>86.3</v>
      </c>
      <c r="O11" t="n">
        <v>37403.38</v>
      </c>
      <c r="P11" t="n">
        <v>634.0700000000001</v>
      </c>
      <c r="Q11" t="n">
        <v>3109.96</v>
      </c>
      <c r="R11" t="n">
        <v>223.59</v>
      </c>
      <c r="S11" t="n">
        <v>88.73</v>
      </c>
      <c r="T11" t="n">
        <v>65029.87</v>
      </c>
      <c r="U11" t="n">
        <v>0.4</v>
      </c>
      <c r="V11" t="n">
        <v>0.8100000000000001</v>
      </c>
      <c r="W11" t="n">
        <v>7.81</v>
      </c>
      <c r="X11" t="n">
        <v>4.01</v>
      </c>
      <c r="Y11" t="n">
        <v>1</v>
      </c>
      <c r="Z11" t="n">
        <v>10</v>
      </c>
      <c r="AA11" t="n">
        <v>981.6035808802628</v>
      </c>
      <c r="AB11" t="n">
        <v>1343.07332465403</v>
      </c>
      <c r="AC11" t="n">
        <v>1214.892291564299</v>
      </c>
      <c r="AD11" t="n">
        <v>981603.5808802628</v>
      </c>
      <c r="AE11" t="n">
        <v>1343073.32465403</v>
      </c>
      <c r="AF11" t="n">
        <v>1.054185562518079e-06</v>
      </c>
      <c r="AG11" t="n">
        <v>0.9710416666666667</v>
      </c>
      <c r="AH11" t="n">
        <v>1214892.291564299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2.1872</v>
      </c>
      <c r="E12" t="n">
        <v>45.72</v>
      </c>
      <c r="F12" t="n">
        <v>35.5</v>
      </c>
      <c r="G12" t="n">
        <v>16.39</v>
      </c>
      <c r="H12" t="n">
        <v>0.21</v>
      </c>
      <c r="I12" t="n">
        <v>130</v>
      </c>
      <c r="J12" t="n">
        <v>301.9</v>
      </c>
      <c r="K12" t="n">
        <v>61.82</v>
      </c>
      <c r="L12" t="n">
        <v>3.5</v>
      </c>
      <c r="M12" t="n">
        <v>128</v>
      </c>
      <c r="N12" t="n">
        <v>86.58</v>
      </c>
      <c r="O12" t="n">
        <v>37468.6</v>
      </c>
      <c r="P12" t="n">
        <v>627.65</v>
      </c>
      <c r="Q12" t="n">
        <v>3109.57</v>
      </c>
      <c r="R12" t="n">
        <v>214.14</v>
      </c>
      <c r="S12" t="n">
        <v>88.73</v>
      </c>
      <c r="T12" t="n">
        <v>60361.58</v>
      </c>
      <c r="U12" t="n">
        <v>0.41</v>
      </c>
      <c r="V12" t="n">
        <v>0.8100000000000001</v>
      </c>
      <c r="W12" t="n">
        <v>7.81</v>
      </c>
      <c r="X12" t="n">
        <v>3.74</v>
      </c>
      <c r="Y12" t="n">
        <v>1</v>
      </c>
      <c r="Z12" t="n">
        <v>10</v>
      </c>
      <c r="AA12" t="n">
        <v>953.773517365409</v>
      </c>
      <c r="AB12" t="n">
        <v>1304.995003977257</v>
      </c>
      <c r="AC12" t="n">
        <v>1180.448112369658</v>
      </c>
      <c r="AD12" t="n">
        <v>953773.5173654091</v>
      </c>
      <c r="AE12" t="n">
        <v>1304995.003977257</v>
      </c>
      <c r="AF12" t="n">
        <v>1.074724835620183e-06</v>
      </c>
      <c r="AG12" t="n">
        <v>0.9525</v>
      </c>
      <c r="AH12" t="n">
        <v>1180448.112369658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2.2279</v>
      </c>
      <c r="E13" t="n">
        <v>44.89</v>
      </c>
      <c r="F13" t="n">
        <v>35.22</v>
      </c>
      <c r="G13" t="n">
        <v>17.61</v>
      </c>
      <c r="H13" t="n">
        <v>0.22</v>
      </c>
      <c r="I13" t="n">
        <v>120</v>
      </c>
      <c r="J13" t="n">
        <v>302.43</v>
      </c>
      <c r="K13" t="n">
        <v>61.82</v>
      </c>
      <c r="L13" t="n">
        <v>3.75</v>
      </c>
      <c r="M13" t="n">
        <v>118</v>
      </c>
      <c r="N13" t="n">
        <v>86.86</v>
      </c>
      <c r="O13" t="n">
        <v>37533.94</v>
      </c>
      <c r="P13" t="n">
        <v>620.73</v>
      </c>
      <c r="Q13" t="n">
        <v>3109.67</v>
      </c>
      <c r="R13" t="n">
        <v>205.1</v>
      </c>
      <c r="S13" t="n">
        <v>88.73</v>
      </c>
      <c r="T13" t="n">
        <v>55891.92</v>
      </c>
      <c r="U13" t="n">
        <v>0.43</v>
      </c>
      <c r="V13" t="n">
        <v>0.82</v>
      </c>
      <c r="W13" t="n">
        <v>7.79</v>
      </c>
      <c r="X13" t="n">
        <v>3.46</v>
      </c>
      <c r="Y13" t="n">
        <v>1</v>
      </c>
      <c r="Z13" t="n">
        <v>10</v>
      </c>
      <c r="AA13" t="n">
        <v>926.9017221808705</v>
      </c>
      <c r="AB13" t="n">
        <v>1268.227828305836</v>
      </c>
      <c r="AC13" t="n">
        <v>1147.189944341263</v>
      </c>
      <c r="AD13" t="n">
        <v>926901.7221808705</v>
      </c>
      <c r="AE13" t="n">
        <v>1268227.828305836</v>
      </c>
      <c r="AF13" t="n">
        <v>1.094723601535391e-06</v>
      </c>
      <c r="AG13" t="n">
        <v>0.9352083333333333</v>
      </c>
      <c r="AH13" t="n">
        <v>1147189.944341263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2.2632</v>
      </c>
      <c r="E14" t="n">
        <v>44.19</v>
      </c>
      <c r="F14" t="n">
        <v>34.97</v>
      </c>
      <c r="G14" t="n">
        <v>18.73</v>
      </c>
      <c r="H14" t="n">
        <v>0.24</v>
      </c>
      <c r="I14" t="n">
        <v>112</v>
      </c>
      <c r="J14" t="n">
        <v>302.96</v>
      </c>
      <c r="K14" t="n">
        <v>61.82</v>
      </c>
      <c r="L14" t="n">
        <v>4</v>
      </c>
      <c r="M14" t="n">
        <v>110</v>
      </c>
      <c r="N14" t="n">
        <v>87.14</v>
      </c>
      <c r="O14" t="n">
        <v>37599.4</v>
      </c>
      <c r="P14" t="n">
        <v>614.41</v>
      </c>
      <c r="Q14" t="n">
        <v>3109.35</v>
      </c>
      <c r="R14" t="n">
        <v>197.25</v>
      </c>
      <c r="S14" t="n">
        <v>88.73</v>
      </c>
      <c r="T14" t="n">
        <v>52003.87</v>
      </c>
      <c r="U14" t="n">
        <v>0.45</v>
      </c>
      <c r="V14" t="n">
        <v>0.83</v>
      </c>
      <c r="W14" t="n">
        <v>7.76</v>
      </c>
      <c r="X14" t="n">
        <v>3.2</v>
      </c>
      <c r="Y14" t="n">
        <v>1</v>
      </c>
      <c r="Z14" t="n">
        <v>10</v>
      </c>
      <c r="AA14" t="n">
        <v>903.9880841995122</v>
      </c>
      <c r="AB14" t="n">
        <v>1236.876377941379</v>
      </c>
      <c r="AC14" t="n">
        <v>1118.830632397552</v>
      </c>
      <c r="AD14" t="n">
        <v>903988.0841995121</v>
      </c>
      <c r="AE14" t="n">
        <v>1236876.377941379</v>
      </c>
      <c r="AF14" t="n">
        <v>1.112068968533101e-06</v>
      </c>
      <c r="AG14" t="n">
        <v>0.9206249999999999</v>
      </c>
      <c r="AH14" t="n">
        <v>1118830.632397552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2.2971</v>
      </c>
      <c r="E15" t="n">
        <v>43.53</v>
      </c>
      <c r="F15" t="n">
        <v>34.76</v>
      </c>
      <c r="G15" t="n">
        <v>20.05</v>
      </c>
      <c r="H15" t="n">
        <v>0.25</v>
      </c>
      <c r="I15" t="n">
        <v>104</v>
      </c>
      <c r="J15" t="n">
        <v>303.49</v>
      </c>
      <c r="K15" t="n">
        <v>61.82</v>
      </c>
      <c r="L15" t="n">
        <v>4.25</v>
      </c>
      <c r="M15" t="n">
        <v>102</v>
      </c>
      <c r="N15" t="n">
        <v>87.42</v>
      </c>
      <c r="O15" t="n">
        <v>37664.98</v>
      </c>
      <c r="P15" t="n">
        <v>608.89</v>
      </c>
      <c r="Q15" t="n">
        <v>3109.68</v>
      </c>
      <c r="R15" t="n">
        <v>190.06</v>
      </c>
      <c r="S15" t="n">
        <v>88.73</v>
      </c>
      <c r="T15" t="n">
        <v>48448.47</v>
      </c>
      <c r="U15" t="n">
        <v>0.47</v>
      </c>
      <c r="V15" t="n">
        <v>0.83</v>
      </c>
      <c r="W15" t="n">
        <v>7.76</v>
      </c>
      <c r="X15" t="n">
        <v>2.99</v>
      </c>
      <c r="Y15" t="n">
        <v>1</v>
      </c>
      <c r="Z15" t="n">
        <v>10</v>
      </c>
      <c r="AA15" t="n">
        <v>883.4286317181056</v>
      </c>
      <c r="AB15" t="n">
        <v>1208.746028037289</v>
      </c>
      <c r="AC15" t="n">
        <v>1093.385003607115</v>
      </c>
      <c r="AD15" t="n">
        <v>883428.6317181056</v>
      </c>
      <c r="AE15" t="n">
        <v>1208746.028037289</v>
      </c>
      <c r="AF15" t="n">
        <v>1.128726417292942e-06</v>
      </c>
      <c r="AG15" t="n">
        <v>0.906875</v>
      </c>
      <c r="AH15" t="n">
        <v>1093385.003607115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2.3251</v>
      </c>
      <c r="E16" t="n">
        <v>43.01</v>
      </c>
      <c r="F16" t="n">
        <v>34.57</v>
      </c>
      <c r="G16" t="n">
        <v>21.16</v>
      </c>
      <c r="H16" t="n">
        <v>0.26</v>
      </c>
      <c r="I16" t="n">
        <v>98</v>
      </c>
      <c r="J16" t="n">
        <v>304.03</v>
      </c>
      <c r="K16" t="n">
        <v>61.82</v>
      </c>
      <c r="L16" t="n">
        <v>4.5</v>
      </c>
      <c r="M16" t="n">
        <v>96</v>
      </c>
      <c r="N16" t="n">
        <v>87.7</v>
      </c>
      <c r="O16" t="n">
        <v>37730.68</v>
      </c>
      <c r="P16" t="n">
        <v>603.64</v>
      </c>
      <c r="Q16" t="n">
        <v>3109.48</v>
      </c>
      <c r="R16" t="n">
        <v>184.14</v>
      </c>
      <c r="S16" t="n">
        <v>88.73</v>
      </c>
      <c r="T16" t="n">
        <v>45518.75</v>
      </c>
      <c r="U16" t="n">
        <v>0.48</v>
      </c>
      <c r="V16" t="n">
        <v>0.84</v>
      </c>
      <c r="W16" t="n">
        <v>7.75</v>
      </c>
      <c r="X16" t="n">
        <v>2.8</v>
      </c>
      <c r="Y16" t="n">
        <v>1</v>
      </c>
      <c r="Z16" t="n">
        <v>10</v>
      </c>
      <c r="AA16" t="n">
        <v>866.0706092770549</v>
      </c>
      <c r="AB16" t="n">
        <v>1184.996015951539</v>
      </c>
      <c r="AC16" t="n">
        <v>1071.901659341478</v>
      </c>
      <c r="AD16" t="n">
        <v>866070.6092770549</v>
      </c>
      <c r="AE16" t="n">
        <v>1184996.015951539</v>
      </c>
      <c r="AF16" t="n">
        <v>1.142484782050333e-06</v>
      </c>
      <c r="AG16" t="n">
        <v>0.8960416666666666</v>
      </c>
      <c r="AH16" t="n">
        <v>1071901.659341478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2.3529</v>
      </c>
      <c r="E17" t="n">
        <v>42.5</v>
      </c>
      <c r="F17" t="n">
        <v>34.39</v>
      </c>
      <c r="G17" t="n">
        <v>22.43</v>
      </c>
      <c r="H17" t="n">
        <v>0.28</v>
      </c>
      <c r="I17" t="n">
        <v>92</v>
      </c>
      <c r="J17" t="n">
        <v>304.56</v>
      </c>
      <c r="K17" t="n">
        <v>61.82</v>
      </c>
      <c r="L17" t="n">
        <v>4.75</v>
      </c>
      <c r="M17" t="n">
        <v>90</v>
      </c>
      <c r="N17" t="n">
        <v>87.98999999999999</v>
      </c>
      <c r="O17" t="n">
        <v>37796.51</v>
      </c>
      <c r="P17" t="n">
        <v>598.86</v>
      </c>
      <c r="Q17" t="n">
        <v>3109.45</v>
      </c>
      <c r="R17" t="n">
        <v>178.48</v>
      </c>
      <c r="S17" t="n">
        <v>88.73</v>
      </c>
      <c r="T17" t="n">
        <v>42721.46</v>
      </c>
      <c r="U17" t="n">
        <v>0.5</v>
      </c>
      <c r="V17" t="n">
        <v>0.84</v>
      </c>
      <c r="W17" t="n">
        <v>7.73</v>
      </c>
      <c r="X17" t="n">
        <v>2.63</v>
      </c>
      <c r="Y17" t="n">
        <v>1</v>
      </c>
      <c r="Z17" t="n">
        <v>10</v>
      </c>
      <c r="AA17" t="n">
        <v>849.7467779325958</v>
      </c>
      <c r="AB17" t="n">
        <v>1162.661029749437</v>
      </c>
      <c r="AC17" t="n">
        <v>1051.698292875154</v>
      </c>
      <c r="AD17" t="n">
        <v>849746.7779325958</v>
      </c>
      <c r="AE17" t="n">
        <v>1162661.029749437</v>
      </c>
      <c r="AF17" t="n">
        <v>1.156144872773743e-06</v>
      </c>
      <c r="AG17" t="n">
        <v>0.8854166666666666</v>
      </c>
      <c r="AH17" t="n">
        <v>1051698.292875154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2.377</v>
      </c>
      <c r="E18" t="n">
        <v>42.07</v>
      </c>
      <c r="F18" t="n">
        <v>34.24</v>
      </c>
      <c r="G18" t="n">
        <v>23.61</v>
      </c>
      <c r="H18" t="n">
        <v>0.29</v>
      </c>
      <c r="I18" t="n">
        <v>87</v>
      </c>
      <c r="J18" t="n">
        <v>305.09</v>
      </c>
      <c r="K18" t="n">
        <v>61.82</v>
      </c>
      <c r="L18" t="n">
        <v>5</v>
      </c>
      <c r="M18" t="n">
        <v>85</v>
      </c>
      <c r="N18" t="n">
        <v>88.27</v>
      </c>
      <c r="O18" t="n">
        <v>37862.45</v>
      </c>
      <c r="P18" t="n">
        <v>593.8200000000001</v>
      </c>
      <c r="Q18" t="n">
        <v>3109.56</v>
      </c>
      <c r="R18" t="n">
        <v>173.12</v>
      </c>
      <c r="S18" t="n">
        <v>88.73</v>
      </c>
      <c r="T18" t="n">
        <v>40063.31</v>
      </c>
      <c r="U18" t="n">
        <v>0.51</v>
      </c>
      <c r="V18" t="n">
        <v>0.84</v>
      </c>
      <c r="W18" t="n">
        <v>7.73</v>
      </c>
      <c r="X18" t="n">
        <v>2.48</v>
      </c>
      <c r="Y18" t="n">
        <v>1</v>
      </c>
      <c r="Z18" t="n">
        <v>10</v>
      </c>
      <c r="AA18" t="n">
        <v>835.0326275422814</v>
      </c>
      <c r="AB18" t="n">
        <v>1142.528480042908</v>
      </c>
      <c r="AC18" t="n">
        <v>1033.487165456405</v>
      </c>
      <c r="AD18" t="n">
        <v>835032.6275422814</v>
      </c>
      <c r="AE18" t="n">
        <v>1142528.480042908</v>
      </c>
      <c r="AF18" t="n">
        <v>1.167986893868497e-06</v>
      </c>
      <c r="AG18" t="n">
        <v>0.8764583333333333</v>
      </c>
      <c r="AH18" t="n">
        <v>1033487.165456405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2.4012</v>
      </c>
      <c r="E19" t="n">
        <v>41.65</v>
      </c>
      <c r="F19" t="n">
        <v>34.09</v>
      </c>
      <c r="G19" t="n">
        <v>24.95</v>
      </c>
      <c r="H19" t="n">
        <v>0.31</v>
      </c>
      <c r="I19" t="n">
        <v>82</v>
      </c>
      <c r="J19" t="n">
        <v>305.63</v>
      </c>
      <c r="K19" t="n">
        <v>61.82</v>
      </c>
      <c r="L19" t="n">
        <v>5.25</v>
      </c>
      <c r="M19" t="n">
        <v>80</v>
      </c>
      <c r="N19" t="n">
        <v>88.56</v>
      </c>
      <c r="O19" t="n">
        <v>37928.52</v>
      </c>
      <c r="P19" t="n">
        <v>589.9299999999999</v>
      </c>
      <c r="Q19" t="n">
        <v>3109.65</v>
      </c>
      <c r="R19" t="n">
        <v>168.83</v>
      </c>
      <c r="S19" t="n">
        <v>88.73</v>
      </c>
      <c r="T19" t="n">
        <v>37946.16</v>
      </c>
      <c r="U19" t="n">
        <v>0.53</v>
      </c>
      <c r="V19" t="n">
        <v>0.85</v>
      </c>
      <c r="W19" t="n">
        <v>7.71</v>
      </c>
      <c r="X19" t="n">
        <v>2.33</v>
      </c>
      <c r="Y19" t="n">
        <v>1</v>
      </c>
      <c r="Z19" t="n">
        <v>10</v>
      </c>
      <c r="AA19" t="n">
        <v>821.7383853987894</v>
      </c>
      <c r="AB19" t="n">
        <v>1124.338711441612</v>
      </c>
      <c r="AC19" t="n">
        <v>1017.033402840917</v>
      </c>
      <c r="AD19" t="n">
        <v>821738.3853987894</v>
      </c>
      <c r="AE19" t="n">
        <v>1124338.711441612</v>
      </c>
      <c r="AF19" t="n">
        <v>1.179878051980241e-06</v>
      </c>
      <c r="AG19" t="n">
        <v>0.8677083333333333</v>
      </c>
      <c r="AH19" t="n">
        <v>1017033.402840917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2.4205</v>
      </c>
      <c r="E20" t="n">
        <v>41.31</v>
      </c>
      <c r="F20" t="n">
        <v>33.98</v>
      </c>
      <c r="G20" t="n">
        <v>26.14</v>
      </c>
      <c r="H20" t="n">
        <v>0.32</v>
      </c>
      <c r="I20" t="n">
        <v>78</v>
      </c>
      <c r="J20" t="n">
        <v>306.17</v>
      </c>
      <c r="K20" t="n">
        <v>61.82</v>
      </c>
      <c r="L20" t="n">
        <v>5.5</v>
      </c>
      <c r="M20" t="n">
        <v>76</v>
      </c>
      <c r="N20" t="n">
        <v>88.84</v>
      </c>
      <c r="O20" t="n">
        <v>37994.72</v>
      </c>
      <c r="P20" t="n">
        <v>586.11</v>
      </c>
      <c r="Q20" t="n">
        <v>3109.6</v>
      </c>
      <c r="R20" t="n">
        <v>164.98</v>
      </c>
      <c r="S20" t="n">
        <v>88.73</v>
      </c>
      <c r="T20" t="n">
        <v>36039.01</v>
      </c>
      <c r="U20" t="n">
        <v>0.54</v>
      </c>
      <c r="V20" t="n">
        <v>0.85</v>
      </c>
      <c r="W20" t="n">
        <v>7.71</v>
      </c>
      <c r="X20" t="n">
        <v>2.22</v>
      </c>
      <c r="Y20" t="n">
        <v>1</v>
      </c>
      <c r="Z20" t="n">
        <v>10</v>
      </c>
      <c r="AA20" t="n">
        <v>810.6705989469697</v>
      </c>
      <c r="AB20" t="n">
        <v>1109.195277741955</v>
      </c>
      <c r="AC20" t="n">
        <v>1003.335237199612</v>
      </c>
      <c r="AD20" t="n">
        <v>810670.5989469697</v>
      </c>
      <c r="AE20" t="n">
        <v>1109195.277741955</v>
      </c>
      <c r="AF20" t="n">
        <v>1.189361496259443e-06</v>
      </c>
      <c r="AG20" t="n">
        <v>0.8606250000000001</v>
      </c>
      <c r="AH20" t="n">
        <v>1003335.237199612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2.4406</v>
      </c>
      <c r="E21" t="n">
        <v>40.97</v>
      </c>
      <c r="F21" t="n">
        <v>33.87</v>
      </c>
      <c r="G21" t="n">
        <v>27.46</v>
      </c>
      <c r="H21" t="n">
        <v>0.33</v>
      </c>
      <c r="I21" t="n">
        <v>74</v>
      </c>
      <c r="J21" t="n">
        <v>306.7</v>
      </c>
      <c r="K21" t="n">
        <v>61.82</v>
      </c>
      <c r="L21" t="n">
        <v>5.75</v>
      </c>
      <c r="M21" t="n">
        <v>72</v>
      </c>
      <c r="N21" t="n">
        <v>89.13</v>
      </c>
      <c r="O21" t="n">
        <v>38061.04</v>
      </c>
      <c r="P21" t="n">
        <v>582.4299999999999</v>
      </c>
      <c r="Q21" t="n">
        <v>3109.42</v>
      </c>
      <c r="R21" t="n">
        <v>161.22</v>
      </c>
      <c r="S21" t="n">
        <v>88.73</v>
      </c>
      <c r="T21" t="n">
        <v>34178.08</v>
      </c>
      <c r="U21" t="n">
        <v>0.55</v>
      </c>
      <c r="V21" t="n">
        <v>0.85</v>
      </c>
      <c r="W21" t="n">
        <v>7.71</v>
      </c>
      <c r="X21" t="n">
        <v>2.1</v>
      </c>
      <c r="Y21" t="n">
        <v>1</v>
      </c>
      <c r="Z21" t="n">
        <v>10</v>
      </c>
      <c r="AA21" t="n">
        <v>799.655773847199</v>
      </c>
      <c r="AB21" t="n">
        <v>1094.124308100661</v>
      </c>
      <c r="AC21" t="n">
        <v>989.7026197486446</v>
      </c>
      <c r="AD21" t="n">
        <v>799655.773847199</v>
      </c>
      <c r="AE21" t="n">
        <v>1094124.308100661</v>
      </c>
      <c r="AF21" t="n">
        <v>1.19923803667457e-06</v>
      </c>
      <c r="AG21" t="n">
        <v>0.8535416666666666</v>
      </c>
      <c r="AH21" t="n">
        <v>989702.6197486445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2.4617</v>
      </c>
      <c r="E22" t="n">
        <v>40.62</v>
      </c>
      <c r="F22" t="n">
        <v>33.74</v>
      </c>
      <c r="G22" t="n">
        <v>28.92</v>
      </c>
      <c r="H22" t="n">
        <v>0.35</v>
      </c>
      <c r="I22" t="n">
        <v>70</v>
      </c>
      <c r="J22" t="n">
        <v>307.24</v>
      </c>
      <c r="K22" t="n">
        <v>61.82</v>
      </c>
      <c r="L22" t="n">
        <v>6</v>
      </c>
      <c r="M22" t="n">
        <v>68</v>
      </c>
      <c r="N22" t="n">
        <v>89.42</v>
      </c>
      <c r="O22" t="n">
        <v>38127.48</v>
      </c>
      <c r="P22" t="n">
        <v>578.03</v>
      </c>
      <c r="Q22" t="n">
        <v>3109.29</v>
      </c>
      <c r="R22" t="n">
        <v>156.75</v>
      </c>
      <c r="S22" t="n">
        <v>88.73</v>
      </c>
      <c r="T22" t="n">
        <v>31963.54</v>
      </c>
      <c r="U22" t="n">
        <v>0.57</v>
      </c>
      <c r="V22" t="n">
        <v>0.86</v>
      </c>
      <c r="W22" t="n">
        <v>7.71</v>
      </c>
      <c r="X22" t="n">
        <v>1.97</v>
      </c>
      <c r="Y22" t="n">
        <v>1</v>
      </c>
      <c r="Z22" t="n">
        <v>10</v>
      </c>
      <c r="AA22" t="n">
        <v>787.6667236849596</v>
      </c>
      <c r="AB22" t="n">
        <v>1077.720360749121</v>
      </c>
      <c r="AC22" t="n">
        <v>974.864242109251</v>
      </c>
      <c r="AD22" t="n">
        <v>787666.7236849596</v>
      </c>
      <c r="AE22" t="n">
        <v>1077720.360749122</v>
      </c>
      <c r="AF22" t="n">
        <v>1.209605947259604e-06</v>
      </c>
      <c r="AG22" t="n">
        <v>0.8462499999999999</v>
      </c>
      <c r="AH22" t="n">
        <v>974864.242109251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2.4767</v>
      </c>
      <c r="E23" t="n">
        <v>40.38</v>
      </c>
      <c r="F23" t="n">
        <v>33.66</v>
      </c>
      <c r="G23" t="n">
        <v>30.14</v>
      </c>
      <c r="H23" t="n">
        <v>0.36</v>
      </c>
      <c r="I23" t="n">
        <v>67</v>
      </c>
      <c r="J23" t="n">
        <v>307.78</v>
      </c>
      <c r="K23" t="n">
        <v>61.82</v>
      </c>
      <c r="L23" t="n">
        <v>6.25</v>
      </c>
      <c r="M23" t="n">
        <v>65</v>
      </c>
      <c r="N23" t="n">
        <v>89.70999999999999</v>
      </c>
      <c r="O23" t="n">
        <v>38194.05</v>
      </c>
      <c r="P23" t="n">
        <v>574.79</v>
      </c>
      <c r="Q23" t="n">
        <v>3109.3</v>
      </c>
      <c r="R23" t="n">
        <v>154.43</v>
      </c>
      <c r="S23" t="n">
        <v>88.73</v>
      </c>
      <c r="T23" t="n">
        <v>30820.93</v>
      </c>
      <c r="U23" t="n">
        <v>0.57</v>
      </c>
      <c r="V23" t="n">
        <v>0.86</v>
      </c>
      <c r="W23" t="n">
        <v>7.7</v>
      </c>
      <c r="X23" t="n">
        <v>1.9</v>
      </c>
      <c r="Y23" t="n">
        <v>1</v>
      </c>
      <c r="Z23" t="n">
        <v>10</v>
      </c>
      <c r="AA23" t="n">
        <v>779.2374160834081</v>
      </c>
      <c r="AB23" t="n">
        <v>1066.187010213873</v>
      </c>
      <c r="AC23" t="n">
        <v>964.4316183619271</v>
      </c>
      <c r="AD23" t="n">
        <v>779237.4160834081</v>
      </c>
      <c r="AE23" t="n">
        <v>1066187.010213873</v>
      </c>
      <c r="AF23" t="n">
        <v>1.216976499808206e-06</v>
      </c>
      <c r="AG23" t="n">
        <v>0.8412500000000001</v>
      </c>
      <c r="AH23" t="n">
        <v>964431.6183619271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2.4934</v>
      </c>
      <c r="E24" t="n">
        <v>40.11</v>
      </c>
      <c r="F24" t="n">
        <v>33.55</v>
      </c>
      <c r="G24" t="n">
        <v>31.46</v>
      </c>
      <c r="H24" t="n">
        <v>0.38</v>
      </c>
      <c r="I24" t="n">
        <v>64</v>
      </c>
      <c r="J24" t="n">
        <v>308.32</v>
      </c>
      <c r="K24" t="n">
        <v>61.82</v>
      </c>
      <c r="L24" t="n">
        <v>6.5</v>
      </c>
      <c r="M24" t="n">
        <v>62</v>
      </c>
      <c r="N24" t="n">
        <v>90</v>
      </c>
      <c r="O24" t="n">
        <v>38260.74</v>
      </c>
      <c r="P24" t="n">
        <v>571.2</v>
      </c>
      <c r="Q24" t="n">
        <v>3109.56</v>
      </c>
      <c r="R24" t="n">
        <v>150.98</v>
      </c>
      <c r="S24" t="n">
        <v>88.73</v>
      </c>
      <c r="T24" t="n">
        <v>29111.85</v>
      </c>
      <c r="U24" t="n">
        <v>0.59</v>
      </c>
      <c r="V24" t="n">
        <v>0.86</v>
      </c>
      <c r="W24" t="n">
        <v>7.69</v>
      </c>
      <c r="X24" t="n">
        <v>1.79</v>
      </c>
      <c r="Y24" t="n">
        <v>1</v>
      </c>
      <c r="Z24" t="n">
        <v>10</v>
      </c>
      <c r="AA24" t="n">
        <v>769.8568971426711</v>
      </c>
      <c r="AB24" t="n">
        <v>1053.352170359868</v>
      </c>
      <c r="AC24" t="n">
        <v>952.8217176097779</v>
      </c>
      <c r="AD24" t="n">
        <v>769856.897142671</v>
      </c>
      <c r="AE24" t="n">
        <v>1053352.170359868</v>
      </c>
      <c r="AF24" t="n">
        <v>1.22518238164565e-06</v>
      </c>
      <c r="AG24" t="n">
        <v>0.835625</v>
      </c>
      <c r="AH24" t="n">
        <v>952821.7176097779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2.502</v>
      </c>
      <c r="E25" t="n">
        <v>39.97</v>
      </c>
      <c r="F25" t="n">
        <v>33.53</v>
      </c>
      <c r="G25" t="n">
        <v>32.44</v>
      </c>
      <c r="H25" t="n">
        <v>0.39</v>
      </c>
      <c r="I25" t="n">
        <v>62</v>
      </c>
      <c r="J25" t="n">
        <v>308.86</v>
      </c>
      <c r="K25" t="n">
        <v>61.82</v>
      </c>
      <c r="L25" t="n">
        <v>6.75</v>
      </c>
      <c r="M25" t="n">
        <v>60</v>
      </c>
      <c r="N25" t="n">
        <v>90.29000000000001</v>
      </c>
      <c r="O25" t="n">
        <v>38327.57</v>
      </c>
      <c r="P25" t="n">
        <v>568.4</v>
      </c>
      <c r="Q25" t="n">
        <v>3109.44</v>
      </c>
      <c r="R25" t="n">
        <v>150.09</v>
      </c>
      <c r="S25" t="n">
        <v>88.73</v>
      </c>
      <c r="T25" t="n">
        <v>28672.34</v>
      </c>
      <c r="U25" t="n">
        <v>0.59</v>
      </c>
      <c r="V25" t="n">
        <v>0.86</v>
      </c>
      <c r="W25" t="n">
        <v>7.69</v>
      </c>
      <c r="X25" t="n">
        <v>1.76</v>
      </c>
      <c r="Y25" t="n">
        <v>1</v>
      </c>
      <c r="Z25" t="n">
        <v>10</v>
      </c>
      <c r="AA25" t="n">
        <v>764.3843715914716</v>
      </c>
      <c r="AB25" t="n">
        <v>1045.864419469929</v>
      </c>
      <c r="AC25" t="n">
        <v>946.0485871556505</v>
      </c>
      <c r="AD25" t="n">
        <v>764384.3715914716</v>
      </c>
      <c r="AE25" t="n">
        <v>1045864.419469929</v>
      </c>
      <c r="AF25" t="n">
        <v>1.229408165106848e-06</v>
      </c>
      <c r="AG25" t="n">
        <v>0.8327083333333333</v>
      </c>
      <c r="AH25" t="n">
        <v>946048.5871556505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2.5174</v>
      </c>
      <c r="E26" t="n">
        <v>39.72</v>
      </c>
      <c r="F26" t="n">
        <v>33.45</v>
      </c>
      <c r="G26" t="n">
        <v>34.02</v>
      </c>
      <c r="H26" t="n">
        <v>0.4</v>
      </c>
      <c r="I26" t="n">
        <v>59</v>
      </c>
      <c r="J26" t="n">
        <v>309.41</v>
      </c>
      <c r="K26" t="n">
        <v>61.82</v>
      </c>
      <c r="L26" t="n">
        <v>7</v>
      </c>
      <c r="M26" t="n">
        <v>57</v>
      </c>
      <c r="N26" t="n">
        <v>90.59</v>
      </c>
      <c r="O26" t="n">
        <v>38394.52</v>
      </c>
      <c r="P26" t="n">
        <v>565.9</v>
      </c>
      <c r="Q26" t="n">
        <v>3109.22</v>
      </c>
      <c r="R26" t="n">
        <v>147.51</v>
      </c>
      <c r="S26" t="n">
        <v>88.73</v>
      </c>
      <c r="T26" t="n">
        <v>27399.12</v>
      </c>
      <c r="U26" t="n">
        <v>0.6</v>
      </c>
      <c r="V26" t="n">
        <v>0.86</v>
      </c>
      <c r="W26" t="n">
        <v>7.69</v>
      </c>
      <c r="X26" t="n">
        <v>1.69</v>
      </c>
      <c r="Y26" t="n">
        <v>1</v>
      </c>
      <c r="Z26" t="n">
        <v>10</v>
      </c>
      <c r="AA26" t="n">
        <v>756.8188000161475</v>
      </c>
      <c r="AB26" t="n">
        <v>1035.512870671109</v>
      </c>
      <c r="AC26" t="n">
        <v>936.6849756456998</v>
      </c>
      <c r="AD26" t="n">
        <v>756818.8000161476</v>
      </c>
      <c r="AE26" t="n">
        <v>1035512.870671109</v>
      </c>
      <c r="AF26" t="n">
        <v>1.236975265723413e-06</v>
      </c>
      <c r="AG26" t="n">
        <v>0.8275</v>
      </c>
      <c r="AH26" t="n">
        <v>936684.9756456998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2.5302</v>
      </c>
      <c r="E27" t="n">
        <v>39.52</v>
      </c>
      <c r="F27" t="n">
        <v>33.36</v>
      </c>
      <c r="G27" t="n">
        <v>35.12</v>
      </c>
      <c r="H27" t="n">
        <v>0.42</v>
      </c>
      <c r="I27" t="n">
        <v>57</v>
      </c>
      <c r="J27" t="n">
        <v>309.95</v>
      </c>
      <c r="K27" t="n">
        <v>61.82</v>
      </c>
      <c r="L27" t="n">
        <v>7.25</v>
      </c>
      <c r="M27" t="n">
        <v>55</v>
      </c>
      <c r="N27" t="n">
        <v>90.88</v>
      </c>
      <c r="O27" t="n">
        <v>38461.6</v>
      </c>
      <c r="P27" t="n">
        <v>561.91</v>
      </c>
      <c r="Q27" t="n">
        <v>3109.34</v>
      </c>
      <c r="R27" t="n">
        <v>144.77</v>
      </c>
      <c r="S27" t="n">
        <v>88.73</v>
      </c>
      <c r="T27" t="n">
        <v>26038.03</v>
      </c>
      <c r="U27" t="n">
        <v>0.61</v>
      </c>
      <c r="V27" t="n">
        <v>0.87</v>
      </c>
      <c r="W27" t="n">
        <v>7.68</v>
      </c>
      <c r="X27" t="n">
        <v>1.6</v>
      </c>
      <c r="Y27" t="n">
        <v>1</v>
      </c>
      <c r="Z27" t="n">
        <v>10</v>
      </c>
      <c r="AA27" t="n">
        <v>748.6280293921484</v>
      </c>
      <c r="AB27" t="n">
        <v>1024.305896952056</v>
      </c>
      <c r="AC27" t="n">
        <v>926.5475797693068</v>
      </c>
      <c r="AD27" t="n">
        <v>748628.0293921484</v>
      </c>
      <c r="AE27" t="n">
        <v>1024305.896952056</v>
      </c>
      <c r="AF27" t="n">
        <v>1.24326480389822e-06</v>
      </c>
      <c r="AG27" t="n">
        <v>0.8233333333333334</v>
      </c>
      <c r="AH27" t="n">
        <v>926547.5797693068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2.5402</v>
      </c>
      <c r="E28" t="n">
        <v>39.37</v>
      </c>
      <c r="F28" t="n">
        <v>33.31</v>
      </c>
      <c r="G28" t="n">
        <v>36.34</v>
      </c>
      <c r="H28" t="n">
        <v>0.43</v>
      </c>
      <c r="I28" t="n">
        <v>55</v>
      </c>
      <c r="J28" t="n">
        <v>310.5</v>
      </c>
      <c r="K28" t="n">
        <v>61.82</v>
      </c>
      <c r="L28" t="n">
        <v>7.5</v>
      </c>
      <c r="M28" t="n">
        <v>53</v>
      </c>
      <c r="N28" t="n">
        <v>91.18000000000001</v>
      </c>
      <c r="O28" t="n">
        <v>38528.81</v>
      </c>
      <c r="P28" t="n">
        <v>559.12</v>
      </c>
      <c r="Q28" t="n">
        <v>3109.31</v>
      </c>
      <c r="R28" t="n">
        <v>143.14</v>
      </c>
      <c r="S28" t="n">
        <v>88.73</v>
      </c>
      <c r="T28" t="n">
        <v>25235.93</v>
      </c>
      <c r="U28" t="n">
        <v>0.62</v>
      </c>
      <c r="V28" t="n">
        <v>0.87</v>
      </c>
      <c r="W28" t="n">
        <v>7.68</v>
      </c>
      <c r="X28" t="n">
        <v>1.55</v>
      </c>
      <c r="Y28" t="n">
        <v>1</v>
      </c>
      <c r="Z28" t="n">
        <v>10</v>
      </c>
      <c r="AA28" t="n">
        <v>742.7234767581558</v>
      </c>
      <c r="AB28" t="n">
        <v>1016.22702754775</v>
      </c>
      <c r="AC28" t="n">
        <v>919.2397463221831</v>
      </c>
      <c r="AD28" t="n">
        <v>742723.4767581559</v>
      </c>
      <c r="AE28" t="n">
        <v>1016227.02754775</v>
      </c>
      <c r="AF28" t="n">
        <v>1.248178505597289e-06</v>
      </c>
      <c r="AG28" t="n">
        <v>0.8202083333333333</v>
      </c>
      <c r="AH28" t="n">
        <v>919239.7463221832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2.5515</v>
      </c>
      <c r="E29" t="n">
        <v>39.19</v>
      </c>
      <c r="F29" t="n">
        <v>33.25</v>
      </c>
      <c r="G29" t="n">
        <v>37.64</v>
      </c>
      <c r="H29" t="n">
        <v>0.44</v>
      </c>
      <c r="I29" t="n">
        <v>53</v>
      </c>
      <c r="J29" t="n">
        <v>311.04</v>
      </c>
      <c r="K29" t="n">
        <v>61.82</v>
      </c>
      <c r="L29" t="n">
        <v>7.75</v>
      </c>
      <c r="M29" t="n">
        <v>51</v>
      </c>
      <c r="N29" t="n">
        <v>91.47</v>
      </c>
      <c r="O29" t="n">
        <v>38596.15</v>
      </c>
      <c r="P29" t="n">
        <v>556.63</v>
      </c>
      <c r="Q29" t="n">
        <v>3109.36</v>
      </c>
      <c r="R29" t="n">
        <v>141.13</v>
      </c>
      <c r="S29" t="n">
        <v>88.73</v>
      </c>
      <c r="T29" t="n">
        <v>24239.44</v>
      </c>
      <c r="U29" t="n">
        <v>0.63</v>
      </c>
      <c r="V29" t="n">
        <v>0.87</v>
      </c>
      <c r="W29" t="n">
        <v>7.67</v>
      </c>
      <c r="X29" t="n">
        <v>1.49</v>
      </c>
      <c r="Y29" t="n">
        <v>1</v>
      </c>
      <c r="Z29" t="n">
        <v>10</v>
      </c>
      <c r="AA29" t="n">
        <v>736.7126750834869</v>
      </c>
      <c r="AB29" t="n">
        <v>1008.002783518614</v>
      </c>
      <c r="AC29" t="n">
        <v>911.8004126003885</v>
      </c>
      <c r="AD29" t="n">
        <v>736712.6750834869</v>
      </c>
      <c r="AE29" t="n">
        <v>1008002.783518614</v>
      </c>
      <c r="AF29" t="n">
        <v>1.253730988517236e-06</v>
      </c>
      <c r="AG29" t="n">
        <v>0.8164583333333333</v>
      </c>
      <c r="AH29" t="n">
        <v>911800.4126003885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2.5608</v>
      </c>
      <c r="E30" t="n">
        <v>39.05</v>
      </c>
      <c r="F30" t="n">
        <v>33.22</v>
      </c>
      <c r="G30" t="n">
        <v>39.08</v>
      </c>
      <c r="H30" t="n">
        <v>0.46</v>
      </c>
      <c r="I30" t="n">
        <v>51</v>
      </c>
      <c r="J30" t="n">
        <v>311.59</v>
      </c>
      <c r="K30" t="n">
        <v>61.82</v>
      </c>
      <c r="L30" t="n">
        <v>8</v>
      </c>
      <c r="M30" t="n">
        <v>49</v>
      </c>
      <c r="N30" t="n">
        <v>91.77</v>
      </c>
      <c r="O30" t="n">
        <v>38663.62</v>
      </c>
      <c r="P30" t="n">
        <v>553.61</v>
      </c>
      <c r="Q30" t="n">
        <v>3109.41</v>
      </c>
      <c r="R30" t="n">
        <v>140.27</v>
      </c>
      <c r="S30" t="n">
        <v>88.73</v>
      </c>
      <c r="T30" t="n">
        <v>23820.65</v>
      </c>
      <c r="U30" t="n">
        <v>0.63</v>
      </c>
      <c r="V30" t="n">
        <v>0.87</v>
      </c>
      <c r="W30" t="n">
        <v>7.67</v>
      </c>
      <c r="X30" t="n">
        <v>1.46</v>
      </c>
      <c r="Y30" t="n">
        <v>1</v>
      </c>
      <c r="Z30" t="n">
        <v>10</v>
      </c>
      <c r="AA30" t="n">
        <v>731.0077184990969</v>
      </c>
      <c r="AB30" t="n">
        <v>1000.19701023493</v>
      </c>
      <c r="AC30" t="n">
        <v>904.7396113634279</v>
      </c>
      <c r="AD30" t="n">
        <v>731007.7184990969</v>
      </c>
      <c r="AE30" t="n">
        <v>1000197.01023493</v>
      </c>
      <c r="AF30" t="n">
        <v>1.258300731097369e-06</v>
      </c>
      <c r="AG30" t="n">
        <v>0.8135416666666666</v>
      </c>
      <c r="AH30" t="n">
        <v>904739.6113634279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2.5741</v>
      </c>
      <c r="E31" t="n">
        <v>38.85</v>
      </c>
      <c r="F31" t="n">
        <v>33.13</v>
      </c>
      <c r="G31" t="n">
        <v>40.57</v>
      </c>
      <c r="H31" t="n">
        <v>0.47</v>
      </c>
      <c r="I31" t="n">
        <v>49</v>
      </c>
      <c r="J31" t="n">
        <v>312.14</v>
      </c>
      <c r="K31" t="n">
        <v>61.82</v>
      </c>
      <c r="L31" t="n">
        <v>8.25</v>
      </c>
      <c r="M31" t="n">
        <v>47</v>
      </c>
      <c r="N31" t="n">
        <v>92.06999999999999</v>
      </c>
      <c r="O31" t="n">
        <v>38731.35</v>
      </c>
      <c r="P31" t="n">
        <v>550.36</v>
      </c>
      <c r="Q31" t="n">
        <v>3109.48</v>
      </c>
      <c r="R31" t="n">
        <v>137.08</v>
      </c>
      <c r="S31" t="n">
        <v>88.73</v>
      </c>
      <c r="T31" t="n">
        <v>22234.42</v>
      </c>
      <c r="U31" t="n">
        <v>0.65</v>
      </c>
      <c r="V31" t="n">
        <v>0.87</v>
      </c>
      <c r="W31" t="n">
        <v>7.67</v>
      </c>
      <c r="X31" t="n">
        <v>1.37</v>
      </c>
      <c r="Y31" t="n">
        <v>1</v>
      </c>
      <c r="Z31" t="n">
        <v>10</v>
      </c>
      <c r="AA31" t="n">
        <v>723.638698496191</v>
      </c>
      <c r="AB31" t="n">
        <v>990.1143919687356</v>
      </c>
      <c r="AC31" t="n">
        <v>895.6192640335157</v>
      </c>
      <c r="AD31" t="n">
        <v>723638.6984961909</v>
      </c>
      <c r="AE31" t="n">
        <v>990114.3919687356</v>
      </c>
      <c r="AF31" t="n">
        <v>1.26483595435713e-06</v>
      </c>
      <c r="AG31" t="n">
        <v>0.8093750000000001</v>
      </c>
      <c r="AH31" t="n">
        <v>895619.2640335157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2.5799</v>
      </c>
      <c r="E32" t="n">
        <v>38.76</v>
      </c>
      <c r="F32" t="n">
        <v>33.1</v>
      </c>
      <c r="G32" t="n">
        <v>41.37</v>
      </c>
      <c r="H32" t="n">
        <v>0.48</v>
      </c>
      <c r="I32" t="n">
        <v>48</v>
      </c>
      <c r="J32" t="n">
        <v>312.69</v>
      </c>
      <c r="K32" t="n">
        <v>61.82</v>
      </c>
      <c r="L32" t="n">
        <v>8.5</v>
      </c>
      <c r="M32" t="n">
        <v>46</v>
      </c>
      <c r="N32" t="n">
        <v>92.37</v>
      </c>
      <c r="O32" t="n">
        <v>38799.09</v>
      </c>
      <c r="P32" t="n">
        <v>547.83</v>
      </c>
      <c r="Q32" t="n">
        <v>3109.29</v>
      </c>
      <c r="R32" t="n">
        <v>136.39</v>
      </c>
      <c r="S32" t="n">
        <v>88.73</v>
      </c>
      <c r="T32" t="n">
        <v>21892.12</v>
      </c>
      <c r="U32" t="n">
        <v>0.65</v>
      </c>
      <c r="V32" t="n">
        <v>0.87</v>
      </c>
      <c r="W32" t="n">
        <v>7.66</v>
      </c>
      <c r="X32" t="n">
        <v>1.33</v>
      </c>
      <c r="Y32" t="n">
        <v>1</v>
      </c>
      <c r="Z32" t="n">
        <v>10</v>
      </c>
      <c r="AA32" t="n">
        <v>719.4615271038638</v>
      </c>
      <c r="AB32" t="n">
        <v>984.3990017859578</v>
      </c>
      <c r="AC32" t="n">
        <v>890.4493426681818</v>
      </c>
      <c r="AD32" t="n">
        <v>719461.5271038638</v>
      </c>
      <c r="AE32" t="n">
        <v>984399.0017859578</v>
      </c>
      <c r="AF32" t="n">
        <v>1.267685901342589e-06</v>
      </c>
      <c r="AG32" t="n">
        <v>0.8075</v>
      </c>
      <c r="AH32" t="n">
        <v>890449.3426681818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2.5899</v>
      </c>
      <c r="E33" t="n">
        <v>38.61</v>
      </c>
      <c r="F33" t="n">
        <v>33.06</v>
      </c>
      <c r="G33" t="n">
        <v>43.12</v>
      </c>
      <c r="H33" t="n">
        <v>0.5</v>
      </c>
      <c r="I33" t="n">
        <v>46</v>
      </c>
      <c r="J33" t="n">
        <v>313.24</v>
      </c>
      <c r="K33" t="n">
        <v>61.82</v>
      </c>
      <c r="L33" t="n">
        <v>8.75</v>
      </c>
      <c r="M33" t="n">
        <v>44</v>
      </c>
      <c r="N33" t="n">
        <v>92.67</v>
      </c>
      <c r="O33" t="n">
        <v>38866.96</v>
      </c>
      <c r="P33" t="n">
        <v>545.29</v>
      </c>
      <c r="Q33" t="n">
        <v>3109.4</v>
      </c>
      <c r="R33" t="n">
        <v>135.06</v>
      </c>
      <c r="S33" t="n">
        <v>88.73</v>
      </c>
      <c r="T33" t="n">
        <v>21237.34</v>
      </c>
      <c r="U33" t="n">
        <v>0.66</v>
      </c>
      <c r="V33" t="n">
        <v>0.88</v>
      </c>
      <c r="W33" t="n">
        <v>7.66</v>
      </c>
      <c r="X33" t="n">
        <v>1.3</v>
      </c>
      <c r="Y33" t="n">
        <v>1</v>
      </c>
      <c r="Z33" t="n">
        <v>10</v>
      </c>
      <c r="AA33" t="n">
        <v>714.0762273020666</v>
      </c>
      <c r="AB33" t="n">
        <v>977.0305970144796</v>
      </c>
      <c r="AC33" t="n">
        <v>883.7841681064721</v>
      </c>
      <c r="AD33" t="n">
        <v>714076.2273020666</v>
      </c>
      <c r="AE33" t="n">
        <v>977030.5970144796</v>
      </c>
      <c r="AF33" t="n">
        <v>1.272599603041657e-06</v>
      </c>
      <c r="AG33" t="n">
        <v>0.804375</v>
      </c>
      <c r="AH33" t="n">
        <v>883784.1681064721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2.5954</v>
      </c>
      <c r="E34" t="n">
        <v>38.53</v>
      </c>
      <c r="F34" t="n">
        <v>33.03</v>
      </c>
      <c r="G34" t="n">
        <v>44.04</v>
      </c>
      <c r="H34" t="n">
        <v>0.51</v>
      </c>
      <c r="I34" t="n">
        <v>45</v>
      </c>
      <c r="J34" t="n">
        <v>313.79</v>
      </c>
      <c r="K34" t="n">
        <v>61.82</v>
      </c>
      <c r="L34" t="n">
        <v>9</v>
      </c>
      <c r="M34" t="n">
        <v>43</v>
      </c>
      <c r="N34" t="n">
        <v>92.97</v>
      </c>
      <c r="O34" t="n">
        <v>38934.97</v>
      </c>
      <c r="P34" t="n">
        <v>542.24</v>
      </c>
      <c r="Q34" t="n">
        <v>3109.17</v>
      </c>
      <c r="R34" t="n">
        <v>133.96</v>
      </c>
      <c r="S34" t="n">
        <v>88.73</v>
      </c>
      <c r="T34" t="n">
        <v>20692.71</v>
      </c>
      <c r="U34" t="n">
        <v>0.66</v>
      </c>
      <c r="V34" t="n">
        <v>0.88</v>
      </c>
      <c r="W34" t="n">
        <v>7.66</v>
      </c>
      <c r="X34" t="n">
        <v>1.27</v>
      </c>
      <c r="Y34" t="n">
        <v>1</v>
      </c>
      <c r="Z34" t="n">
        <v>10</v>
      </c>
      <c r="AA34" t="n">
        <v>709.5435458068322</v>
      </c>
      <c r="AB34" t="n">
        <v>970.8287822249052</v>
      </c>
      <c r="AC34" t="n">
        <v>878.1742458161129</v>
      </c>
      <c r="AD34" t="n">
        <v>709543.5458068321</v>
      </c>
      <c r="AE34" t="n">
        <v>970828.7822249052</v>
      </c>
      <c r="AF34" t="n">
        <v>1.275302138976145e-06</v>
      </c>
      <c r="AG34" t="n">
        <v>0.8027083333333334</v>
      </c>
      <c r="AH34" t="n">
        <v>878174.245816113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2.6076</v>
      </c>
      <c r="E35" t="n">
        <v>38.35</v>
      </c>
      <c r="F35" t="n">
        <v>32.96</v>
      </c>
      <c r="G35" t="n">
        <v>46</v>
      </c>
      <c r="H35" t="n">
        <v>0.52</v>
      </c>
      <c r="I35" t="n">
        <v>43</v>
      </c>
      <c r="J35" t="n">
        <v>314.34</v>
      </c>
      <c r="K35" t="n">
        <v>61.82</v>
      </c>
      <c r="L35" t="n">
        <v>9.25</v>
      </c>
      <c r="M35" t="n">
        <v>41</v>
      </c>
      <c r="N35" t="n">
        <v>93.27</v>
      </c>
      <c r="O35" t="n">
        <v>39003.11</v>
      </c>
      <c r="P35" t="n">
        <v>539.62</v>
      </c>
      <c r="Q35" t="n">
        <v>3109.25</v>
      </c>
      <c r="R35" t="n">
        <v>131.74</v>
      </c>
      <c r="S35" t="n">
        <v>88.73</v>
      </c>
      <c r="T35" t="n">
        <v>19593.78</v>
      </c>
      <c r="U35" t="n">
        <v>0.67</v>
      </c>
      <c r="V35" t="n">
        <v>0.88</v>
      </c>
      <c r="W35" t="n">
        <v>7.66</v>
      </c>
      <c r="X35" t="n">
        <v>1.2</v>
      </c>
      <c r="Y35" t="n">
        <v>1</v>
      </c>
      <c r="Z35" t="n">
        <v>10</v>
      </c>
      <c r="AA35" t="n">
        <v>703.3814819149494</v>
      </c>
      <c r="AB35" t="n">
        <v>962.3975745569584</v>
      </c>
      <c r="AC35" t="n">
        <v>870.5477007747209</v>
      </c>
      <c r="AD35" t="n">
        <v>703381.4819149494</v>
      </c>
      <c r="AE35" t="n">
        <v>962397.5745569584</v>
      </c>
      <c r="AF35" t="n">
        <v>1.281296855049008e-06</v>
      </c>
      <c r="AG35" t="n">
        <v>0.7989583333333333</v>
      </c>
      <c r="AH35" t="n">
        <v>870547.7007747209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2.6157</v>
      </c>
      <c r="E36" t="n">
        <v>38.23</v>
      </c>
      <c r="F36" t="n">
        <v>32.9</v>
      </c>
      <c r="G36" t="n">
        <v>47</v>
      </c>
      <c r="H36" t="n">
        <v>0.54</v>
      </c>
      <c r="I36" t="n">
        <v>42</v>
      </c>
      <c r="J36" t="n">
        <v>314.9</v>
      </c>
      <c r="K36" t="n">
        <v>61.82</v>
      </c>
      <c r="L36" t="n">
        <v>9.5</v>
      </c>
      <c r="M36" t="n">
        <v>40</v>
      </c>
      <c r="N36" t="n">
        <v>93.56999999999999</v>
      </c>
      <c r="O36" t="n">
        <v>39071.38</v>
      </c>
      <c r="P36" t="n">
        <v>537.38</v>
      </c>
      <c r="Q36" t="n">
        <v>3109.38</v>
      </c>
      <c r="R36" t="n">
        <v>129.87</v>
      </c>
      <c r="S36" t="n">
        <v>88.73</v>
      </c>
      <c r="T36" t="n">
        <v>18665.48</v>
      </c>
      <c r="U36" t="n">
        <v>0.68</v>
      </c>
      <c r="V36" t="n">
        <v>0.88</v>
      </c>
      <c r="W36" t="n">
        <v>7.65</v>
      </c>
      <c r="X36" t="n">
        <v>1.14</v>
      </c>
      <c r="Y36" t="n">
        <v>1</v>
      </c>
      <c r="Z36" t="n">
        <v>10</v>
      </c>
      <c r="AA36" t="n">
        <v>698.7782344963633</v>
      </c>
      <c r="AB36" t="n">
        <v>956.0992083579055</v>
      </c>
      <c r="AC36" t="n">
        <v>864.8504418058931</v>
      </c>
      <c r="AD36" t="n">
        <v>698778.2344963633</v>
      </c>
      <c r="AE36" t="n">
        <v>956099.2083579055</v>
      </c>
      <c r="AF36" t="n">
        <v>1.285276953425253e-06</v>
      </c>
      <c r="AG36" t="n">
        <v>0.7964583333333333</v>
      </c>
      <c r="AH36" t="n">
        <v>864850.4418058931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2.6195</v>
      </c>
      <c r="E37" t="n">
        <v>38.17</v>
      </c>
      <c r="F37" t="n">
        <v>32.9</v>
      </c>
      <c r="G37" t="n">
        <v>48.15</v>
      </c>
      <c r="H37" t="n">
        <v>0.55</v>
      </c>
      <c r="I37" t="n">
        <v>41</v>
      </c>
      <c r="J37" t="n">
        <v>315.45</v>
      </c>
      <c r="K37" t="n">
        <v>61.82</v>
      </c>
      <c r="L37" t="n">
        <v>9.75</v>
      </c>
      <c r="M37" t="n">
        <v>39</v>
      </c>
      <c r="N37" t="n">
        <v>93.88</v>
      </c>
      <c r="O37" t="n">
        <v>39139.8</v>
      </c>
      <c r="P37" t="n">
        <v>535.53</v>
      </c>
      <c r="Q37" t="n">
        <v>3109.27</v>
      </c>
      <c r="R37" t="n">
        <v>129.53</v>
      </c>
      <c r="S37" t="n">
        <v>88.73</v>
      </c>
      <c r="T37" t="n">
        <v>18499.99</v>
      </c>
      <c r="U37" t="n">
        <v>0.6899999999999999</v>
      </c>
      <c r="V37" t="n">
        <v>0.88</v>
      </c>
      <c r="W37" t="n">
        <v>7.66</v>
      </c>
      <c r="X37" t="n">
        <v>1.14</v>
      </c>
      <c r="Y37" t="n">
        <v>1</v>
      </c>
      <c r="Z37" t="n">
        <v>10</v>
      </c>
      <c r="AA37" t="n">
        <v>696.0583470346741</v>
      </c>
      <c r="AB37" t="n">
        <v>952.3777383398559</v>
      </c>
      <c r="AC37" t="n">
        <v>861.4841436632503</v>
      </c>
      <c r="AD37" t="n">
        <v>696058.347034674</v>
      </c>
      <c r="AE37" t="n">
        <v>952377.7383398559</v>
      </c>
      <c r="AF37" t="n">
        <v>1.287144160070899e-06</v>
      </c>
      <c r="AG37" t="n">
        <v>0.7952083333333334</v>
      </c>
      <c r="AH37" t="n">
        <v>861484.1436632503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2.6251</v>
      </c>
      <c r="E38" t="n">
        <v>38.09</v>
      </c>
      <c r="F38" t="n">
        <v>32.87</v>
      </c>
      <c r="G38" t="n">
        <v>49.31</v>
      </c>
      <c r="H38" t="n">
        <v>0.5600000000000001</v>
      </c>
      <c r="I38" t="n">
        <v>40</v>
      </c>
      <c r="J38" t="n">
        <v>316.01</v>
      </c>
      <c r="K38" t="n">
        <v>61.82</v>
      </c>
      <c r="L38" t="n">
        <v>10</v>
      </c>
      <c r="M38" t="n">
        <v>38</v>
      </c>
      <c r="N38" t="n">
        <v>94.18000000000001</v>
      </c>
      <c r="O38" t="n">
        <v>39208.35</v>
      </c>
      <c r="P38" t="n">
        <v>532.0700000000001</v>
      </c>
      <c r="Q38" t="n">
        <v>3109.2</v>
      </c>
      <c r="R38" t="n">
        <v>128.98</v>
      </c>
      <c r="S38" t="n">
        <v>88.73</v>
      </c>
      <c r="T38" t="n">
        <v>18232.06</v>
      </c>
      <c r="U38" t="n">
        <v>0.6899999999999999</v>
      </c>
      <c r="V38" t="n">
        <v>0.88</v>
      </c>
      <c r="W38" t="n">
        <v>7.65</v>
      </c>
      <c r="X38" t="n">
        <v>1.11</v>
      </c>
      <c r="Y38" t="n">
        <v>1</v>
      </c>
      <c r="Z38" t="n">
        <v>10</v>
      </c>
      <c r="AA38" t="n">
        <v>691.2104549446447</v>
      </c>
      <c r="AB38" t="n">
        <v>945.7446385083737</v>
      </c>
      <c r="AC38" t="n">
        <v>855.4840975700705</v>
      </c>
      <c r="AD38" t="n">
        <v>691210.4549446447</v>
      </c>
      <c r="AE38" t="n">
        <v>945744.6385083736</v>
      </c>
      <c r="AF38" t="n">
        <v>1.289895833022377e-06</v>
      </c>
      <c r="AG38" t="n">
        <v>0.7935416666666667</v>
      </c>
      <c r="AH38" t="n">
        <v>855484.0975700705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2.6362</v>
      </c>
      <c r="E39" t="n">
        <v>37.93</v>
      </c>
      <c r="F39" t="n">
        <v>32.83</v>
      </c>
      <c r="G39" t="n">
        <v>51.83</v>
      </c>
      <c r="H39" t="n">
        <v>0.58</v>
      </c>
      <c r="I39" t="n">
        <v>38</v>
      </c>
      <c r="J39" t="n">
        <v>316.56</v>
      </c>
      <c r="K39" t="n">
        <v>61.82</v>
      </c>
      <c r="L39" t="n">
        <v>10.25</v>
      </c>
      <c r="M39" t="n">
        <v>36</v>
      </c>
      <c r="N39" t="n">
        <v>94.48999999999999</v>
      </c>
      <c r="O39" t="n">
        <v>39277.04</v>
      </c>
      <c r="P39" t="n">
        <v>528.0700000000001</v>
      </c>
      <c r="Q39" t="n">
        <v>3109.31</v>
      </c>
      <c r="R39" t="n">
        <v>127.25</v>
      </c>
      <c r="S39" t="n">
        <v>88.73</v>
      </c>
      <c r="T39" t="n">
        <v>17372.64</v>
      </c>
      <c r="U39" t="n">
        <v>0.7</v>
      </c>
      <c r="V39" t="n">
        <v>0.88</v>
      </c>
      <c r="W39" t="n">
        <v>7.65</v>
      </c>
      <c r="X39" t="n">
        <v>1.06</v>
      </c>
      <c r="Y39" t="n">
        <v>1</v>
      </c>
      <c r="Z39" t="n">
        <v>10</v>
      </c>
      <c r="AA39" t="n">
        <v>684.3997178221183</v>
      </c>
      <c r="AB39" t="n">
        <v>936.4258875088169</v>
      </c>
      <c r="AC39" t="n">
        <v>847.0547150869623</v>
      </c>
      <c r="AD39" t="n">
        <v>684399.7178221183</v>
      </c>
      <c r="AE39" t="n">
        <v>936425.8875088169</v>
      </c>
      <c r="AF39" t="n">
        <v>1.295350041908343e-06</v>
      </c>
      <c r="AG39" t="n">
        <v>0.7902083333333333</v>
      </c>
      <c r="AH39" t="n">
        <v>847054.7150869623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2.6424</v>
      </c>
      <c r="E40" t="n">
        <v>37.84</v>
      </c>
      <c r="F40" t="n">
        <v>32.79</v>
      </c>
      <c r="G40" t="n">
        <v>53.17</v>
      </c>
      <c r="H40" t="n">
        <v>0.59</v>
      </c>
      <c r="I40" t="n">
        <v>37</v>
      </c>
      <c r="J40" t="n">
        <v>317.12</v>
      </c>
      <c r="K40" t="n">
        <v>61.82</v>
      </c>
      <c r="L40" t="n">
        <v>10.5</v>
      </c>
      <c r="M40" t="n">
        <v>35</v>
      </c>
      <c r="N40" t="n">
        <v>94.8</v>
      </c>
      <c r="O40" t="n">
        <v>39345.87</v>
      </c>
      <c r="P40" t="n">
        <v>526.1</v>
      </c>
      <c r="Q40" t="n">
        <v>3109.57</v>
      </c>
      <c r="R40" t="n">
        <v>126.12</v>
      </c>
      <c r="S40" t="n">
        <v>88.73</v>
      </c>
      <c r="T40" t="n">
        <v>16815.35</v>
      </c>
      <c r="U40" t="n">
        <v>0.7</v>
      </c>
      <c r="V40" t="n">
        <v>0.88</v>
      </c>
      <c r="W40" t="n">
        <v>7.65</v>
      </c>
      <c r="X40" t="n">
        <v>1.03</v>
      </c>
      <c r="Y40" t="n">
        <v>1</v>
      </c>
      <c r="Z40" t="n">
        <v>10</v>
      </c>
      <c r="AA40" t="n">
        <v>680.7576544209907</v>
      </c>
      <c r="AB40" t="n">
        <v>931.4426556868971</v>
      </c>
      <c r="AC40" t="n">
        <v>842.5470759161167</v>
      </c>
      <c r="AD40" t="n">
        <v>680757.6544209906</v>
      </c>
      <c r="AE40" t="n">
        <v>931442.6556868971</v>
      </c>
      <c r="AF40" t="n">
        <v>1.298396536961765e-06</v>
      </c>
      <c r="AG40" t="n">
        <v>0.7883333333333334</v>
      </c>
      <c r="AH40" t="n">
        <v>842547.0759161167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2.6484</v>
      </c>
      <c r="E41" t="n">
        <v>37.76</v>
      </c>
      <c r="F41" t="n">
        <v>32.76</v>
      </c>
      <c r="G41" t="n">
        <v>54.6</v>
      </c>
      <c r="H41" t="n">
        <v>0.6</v>
      </c>
      <c r="I41" t="n">
        <v>36</v>
      </c>
      <c r="J41" t="n">
        <v>317.68</v>
      </c>
      <c r="K41" t="n">
        <v>61.82</v>
      </c>
      <c r="L41" t="n">
        <v>10.75</v>
      </c>
      <c r="M41" t="n">
        <v>34</v>
      </c>
      <c r="N41" t="n">
        <v>95.11</v>
      </c>
      <c r="O41" t="n">
        <v>39414.84</v>
      </c>
      <c r="P41" t="n">
        <v>523.75</v>
      </c>
      <c r="Q41" t="n">
        <v>3109.3</v>
      </c>
      <c r="R41" t="n">
        <v>125.23</v>
      </c>
      <c r="S41" t="n">
        <v>88.73</v>
      </c>
      <c r="T41" t="n">
        <v>16373.6</v>
      </c>
      <c r="U41" t="n">
        <v>0.71</v>
      </c>
      <c r="V41" t="n">
        <v>0.88</v>
      </c>
      <c r="W41" t="n">
        <v>7.65</v>
      </c>
      <c r="X41" t="n">
        <v>1</v>
      </c>
      <c r="Y41" t="n">
        <v>1</v>
      </c>
      <c r="Z41" t="n">
        <v>10</v>
      </c>
      <c r="AA41" t="n">
        <v>676.8962973472233</v>
      </c>
      <c r="AB41" t="n">
        <v>926.1593765875173</v>
      </c>
      <c r="AC41" t="n">
        <v>837.7680255588531</v>
      </c>
      <c r="AD41" t="n">
        <v>676896.2973472233</v>
      </c>
      <c r="AE41" t="n">
        <v>926159.3765875173</v>
      </c>
      <c r="AF41" t="n">
        <v>1.301344757981206e-06</v>
      </c>
      <c r="AG41" t="n">
        <v>0.7866666666666666</v>
      </c>
      <c r="AH41" t="n">
        <v>837768.0255588531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2.6543</v>
      </c>
      <c r="E42" t="n">
        <v>37.67</v>
      </c>
      <c r="F42" t="n">
        <v>32.73</v>
      </c>
      <c r="G42" t="n">
        <v>56.11</v>
      </c>
      <c r="H42" t="n">
        <v>0.62</v>
      </c>
      <c r="I42" t="n">
        <v>35</v>
      </c>
      <c r="J42" t="n">
        <v>318.24</v>
      </c>
      <c r="K42" t="n">
        <v>61.82</v>
      </c>
      <c r="L42" t="n">
        <v>11</v>
      </c>
      <c r="M42" t="n">
        <v>33</v>
      </c>
      <c r="N42" t="n">
        <v>95.42</v>
      </c>
      <c r="O42" t="n">
        <v>39483.95</v>
      </c>
      <c r="P42" t="n">
        <v>521.85</v>
      </c>
      <c r="Q42" t="n">
        <v>3109.29</v>
      </c>
      <c r="R42" t="n">
        <v>124.45</v>
      </c>
      <c r="S42" t="n">
        <v>88.73</v>
      </c>
      <c r="T42" t="n">
        <v>15987.12</v>
      </c>
      <c r="U42" t="n">
        <v>0.71</v>
      </c>
      <c r="V42" t="n">
        <v>0.88</v>
      </c>
      <c r="W42" t="n">
        <v>7.64</v>
      </c>
      <c r="X42" t="n">
        <v>0.97</v>
      </c>
      <c r="Y42" t="n">
        <v>1</v>
      </c>
      <c r="Z42" t="n">
        <v>10</v>
      </c>
      <c r="AA42" t="n">
        <v>673.4866579294232</v>
      </c>
      <c r="AB42" t="n">
        <v>921.4941575134084</v>
      </c>
      <c r="AC42" t="n">
        <v>833.5480484455009</v>
      </c>
      <c r="AD42" t="n">
        <v>673486.6579294233</v>
      </c>
      <c r="AE42" t="n">
        <v>921494.1575134083</v>
      </c>
      <c r="AF42" t="n">
        <v>1.304243841983656e-06</v>
      </c>
      <c r="AG42" t="n">
        <v>0.7847916666666667</v>
      </c>
      <c r="AH42" t="n">
        <v>833548.0484455009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2.6598</v>
      </c>
      <c r="E43" t="n">
        <v>37.6</v>
      </c>
      <c r="F43" t="n">
        <v>32.71</v>
      </c>
      <c r="G43" t="n">
        <v>57.73</v>
      </c>
      <c r="H43" t="n">
        <v>0.63</v>
      </c>
      <c r="I43" t="n">
        <v>34</v>
      </c>
      <c r="J43" t="n">
        <v>318.8</v>
      </c>
      <c r="K43" t="n">
        <v>61.82</v>
      </c>
      <c r="L43" t="n">
        <v>11.25</v>
      </c>
      <c r="M43" t="n">
        <v>32</v>
      </c>
      <c r="N43" t="n">
        <v>95.73</v>
      </c>
      <c r="O43" t="n">
        <v>39553.2</v>
      </c>
      <c r="P43" t="n">
        <v>517.9299999999999</v>
      </c>
      <c r="Q43" t="n">
        <v>3109.18</v>
      </c>
      <c r="R43" t="n">
        <v>124.03</v>
      </c>
      <c r="S43" t="n">
        <v>88.73</v>
      </c>
      <c r="T43" t="n">
        <v>15785.92</v>
      </c>
      <c r="U43" t="n">
        <v>0.72</v>
      </c>
      <c r="V43" t="n">
        <v>0.88</v>
      </c>
      <c r="W43" t="n">
        <v>7.63</v>
      </c>
      <c r="X43" t="n">
        <v>0.95</v>
      </c>
      <c r="Y43" t="n">
        <v>1</v>
      </c>
      <c r="Z43" t="n">
        <v>10</v>
      </c>
      <c r="AA43" t="n">
        <v>668.4159030641401</v>
      </c>
      <c r="AB43" t="n">
        <v>914.5561270008116</v>
      </c>
      <c r="AC43" t="n">
        <v>827.2721738274396</v>
      </c>
      <c r="AD43" t="n">
        <v>668415.9030641401</v>
      </c>
      <c r="AE43" t="n">
        <v>914556.1270008115</v>
      </c>
      <c r="AF43" t="n">
        <v>1.306946377918144e-06</v>
      </c>
      <c r="AG43" t="n">
        <v>0.7833333333333333</v>
      </c>
      <c r="AH43" t="n">
        <v>827272.1738274395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2.6604</v>
      </c>
      <c r="E44" t="n">
        <v>37.59</v>
      </c>
      <c r="F44" t="n">
        <v>32.7</v>
      </c>
      <c r="G44" t="n">
        <v>57.71</v>
      </c>
      <c r="H44" t="n">
        <v>0.64</v>
      </c>
      <c r="I44" t="n">
        <v>34</v>
      </c>
      <c r="J44" t="n">
        <v>319.36</v>
      </c>
      <c r="K44" t="n">
        <v>61.82</v>
      </c>
      <c r="L44" t="n">
        <v>11.5</v>
      </c>
      <c r="M44" t="n">
        <v>32</v>
      </c>
      <c r="N44" t="n">
        <v>96.04000000000001</v>
      </c>
      <c r="O44" t="n">
        <v>39622.59</v>
      </c>
      <c r="P44" t="n">
        <v>517.1</v>
      </c>
      <c r="Q44" t="n">
        <v>3109.18</v>
      </c>
      <c r="R44" t="n">
        <v>123.15</v>
      </c>
      <c r="S44" t="n">
        <v>88.73</v>
      </c>
      <c r="T44" t="n">
        <v>15342.46</v>
      </c>
      <c r="U44" t="n">
        <v>0.72</v>
      </c>
      <c r="V44" t="n">
        <v>0.88</v>
      </c>
      <c r="W44" t="n">
        <v>7.65</v>
      </c>
      <c r="X44" t="n">
        <v>0.9399999999999999</v>
      </c>
      <c r="Y44" t="n">
        <v>1</v>
      </c>
      <c r="Z44" t="n">
        <v>10</v>
      </c>
      <c r="AA44" t="n">
        <v>667.4520131218394</v>
      </c>
      <c r="AB44" t="n">
        <v>913.2372902579326</v>
      </c>
      <c r="AC44" t="n">
        <v>826.0792050123017</v>
      </c>
      <c r="AD44" t="n">
        <v>667452.0131218394</v>
      </c>
      <c r="AE44" t="n">
        <v>913237.2902579326</v>
      </c>
      <c r="AF44" t="n">
        <v>1.307241200020088e-06</v>
      </c>
      <c r="AG44" t="n">
        <v>0.7831250000000001</v>
      </c>
      <c r="AH44" t="n">
        <v>826079.2050123017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2.666</v>
      </c>
      <c r="E45" t="n">
        <v>37.51</v>
      </c>
      <c r="F45" t="n">
        <v>32.68</v>
      </c>
      <c r="G45" t="n">
        <v>59.42</v>
      </c>
      <c r="H45" t="n">
        <v>0.65</v>
      </c>
      <c r="I45" t="n">
        <v>33</v>
      </c>
      <c r="J45" t="n">
        <v>319.93</v>
      </c>
      <c r="K45" t="n">
        <v>61.82</v>
      </c>
      <c r="L45" t="n">
        <v>11.75</v>
      </c>
      <c r="M45" t="n">
        <v>31</v>
      </c>
      <c r="N45" t="n">
        <v>96.36</v>
      </c>
      <c r="O45" t="n">
        <v>39692.13</v>
      </c>
      <c r="P45" t="n">
        <v>514.15</v>
      </c>
      <c r="Q45" t="n">
        <v>3109.27</v>
      </c>
      <c r="R45" t="n">
        <v>122.37</v>
      </c>
      <c r="S45" t="n">
        <v>88.73</v>
      </c>
      <c r="T45" t="n">
        <v>14960.53</v>
      </c>
      <c r="U45" t="n">
        <v>0.73</v>
      </c>
      <c r="V45" t="n">
        <v>0.89</v>
      </c>
      <c r="W45" t="n">
        <v>7.64</v>
      </c>
      <c r="X45" t="n">
        <v>0.92</v>
      </c>
      <c r="Y45" t="n">
        <v>1</v>
      </c>
      <c r="Z45" t="n">
        <v>10</v>
      </c>
      <c r="AA45" t="n">
        <v>663.2597094988245</v>
      </c>
      <c r="AB45" t="n">
        <v>907.5011954895409</v>
      </c>
      <c r="AC45" t="n">
        <v>820.8905550779457</v>
      </c>
      <c r="AD45" t="n">
        <v>663259.7094988244</v>
      </c>
      <c r="AE45" t="n">
        <v>907501.1954895409</v>
      </c>
      <c r="AF45" t="n">
        <v>1.309992872971566e-06</v>
      </c>
      <c r="AG45" t="n">
        <v>0.7814583333333333</v>
      </c>
      <c r="AH45" t="n">
        <v>820890.5550779457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2.6728</v>
      </c>
      <c r="E46" t="n">
        <v>37.41</v>
      </c>
      <c r="F46" t="n">
        <v>32.64</v>
      </c>
      <c r="G46" t="n">
        <v>61.2</v>
      </c>
      <c r="H46" t="n">
        <v>0.67</v>
      </c>
      <c r="I46" t="n">
        <v>32</v>
      </c>
      <c r="J46" t="n">
        <v>320.49</v>
      </c>
      <c r="K46" t="n">
        <v>61.82</v>
      </c>
      <c r="L46" t="n">
        <v>12</v>
      </c>
      <c r="M46" t="n">
        <v>30</v>
      </c>
      <c r="N46" t="n">
        <v>96.67</v>
      </c>
      <c r="O46" t="n">
        <v>39761.81</v>
      </c>
      <c r="P46" t="n">
        <v>511.26</v>
      </c>
      <c r="Q46" t="n">
        <v>3109.33</v>
      </c>
      <c r="R46" t="n">
        <v>121.42</v>
      </c>
      <c r="S46" t="n">
        <v>88.73</v>
      </c>
      <c r="T46" t="n">
        <v>14488.09</v>
      </c>
      <c r="U46" t="n">
        <v>0.73</v>
      </c>
      <c r="V46" t="n">
        <v>0.89</v>
      </c>
      <c r="W46" t="n">
        <v>7.64</v>
      </c>
      <c r="X46" t="n">
        <v>0.88</v>
      </c>
      <c r="Y46" t="n">
        <v>1</v>
      </c>
      <c r="Z46" t="n">
        <v>10</v>
      </c>
      <c r="AA46" t="n">
        <v>658.7267359769817</v>
      </c>
      <c r="AB46" t="n">
        <v>901.298981136278</v>
      </c>
      <c r="AC46" t="n">
        <v>815.2802713576957</v>
      </c>
      <c r="AD46" t="n">
        <v>658726.7359769817</v>
      </c>
      <c r="AE46" t="n">
        <v>901298.981136278</v>
      </c>
      <c r="AF46" t="n">
        <v>1.313334190126932e-06</v>
      </c>
      <c r="AG46" t="n">
        <v>0.7793749999999999</v>
      </c>
      <c r="AH46" t="n">
        <v>815280.2713576957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2.6769</v>
      </c>
      <c r="E47" t="n">
        <v>37.36</v>
      </c>
      <c r="F47" t="n">
        <v>32.64</v>
      </c>
      <c r="G47" t="n">
        <v>63.17</v>
      </c>
      <c r="H47" t="n">
        <v>0.68</v>
      </c>
      <c r="I47" t="n">
        <v>31</v>
      </c>
      <c r="J47" t="n">
        <v>321.06</v>
      </c>
      <c r="K47" t="n">
        <v>61.82</v>
      </c>
      <c r="L47" t="n">
        <v>12.25</v>
      </c>
      <c r="M47" t="n">
        <v>29</v>
      </c>
      <c r="N47" t="n">
        <v>96.98999999999999</v>
      </c>
      <c r="O47" t="n">
        <v>39831.64</v>
      </c>
      <c r="P47" t="n">
        <v>509.18</v>
      </c>
      <c r="Q47" t="n">
        <v>3109.27</v>
      </c>
      <c r="R47" t="n">
        <v>120.96</v>
      </c>
      <c r="S47" t="n">
        <v>88.73</v>
      </c>
      <c r="T47" t="n">
        <v>14263.73</v>
      </c>
      <c r="U47" t="n">
        <v>0.73</v>
      </c>
      <c r="V47" t="n">
        <v>0.89</v>
      </c>
      <c r="W47" t="n">
        <v>7.65</v>
      </c>
      <c r="X47" t="n">
        <v>0.88</v>
      </c>
      <c r="Y47" t="n">
        <v>1</v>
      </c>
      <c r="Z47" t="n">
        <v>10</v>
      </c>
      <c r="AA47" t="n">
        <v>655.8416532496138</v>
      </c>
      <c r="AB47" t="n">
        <v>897.3514836678263</v>
      </c>
      <c r="AC47" t="n">
        <v>811.7095175072857</v>
      </c>
      <c r="AD47" t="n">
        <v>655841.6532496138</v>
      </c>
      <c r="AE47" t="n">
        <v>897351.4836678263</v>
      </c>
      <c r="AF47" t="n">
        <v>1.31534880782355e-06</v>
      </c>
      <c r="AG47" t="n">
        <v>0.7783333333333333</v>
      </c>
      <c r="AH47" t="n">
        <v>811709.5175072857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2.6842</v>
      </c>
      <c r="E48" t="n">
        <v>37.26</v>
      </c>
      <c r="F48" t="n">
        <v>32.59</v>
      </c>
      <c r="G48" t="n">
        <v>65.18000000000001</v>
      </c>
      <c r="H48" t="n">
        <v>0.6899999999999999</v>
      </c>
      <c r="I48" t="n">
        <v>30</v>
      </c>
      <c r="J48" t="n">
        <v>321.63</v>
      </c>
      <c r="K48" t="n">
        <v>61.82</v>
      </c>
      <c r="L48" t="n">
        <v>12.5</v>
      </c>
      <c r="M48" t="n">
        <v>28</v>
      </c>
      <c r="N48" t="n">
        <v>97.31</v>
      </c>
      <c r="O48" t="n">
        <v>39901.61</v>
      </c>
      <c r="P48" t="n">
        <v>505.67</v>
      </c>
      <c r="Q48" t="n">
        <v>3109.18</v>
      </c>
      <c r="R48" t="n">
        <v>119.78</v>
      </c>
      <c r="S48" t="n">
        <v>88.73</v>
      </c>
      <c r="T48" t="n">
        <v>13679.38</v>
      </c>
      <c r="U48" t="n">
        <v>0.74</v>
      </c>
      <c r="V48" t="n">
        <v>0.89</v>
      </c>
      <c r="W48" t="n">
        <v>7.64</v>
      </c>
      <c r="X48" t="n">
        <v>0.83</v>
      </c>
      <c r="Y48" t="n">
        <v>1</v>
      </c>
      <c r="Z48" t="n">
        <v>10</v>
      </c>
      <c r="AA48" t="n">
        <v>650.6084924948441</v>
      </c>
      <c r="AB48" t="n">
        <v>890.1912422523922</v>
      </c>
      <c r="AC48" t="n">
        <v>805.2326394830785</v>
      </c>
      <c r="AD48" t="n">
        <v>650608.4924948441</v>
      </c>
      <c r="AE48" t="n">
        <v>890191.2422523921</v>
      </c>
      <c r="AF48" t="n">
        <v>1.31893581006387e-06</v>
      </c>
      <c r="AG48" t="n">
        <v>0.77625</v>
      </c>
      <c r="AH48" t="n">
        <v>805232.6394830785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2.6841</v>
      </c>
      <c r="E49" t="n">
        <v>37.26</v>
      </c>
      <c r="F49" t="n">
        <v>32.59</v>
      </c>
      <c r="G49" t="n">
        <v>65.19</v>
      </c>
      <c r="H49" t="n">
        <v>0.71</v>
      </c>
      <c r="I49" t="n">
        <v>30</v>
      </c>
      <c r="J49" t="n">
        <v>322.2</v>
      </c>
      <c r="K49" t="n">
        <v>61.82</v>
      </c>
      <c r="L49" t="n">
        <v>12.75</v>
      </c>
      <c r="M49" t="n">
        <v>28</v>
      </c>
      <c r="N49" t="n">
        <v>97.62</v>
      </c>
      <c r="O49" t="n">
        <v>39971.73</v>
      </c>
      <c r="P49" t="n">
        <v>502.79</v>
      </c>
      <c r="Q49" t="n">
        <v>3109.22</v>
      </c>
      <c r="R49" t="n">
        <v>119.76</v>
      </c>
      <c r="S49" t="n">
        <v>88.73</v>
      </c>
      <c r="T49" t="n">
        <v>13670.91</v>
      </c>
      <c r="U49" t="n">
        <v>0.74</v>
      </c>
      <c r="V49" t="n">
        <v>0.89</v>
      </c>
      <c r="W49" t="n">
        <v>7.63</v>
      </c>
      <c r="X49" t="n">
        <v>0.83</v>
      </c>
      <c r="Y49" t="n">
        <v>1</v>
      </c>
      <c r="Z49" t="n">
        <v>10</v>
      </c>
      <c r="AA49" t="n">
        <v>648.0373692711881</v>
      </c>
      <c r="AB49" t="n">
        <v>886.6733180278349</v>
      </c>
      <c r="AC49" t="n">
        <v>802.0504610090754</v>
      </c>
      <c r="AD49" t="n">
        <v>648037.3692711882</v>
      </c>
      <c r="AE49" t="n">
        <v>886673.3180278349</v>
      </c>
      <c r="AF49" t="n">
        <v>1.318886673046879e-06</v>
      </c>
      <c r="AG49" t="n">
        <v>0.77625</v>
      </c>
      <c r="AH49" t="n">
        <v>802050.4610090754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2.6893</v>
      </c>
      <c r="E50" t="n">
        <v>37.18</v>
      </c>
      <c r="F50" t="n">
        <v>32.58</v>
      </c>
      <c r="G50" t="n">
        <v>67.40000000000001</v>
      </c>
      <c r="H50" t="n">
        <v>0.72</v>
      </c>
      <c r="I50" t="n">
        <v>29</v>
      </c>
      <c r="J50" t="n">
        <v>322.77</v>
      </c>
      <c r="K50" t="n">
        <v>61.82</v>
      </c>
      <c r="L50" t="n">
        <v>13</v>
      </c>
      <c r="M50" t="n">
        <v>27</v>
      </c>
      <c r="N50" t="n">
        <v>97.94</v>
      </c>
      <c r="O50" t="n">
        <v>40042</v>
      </c>
      <c r="P50" t="n">
        <v>500.99</v>
      </c>
      <c r="Q50" t="n">
        <v>3109.29</v>
      </c>
      <c r="R50" t="n">
        <v>119.1</v>
      </c>
      <c r="S50" t="n">
        <v>88.73</v>
      </c>
      <c r="T50" t="n">
        <v>13346</v>
      </c>
      <c r="U50" t="n">
        <v>0.75</v>
      </c>
      <c r="V50" t="n">
        <v>0.89</v>
      </c>
      <c r="W50" t="n">
        <v>7.64</v>
      </c>
      <c r="X50" t="n">
        <v>0.8100000000000001</v>
      </c>
      <c r="Y50" t="n">
        <v>1</v>
      </c>
      <c r="Z50" t="n">
        <v>10</v>
      </c>
      <c r="AA50" t="n">
        <v>645.1097487512229</v>
      </c>
      <c r="AB50" t="n">
        <v>882.6676184749166</v>
      </c>
      <c r="AC50" t="n">
        <v>798.4270597994529</v>
      </c>
      <c r="AD50" t="n">
        <v>645109.748751223</v>
      </c>
      <c r="AE50" t="n">
        <v>882667.6184749166</v>
      </c>
      <c r="AF50" t="n">
        <v>1.321441797930395e-06</v>
      </c>
      <c r="AG50" t="n">
        <v>0.7745833333333333</v>
      </c>
      <c r="AH50" t="n">
        <v>798427.0597994529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2.6963</v>
      </c>
      <c r="E51" t="n">
        <v>37.09</v>
      </c>
      <c r="F51" t="n">
        <v>32.53</v>
      </c>
      <c r="G51" t="n">
        <v>69.72</v>
      </c>
      <c r="H51" t="n">
        <v>0.73</v>
      </c>
      <c r="I51" t="n">
        <v>28</v>
      </c>
      <c r="J51" t="n">
        <v>323.34</v>
      </c>
      <c r="K51" t="n">
        <v>61.82</v>
      </c>
      <c r="L51" t="n">
        <v>13.25</v>
      </c>
      <c r="M51" t="n">
        <v>26</v>
      </c>
      <c r="N51" t="n">
        <v>98.27</v>
      </c>
      <c r="O51" t="n">
        <v>40112.54</v>
      </c>
      <c r="P51" t="n">
        <v>499.26</v>
      </c>
      <c r="Q51" t="n">
        <v>3109.26</v>
      </c>
      <c r="R51" t="n">
        <v>117.79</v>
      </c>
      <c r="S51" t="n">
        <v>88.73</v>
      </c>
      <c r="T51" t="n">
        <v>12693.42</v>
      </c>
      <c r="U51" t="n">
        <v>0.75</v>
      </c>
      <c r="V51" t="n">
        <v>0.89</v>
      </c>
      <c r="W51" t="n">
        <v>7.63</v>
      </c>
      <c r="X51" t="n">
        <v>0.77</v>
      </c>
      <c r="Y51" t="n">
        <v>1</v>
      </c>
      <c r="Z51" t="n">
        <v>10</v>
      </c>
      <c r="AA51" t="n">
        <v>641.5978809193083</v>
      </c>
      <c r="AB51" t="n">
        <v>877.8625259746168</v>
      </c>
      <c r="AC51" t="n">
        <v>794.0805585833922</v>
      </c>
      <c r="AD51" t="n">
        <v>641597.8809193083</v>
      </c>
      <c r="AE51" t="n">
        <v>877862.5259746168</v>
      </c>
      <c r="AF51" t="n">
        <v>1.324881389119742e-06</v>
      </c>
      <c r="AG51" t="n">
        <v>0.7727083333333334</v>
      </c>
      <c r="AH51" t="n">
        <v>794080.5585833922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2.6964</v>
      </c>
      <c r="E52" t="n">
        <v>37.09</v>
      </c>
      <c r="F52" t="n">
        <v>32.53</v>
      </c>
      <c r="G52" t="n">
        <v>69.72</v>
      </c>
      <c r="H52" t="n">
        <v>0.74</v>
      </c>
      <c r="I52" t="n">
        <v>28</v>
      </c>
      <c r="J52" t="n">
        <v>323.91</v>
      </c>
      <c r="K52" t="n">
        <v>61.82</v>
      </c>
      <c r="L52" t="n">
        <v>13.5</v>
      </c>
      <c r="M52" t="n">
        <v>26</v>
      </c>
      <c r="N52" t="n">
        <v>98.59</v>
      </c>
      <c r="O52" t="n">
        <v>40183.11</v>
      </c>
      <c r="P52" t="n">
        <v>495.57</v>
      </c>
      <c r="Q52" t="n">
        <v>3109.11</v>
      </c>
      <c r="R52" t="n">
        <v>117.93</v>
      </c>
      <c r="S52" t="n">
        <v>88.73</v>
      </c>
      <c r="T52" t="n">
        <v>12764.08</v>
      </c>
      <c r="U52" t="n">
        <v>0.75</v>
      </c>
      <c r="V52" t="n">
        <v>0.89</v>
      </c>
      <c r="W52" t="n">
        <v>7.63</v>
      </c>
      <c r="X52" t="n">
        <v>0.77</v>
      </c>
      <c r="Y52" t="n">
        <v>1</v>
      </c>
      <c r="Z52" t="n">
        <v>10</v>
      </c>
      <c r="AA52" t="n">
        <v>638.2643741428017</v>
      </c>
      <c r="AB52" t="n">
        <v>873.3014749390605</v>
      </c>
      <c r="AC52" t="n">
        <v>789.9548078571939</v>
      </c>
      <c r="AD52" t="n">
        <v>638264.3741428016</v>
      </c>
      <c r="AE52" t="n">
        <v>873301.4749390605</v>
      </c>
      <c r="AF52" t="n">
        <v>1.324930526136733e-06</v>
      </c>
      <c r="AG52" t="n">
        <v>0.7727083333333334</v>
      </c>
      <c r="AH52" t="n">
        <v>789954.807857194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2.7028</v>
      </c>
      <c r="E53" t="n">
        <v>37</v>
      </c>
      <c r="F53" t="n">
        <v>32.5</v>
      </c>
      <c r="G53" t="n">
        <v>72.23</v>
      </c>
      <c r="H53" t="n">
        <v>0.76</v>
      </c>
      <c r="I53" t="n">
        <v>27</v>
      </c>
      <c r="J53" t="n">
        <v>324.48</v>
      </c>
      <c r="K53" t="n">
        <v>61.82</v>
      </c>
      <c r="L53" t="n">
        <v>13.75</v>
      </c>
      <c r="M53" t="n">
        <v>25</v>
      </c>
      <c r="N53" t="n">
        <v>98.91</v>
      </c>
      <c r="O53" t="n">
        <v>40253.84</v>
      </c>
      <c r="P53" t="n">
        <v>494.82</v>
      </c>
      <c r="Q53" t="n">
        <v>3109.17</v>
      </c>
      <c r="R53" t="n">
        <v>117.07</v>
      </c>
      <c r="S53" t="n">
        <v>88.73</v>
      </c>
      <c r="T53" t="n">
        <v>12337.79</v>
      </c>
      <c r="U53" t="n">
        <v>0.76</v>
      </c>
      <c r="V53" t="n">
        <v>0.89</v>
      </c>
      <c r="W53" t="n">
        <v>7.62</v>
      </c>
      <c r="X53" t="n">
        <v>0.74</v>
      </c>
      <c r="Y53" t="n">
        <v>1</v>
      </c>
      <c r="Z53" t="n">
        <v>10</v>
      </c>
      <c r="AA53" t="n">
        <v>635.9119219027817</v>
      </c>
      <c r="AB53" t="n">
        <v>870.082746001397</v>
      </c>
      <c r="AC53" t="n">
        <v>787.0432698918266</v>
      </c>
      <c r="AD53" t="n">
        <v>635911.9219027817</v>
      </c>
      <c r="AE53" t="n">
        <v>870082.746001397</v>
      </c>
      <c r="AF53" t="n">
        <v>1.328075295224136e-06</v>
      </c>
      <c r="AG53" t="n">
        <v>0.7708333333333334</v>
      </c>
      <c r="AH53" t="n">
        <v>787043.2698918267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2.7024</v>
      </c>
      <c r="E54" t="n">
        <v>37</v>
      </c>
      <c r="F54" t="n">
        <v>32.51</v>
      </c>
      <c r="G54" t="n">
        <v>72.23999999999999</v>
      </c>
      <c r="H54" t="n">
        <v>0.77</v>
      </c>
      <c r="I54" t="n">
        <v>27</v>
      </c>
      <c r="J54" t="n">
        <v>325.06</v>
      </c>
      <c r="K54" t="n">
        <v>61.82</v>
      </c>
      <c r="L54" t="n">
        <v>14</v>
      </c>
      <c r="M54" t="n">
        <v>25</v>
      </c>
      <c r="N54" t="n">
        <v>99.23999999999999</v>
      </c>
      <c r="O54" t="n">
        <v>40324.71</v>
      </c>
      <c r="P54" t="n">
        <v>491.15</v>
      </c>
      <c r="Q54" t="n">
        <v>3109.14</v>
      </c>
      <c r="R54" t="n">
        <v>116.79</v>
      </c>
      <c r="S54" t="n">
        <v>88.73</v>
      </c>
      <c r="T54" t="n">
        <v>12201.89</v>
      </c>
      <c r="U54" t="n">
        <v>0.76</v>
      </c>
      <c r="V54" t="n">
        <v>0.89</v>
      </c>
      <c r="W54" t="n">
        <v>7.63</v>
      </c>
      <c r="X54" t="n">
        <v>0.75</v>
      </c>
      <c r="Y54" t="n">
        <v>1</v>
      </c>
      <c r="Z54" t="n">
        <v>10</v>
      </c>
      <c r="AA54" t="n">
        <v>632.778531418128</v>
      </c>
      <c r="AB54" t="n">
        <v>865.7955029048617</v>
      </c>
      <c r="AC54" t="n">
        <v>783.1651952592412</v>
      </c>
      <c r="AD54" t="n">
        <v>632778.5314181279</v>
      </c>
      <c r="AE54" t="n">
        <v>865795.5029048617</v>
      </c>
      <c r="AF54" t="n">
        <v>1.327878747156174e-06</v>
      </c>
      <c r="AG54" t="n">
        <v>0.7708333333333334</v>
      </c>
      <c r="AH54" t="n">
        <v>783165.1952592412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2.7085</v>
      </c>
      <c r="E55" t="n">
        <v>36.92</v>
      </c>
      <c r="F55" t="n">
        <v>32.48</v>
      </c>
      <c r="G55" t="n">
        <v>74.95</v>
      </c>
      <c r="H55" t="n">
        <v>0.78</v>
      </c>
      <c r="I55" t="n">
        <v>26</v>
      </c>
      <c r="J55" t="n">
        <v>325.63</v>
      </c>
      <c r="K55" t="n">
        <v>61.82</v>
      </c>
      <c r="L55" t="n">
        <v>14.25</v>
      </c>
      <c r="M55" t="n">
        <v>24</v>
      </c>
      <c r="N55" t="n">
        <v>99.56</v>
      </c>
      <c r="O55" t="n">
        <v>40395.74</v>
      </c>
      <c r="P55" t="n">
        <v>485.78</v>
      </c>
      <c r="Q55" t="n">
        <v>3109.2</v>
      </c>
      <c r="R55" t="n">
        <v>116.24</v>
      </c>
      <c r="S55" t="n">
        <v>88.73</v>
      </c>
      <c r="T55" t="n">
        <v>11931.87</v>
      </c>
      <c r="U55" t="n">
        <v>0.76</v>
      </c>
      <c r="V55" t="n">
        <v>0.89</v>
      </c>
      <c r="W55" t="n">
        <v>7.63</v>
      </c>
      <c r="X55" t="n">
        <v>0.72</v>
      </c>
      <c r="Y55" t="n">
        <v>1</v>
      </c>
      <c r="Z55" t="n">
        <v>10</v>
      </c>
      <c r="AA55" t="n">
        <v>626.388817304784</v>
      </c>
      <c r="AB55" t="n">
        <v>857.0528141606928</v>
      </c>
      <c r="AC55" t="n">
        <v>775.2568964583753</v>
      </c>
      <c r="AD55" t="n">
        <v>626388.817304784</v>
      </c>
      <c r="AE55" t="n">
        <v>857052.8141606929</v>
      </c>
      <c r="AF55" t="n">
        <v>1.330876105192605e-06</v>
      </c>
      <c r="AG55" t="n">
        <v>0.7691666666666667</v>
      </c>
      <c r="AH55" t="n">
        <v>775256.8964583753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2.7158</v>
      </c>
      <c r="E56" t="n">
        <v>36.82</v>
      </c>
      <c r="F56" t="n">
        <v>32.44</v>
      </c>
      <c r="G56" t="n">
        <v>77.84999999999999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486.22</v>
      </c>
      <c r="Q56" t="n">
        <v>3109.15</v>
      </c>
      <c r="R56" t="n">
        <v>114.94</v>
      </c>
      <c r="S56" t="n">
        <v>88.73</v>
      </c>
      <c r="T56" t="n">
        <v>11285.41</v>
      </c>
      <c r="U56" t="n">
        <v>0.77</v>
      </c>
      <c r="V56" t="n">
        <v>0.89</v>
      </c>
      <c r="W56" t="n">
        <v>7.62</v>
      </c>
      <c r="X56" t="n">
        <v>0.68</v>
      </c>
      <c r="Y56" t="n">
        <v>1</v>
      </c>
      <c r="Z56" t="n">
        <v>10</v>
      </c>
      <c r="AA56" t="n">
        <v>624.8709013279911</v>
      </c>
      <c r="AB56" t="n">
        <v>854.9759345555182</v>
      </c>
      <c r="AC56" t="n">
        <v>773.3782313277995</v>
      </c>
      <c r="AD56" t="n">
        <v>624870.901327991</v>
      </c>
      <c r="AE56" t="n">
        <v>854975.9345555182</v>
      </c>
      <c r="AF56" t="n">
        <v>1.334463107432925e-06</v>
      </c>
      <c r="AG56" t="n">
        <v>0.7670833333333333</v>
      </c>
      <c r="AH56" t="n">
        <v>773378.2313277995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2.7156</v>
      </c>
      <c r="E57" t="n">
        <v>36.82</v>
      </c>
      <c r="F57" t="n">
        <v>32.44</v>
      </c>
      <c r="G57" t="n">
        <v>77.84999999999999</v>
      </c>
      <c r="H57" t="n">
        <v>0.8</v>
      </c>
      <c r="I57" t="n">
        <v>25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483.28</v>
      </c>
      <c r="Q57" t="n">
        <v>3109.19</v>
      </c>
      <c r="R57" t="n">
        <v>114.95</v>
      </c>
      <c r="S57" t="n">
        <v>88.73</v>
      </c>
      <c r="T57" t="n">
        <v>11289.07</v>
      </c>
      <c r="U57" t="n">
        <v>0.77</v>
      </c>
      <c r="V57" t="n">
        <v>0.89</v>
      </c>
      <c r="W57" t="n">
        <v>7.62</v>
      </c>
      <c r="X57" t="n">
        <v>0.68</v>
      </c>
      <c r="Y57" t="n">
        <v>1</v>
      </c>
      <c r="Z57" t="n">
        <v>10</v>
      </c>
      <c r="AA57" t="n">
        <v>622.2980426415049</v>
      </c>
      <c r="AB57" t="n">
        <v>851.4556357941535</v>
      </c>
      <c r="AC57" t="n">
        <v>770.193904939449</v>
      </c>
      <c r="AD57" t="n">
        <v>622298.0426415049</v>
      </c>
      <c r="AE57" t="n">
        <v>851455.6357941536</v>
      </c>
      <c r="AF57" t="n">
        <v>1.334364833398944e-06</v>
      </c>
      <c r="AG57" t="n">
        <v>0.7670833333333333</v>
      </c>
      <c r="AH57" t="n">
        <v>770193.904939449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2.7218</v>
      </c>
      <c r="E58" t="n">
        <v>36.74</v>
      </c>
      <c r="F58" t="n">
        <v>32.41</v>
      </c>
      <c r="G58" t="n">
        <v>81.02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20</v>
      </c>
      <c r="N58" t="n">
        <v>100.55</v>
      </c>
      <c r="O58" t="n">
        <v>40609.74</v>
      </c>
      <c r="P58" t="n">
        <v>480.42</v>
      </c>
      <c r="Q58" t="n">
        <v>3109.14</v>
      </c>
      <c r="R58" t="n">
        <v>113.4</v>
      </c>
      <c r="S58" t="n">
        <v>88.73</v>
      </c>
      <c r="T58" t="n">
        <v>10519.85</v>
      </c>
      <c r="U58" t="n">
        <v>0.78</v>
      </c>
      <c r="V58" t="n">
        <v>0.89</v>
      </c>
      <c r="W58" t="n">
        <v>7.64</v>
      </c>
      <c r="X58" t="n">
        <v>0.65</v>
      </c>
      <c r="Y58" t="n">
        <v>1</v>
      </c>
      <c r="Z58" t="n">
        <v>10</v>
      </c>
      <c r="AA58" t="n">
        <v>618.1707263780546</v>
      </c>
      <c r="AB58" t="n">
        <v>845.8084595981582</v>
      </c>
      <c r="AC58" t="n">
        <v>765.085687313738</v>
      </c>
      <c r="AD58" t="n">
        <v>618170.7263780546</v>
      </c>
      <c r="AE58" t="n">
        <v>845808.4595981581</v>
      </c>
      <c r="AF58" t="n">
        <v>1.337411328452366e-06</v>
      </c>
      <c r="AG58" t="n">
        <v>0.7654166666666667</v>
      </c>
      <c r="AH58" t="n">
        <v>765085.687313738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2.7205</v>
      </c>
      <c r="E59" t="n">
        <v>36.76</v>
      </c>
      <c r="F59" t="n">
        <v>32.43</v>
      </c>
      <c r="G59" t="n">
        <v>81.06999999999999</v>
      </c>
      <c r="H59" t="n">
        <v>0.83</v>
      </c>
      <c r="I59" t="n">
        <v>24</v>
      </c>
      <c r="J59" t="n">
        <v>327.95</v>
      </c>
      <c r="K59" t="n">
        <v>61.82</v>
      </c>
      <c r="L59" t="n">
        <v>15.25</v>
      </c>
      <c r="M59" t="n">
        <v>18</v>
      </c>
      <c r="N59" t="n">
        <v>100.88</v>
      </c>
      <c r="O59" t="n">
        <v>40681.39</v>
      </c>
      <c r="P59" t="n">
        <v>477.69</v>
      </c>
      <c r="Q59" t="n">
        <v>3109.21</v>
      </c>
      <c r="R59" t="n">
        <v>114.17</v>
      </c>
      <c r="S59" t="n">
        <v>88.73</v>
      </c>
      <c r="T59" t="n">
        <v>10906.43</v>
      </c>
      <c r="U59" t="n">
        <v>0.78</v>
      </c>
      <c r="V59" t="n">
        <v>0.89</v>
      </c>
      <c r="W59" t="n">
        <v>7.63</v>
      </c>
      <c r="X59" t="n">
        <v>0.67</v>
      </c>
      <c r="Y59" t="n">
        <v>1</v>
      </c>
      <c r="Z59" t="n">
        <v>10</v>
      </c>
      <c r="AA59" t="n">
        <v>616.1534600709848</v>
      </c>
      <c r="AB59" t="n">
        <v>843.0483468413169</v>
      </c>
      <c r="AC59" t="n">
        <v>762.5889958445671</v>
      </c>
      <c r="AD59" t="n">
        <v>616153.4600709848</v>
      </c>
      <c r="AE59" t="n">
        <v>843048.3468413169</v>
      </c>
      <c r="AF59" t="n">
        <v>1.336772547231487e-06</v>
      </c>
      <c r="AG59" t="n">
        <v>0.7658333333333333</v>
      </c>
      <c r="AH59" t="n">
        <v>762588.9958445671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2.7266</v>
      </c>
      <c r="E60" t="n">
        <v>36.68</v>
      </c>
      <c r="F60" t="n">
        <v>32.4</v>
      </c>
      <c r="G60" t="n">
        <v>84.52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17</v>
      </c>
      <c r="N60" t="n">
        <v>101.21</v>
      </c>
      <c r="O60" t="n">
        <v>40753.2</v>
      </c>
      <c r="P60" t="n">
        <v>473.51</v>
      </c>
      <c r="Q60" t="n">
        <v>3109.12</v>
      </c>
      <c r="R60" t="n">
        <v>113.27</v>
      </c>
      <c r="S60" t="n">
        <v>88.73</v>
      </c>
      <c r="T60" t="n">
        <v>10459.17</v>
      </c>
      <c r="U60" t="n">
        <v>0.78</v>
      </c>
      <c r="V60" t="n">
        <v>0.89</v>
      </c>
      <c r="W60" t="n">
        <v>7.63</v>
      </c>
      <c r="X60" t="n">
        <v>0.64</v>
      </c>
      <c r="Y60" t="n">
        <v>1</v>
      </c>
      <c r="Z60" t="n">
        <v>10</v>
      </c>
      <c r="AA60" t="n">
        <v>610.8988558183161</v>
      </c>
      <c r="AB60" t="n">
        <v>835.8587654860368</v>
      </c>
      <c r="AC60" t="n">
        <v>756.0855780431938</v>
      </c>
      <c r="AD60" t="n">
        <v>610898.8558183161</v>
      </c>
      <c r="AE60" t="n">
        <v>835858.7654860368</v>
      </c>
      <c r="AF60" t="n">
        <v>1.339769905267919e-06</v>
      </c>
      <c r="AG60" t="n">
        <v>0.7641666666666667</v>
      </c>
      <c r="AH60" t="n">
        <v>756085.5780431938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2.7271</v>
      </c>
      <c r="E61" t="n">
        <v>36.67</v>
      </c>
      <c r="F61" t="n">
        <v>32.39</v>
      </c>
      <c r="G61" t="n">
        <v>84.51000000000001</v>
      </c>
      <c r="H61" t="n">
        <v>0.85</v>
      </c>
      <c r="I61" t="n">
        <v>23</v>
      </c>
      <c r="J61" t="n">
        <v>329.12</v>
      </c>
      <c r="K61" t="n">
        <v>61.82</v>
      </c>
      <c r="L61" t="n">
        <v>15.75</v>
      </c>
      <c r="M61" t="n">
        <v>16</v>
      </c>
      <c r="N61" t="n">
        <v>101.54</v>
      </c>
      <c r="O61" t="n">
        <v>40825.16</v>
      </c>
      <c r="P61" t="n">
        <v>476.11</v>
      </c>
      <c r="Q61" t="n">
        <v>3109.11</v>
      </c>
      <c r="R61" t="n">
        <v>113.24</v>
      </c>
      <c r="S61" t="n">
        <v>88.73</v>
      </c>
      <c r="T61" t="n">
        <v>10444.82</v>
      </c>
      <c r="U61" t="n">
        <v>0.78</v>
      </c>
      <c r="V61" t="n">
        <v>0.89</v>
      </c>
      <c r="W61" t="n">
        <v>7.63</v>
      </c>
      <c r="X61" t="n">
        <v>0.63</v>
      </c>
      <c r="Y61" t="n">
        <v>1</v>
      </c>
      <c r="Z61" t="n">
        <v>10</v>
      </c>
      <c r="AA61" t="n">
        <v>613.0354178743669</v>
      </c>
      <c r="AB61" t="n">
        <v>838.7821039495907</v>
      </c>
      <c r="AC61" t="n">
        <v>758.7299171867178</v>
      </c>
      <c r="AD61" t="n">
        <v>613035.4178743669</v>
      </c>
      <c r="AE61" t="n">
        <v>838782.1039495907</v>
      </c>
      <c r="AF61" t="n">
        <v>1.340015590352872e-06</v>
      </c>
      <c r="AG61" t="n">
        <v>0.7639583333333334</v>
      </c>
      <c r="AH61" t="n">
        <v>758729.9171867177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2.7271</v>
      </c>
      <c r="E62" t="n">
        <v>36.67</v>
      </c>
      <c r="F62" t="n">
        <v>32.39</v>
      </c>
      <c r="G62" t="n">
        <v>84.51000000000001</v>
      </c>
      <c r="H62" t="n">
        <v>0.86</v>
      </c>
      <c r="I62" t="n">
        <v>23</v>
      </c>
      <c r="J62" t="n">
        <v>329.7</v>
      </c>
      <c r="K62" t="n">
        <v>61.82</v>
      </c>
      <c r="L62" t="n">
        <v>16</v>
      </c>
      <c r="M62" t="n">
        <v>13</v>
      </c>
      <c r="N62" t="n">
        <v>101.88</v>
      </c>
      <c r="O62" t="n">
        <v>40897.29</v>
      </c>
      <c r="P62" t="n">
        <v>472.32</v>
      </c>
      <c r="Q62" t="n">
        <v>3109.12</v>
      </c>
      <c r="R62" t="n">
        <v>113.02</v>
      </c>
      <c r="S62" t="n">
        <v>88.73</v>
      </c>
      <c r="T62" t="n">
        <v>10333.71</v>
      </c>
      <c r="U62" t="n">
        <v>0.79</v>
      </c>
      <c r="V62" t="n">
        <v>0.89</v>
      </c>
      <c r="W62" t="n">
        <v>7.64</v>
      </c>
      <c r="X62" t="n">
        <v>0.63</v>
      </c>
      <c r="Y62" t="n">
        <v>1</v>
      </c>
      <c r="Z62" t="n">
        <v>10</v>
      </c>
      <c r="AA62" t="n">
        <v>609.6740901361063</v>
      </c>
      <c r="AB62" t="n">
        <v>834.1829870467886</v>
      </c>
      <c r="AC62" t="n">
        <v>754.5697335462179</v>
      </c>
      <c r="AD62" t="n">
        <v>609674.0901361064</v>
      </c>
      <c r="AE62" t="n">
        <v>834182.9870467887</v>
      </c>
      <c r="AF62" t="n">
        <v>1.340015590352872e-06</v>
      </c>
      <c r="AG62" t="n">
        <v>0.7639583333333334</v>
      </c>
      <c r="AH62" t="n">
        <v>754569.7335462179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2.7253</v>
      </c>
      <c r="E63" t="n">
        <v>36.69</v>
      </c>
      <c r="F63" t="n">
        <v>32.42</v>
      </c>
      <c r="G63" t="n">
        <v>84.56999999999999</v>
      </c>
      <c r="H63" t="n">
        <v>0.88</v>
      </c>
      <c r="I63" t="n">
        <v>23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471.36</v>
      </c>
      <c r="Q63" t="n">
        <v>3109.18</v>
      </c>
      <c r="R63" t="n">
        <v>113.36</v>
      </c>
      <c r="S63" t="n">
        <v>88.73</v>
      </c>
      <c r="T63" t="n">
        <v>10507.05</v>
      </c>
      <c r="U63" t="n">
        <v>0.78</v>
      </c>
      <c r="V63" t="n">
        <v>0.89</v>
      </c>
      <c r="W63" t="n">
        <v>7.65</v>
      </c>
      <c r="X63" t="n">
        <v>0.66</v>
      </c>
      <c r="Y63" t="n">
        <v>1</v>
      </c>
      <c r="Z63" t="n">
        <v>10</v>
      </c>
      <c r="AA63" t="n">
        <v>609.3954986851501</v>
      </c>
      <c r="AB63" t="n">
        <v>833.8018059330032</v>
      </c>
      <c r="AC63" t="n">
        <v>754.224931822941</v>
      </c>
      <c r="AD63" t="n">
        <v>609395.4986851501</v>
      </c>
      <c r="AE63" t="n">
        <v>833801.8059330032</v>
      </c>
      <c r="AF63" t="n">
        <v>1.33913112404704e-06</v>
      </c>
      <c r="AG63" t="n">
        <v>0.7643749999999999</v>
      </c>
      <c r="AH63" t="n">
        <v>754224.9318229411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2.7323</v>
      </c>
      <c r="E64" t="n">
        <v>36.6</v>
      </c>
      <c r="F64" t="n">
        <v>32.38</v>
      </c>
      <c r="G64" t="n">
        <v>88.31</v>
      </c>
      <c r="H64" t="n">
        <v>0.89</v>
      </c>
      <c r="I64" t="n">
        <v>22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470.58</v>
      </c>
      <c r="Q64" t="n">
        <v>3109.26</v>
      </c>
      <c r="R64" t="n">
        <v>112</v>
      </c>
      <c r="S64" t="n">
        <v>88.73</v>
      </c>
      <c r="T64" t="n">
        <v>9829.190000000001</v>
      </c>
      <c r="U64" t="n">
        <v>0.79</v>
      </c>
      <c r="V64" t="n">
        <v>0.89</v>
      </c>
      <c r="W64" t="n">
        <v>7.65</v>
      </c>
      <c r="X64" t="n">
        <v>0.62</v>
      </c>
      <c r="Y64" t="n">
        <v>1</v>
      </c>
      <c r="Z64" t="n">
        <v>10</v>
      </c>
      <c r="AA64" t="n">
        <v>606.9193674245623</v>
      </c>
      <c r="AB64" t="n">
        <v>830.4138539030655</v>
      </c>
      <c r="AC64" t="n">
        <v>751.1603211797201</v>
      </c>
      <c r="AD64" t="n">
        <v>606919.3674245623</v>
      </c>
      <c r="AE64" t="n">
        <v>830413.8539030656</v>
      </c>
      <c r="AF64" t="n">
        <v>1.342570715236388e-06</v>
      </c>
      <c r="AG64" t="n">
        <v>0.7625000000000001</v>
      </c>
      <c r="AH64" t="n">
        <v>751160.3211797201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2.7319</v>
      </c>
      <c r="E65" t="n">
        <v>36.6</v>
      </c>
      <c r="F65" t="n">
        <v>32.38</v>
      </c>
      <c r="G65" t="n">
        <v>88.31999999999999</v>
      </c>
      <c r="H65" t="n">
        <v>0.9</v>
      </c>
      <c r="I65" t="n">
        <v>22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471.44</v>
      </c>
      <c r="Q65" t="n">
        <v>3109.27</v>
      </c>
      <c r="R65" t="n">
        <v>112.37</v>
      </c>
      <c r="S65" t="n">
        <v>88.73</v>
      </c>
      <c r="T65" t="n">
        <v>10012.2</v>
      </c>
      <c r="U65" t="n">
        <v>0.79</v>
      </c>
      <c r="V65" t="n">
        <v>0.89</v>
      </c>
      <c r="W65" t="n">
        <v>7.64</v>
      </c>
      <c r="X65" t="n">
        <v>0.62</v>
      </c>
      <c r="Y65" t="n">
        <v>1</v>
      </c>
      <c r="Z65" t="n">
        <v>10</v>
      </c>
      <c r="AA65" t="n">
        <v>607.7688884885119</v>
      </c>
      <c r="AB65" t="n">
        <v>831.5762061009856</v>
      </c>
      <c r="AC65" t="n">
        <v>752.2117401152422</v>
      </c>
      <c r="AD65" t="n">
        <v>607768.8884885119</v>
      </c>
      <c r="AE65" t="n">
        <v>831576.2061009856</v>
      </c>
      <c r="AF65" t="n">
        <v>1.342374167168425e-06</v>
      </c>
      <c r="AG65" t="n">
        <v>0.7625000000000001</v>
      </c>
      <c r="AH65" t="n">
        <v>752211.7401152422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2.7312</v>
      </c>
      <c r="E66" t="n">
        <v>36.61</v>
      </c>
      <c r="F66" t="n">
        <v>32.39</v>
      </c>
      <c r="G66" t="n">
        <v>88.34999999999999</v>
      </c>
      <c r="H66" t="n">
        <v>0.91</v>
      </c>
      <c r="I66" t="n">
        <v>22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471.79</v>
      </c>
      <c r="Q66" t="n">
        <v>3109.21</v>
      </c>
      <c r="R66" t="n">
        <v>112.43</v>
      </c>
      <c r="S66" t="n">
        <v>88.73</v>
      </c>
      <c r="T66" t="n">
        <v>10043.94</v>
      </c>
      <c r="U66" t="n">
        <v>0.79</v>
      </c>
      <c r="V66" t="n">
        <v>0.89</v>
      </c>
      <c r="W66" t="n">
        <v>7.65</v>
      </c>
      <c r="X66" t="n">
        <v>0.63</v>
      </c>
      <c r="Y66" t="n">
        <v>1</v>
      </c>
      <c r="Z66" t="n">
        <v>10</v>
      </c>
      <c r="AA66" t="n">
        <v>608.2915125637496</v>
      </c>
      <c r="AB66" t="n">
        <v>832.2912834172727</v>
      </c>
      <c r="AC66" t="n">
        <v>752.8585714560802</v>
      </c>
      <c r="AD66" t="n">
        <v>608291.5125637496</v>
      </c>
      <c r="AE66" t="n">
        <v>832291.2834172726</v>
      </c>
      <c r="AF66" t="n">
        <v>1.34203020804949e-06</v>
      </c>
      <c r="AG66" t="n">
        <v>0.7627083333333333</v>
      </c>
      <c r="AH66" t="n">
        <v>752858.5714560802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2.7306</v>
      </c>
      <c r="E67" t="n">
        <v>36.62</v>
      </c>
      <c r="F67" t="n">
        <v>32.4</v>
      </c>
      <c r="G67" t="n">
        <v>88.37</v>
      </c>
      <c r="H67" t="n">
        <v>0.92</v>
      </c>
      <c r="I67" t="n">
        <v>22</v>
      </c>
      <c r="J67" t="n">
        <v>332.64</v>
      </c>
      <c r="K67" t="n">
        <v>61.82</v>
      </c>
      <c r="L67" t="n">
        <v>17.25</v>
      </c>
      <c r="M67" t="n">
        <v>1</v>
      </c>
      <c r="N67" t="n">
        <v>103.57</v>
      </c>
      <c r="O67" t="n">
        <v>41260.35</v>
      </c>
      <c r="P67" t="n">
        <v>472.71</v>
      </c>
      <c r="Q67" t="n">
        <v>3109.37</v>
      </c>
      <c r="R67" t="n">
        <v>112.54</v>
      </c>
      <c r="S67" t="n">
        <v>88.73</v>
      </c>
      <c r="T67" t="n">
        <v>10097.33</v>
      </c>
      <c r="U67" t="n">
        <v>0.79</v>
      </c>
      <c r="V67" t="n">
        <v>0.89</v>
      </c>
      <c r="W67" t="n">
        <v>7.66</v>
      </c>
      <c r="X67" t="n">
        <v>0.64</v>
      </c>
      <c r="Y67" t="n">
        <v>1</v>
      </c>
      <c r="Z67" t="n">
        <v>10</v>
      </c>
      <c r="AA67" t="n">
        <v>609.2971727200863</v>
      </c>
      <c r="AB67" t="n">
        <v>833.6672720097673</v>
      </c>
      <c r="AC67" t="n">
        <v>754.1032376285193</v>
      </c>
      <c r="AD67" t="n">
        <v>609297.1727200863</v>
      </c>
      <c r="AE67" t="n">
        <v>833667.2720097674</v>
      </c>
      <c r="AF67" t="n">
        <v>1.341735385947546e-06</v>
      </c>
      <c r="AG67" t="n">
        <v>0.7629166666666666</v>
      </c>
      <c r="AH67" t="n">
        <v>754103.2376285193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2.7305</v>
      </c>
      <c r="E68" t="n">
        <v>36.62</v>
      </c>
      <c r="F68" t="n">
        <v>32.4</v>
      </c>
      <c r="G68" t="n">
        <v>88.37</v>
      </c>
      <c r="H68" t="n">
        <v>0.9399999999999999</v>
      </c>
      <c r="I68" t="n">
        <v>22</v>
      </c>
      <c r="J68" t="n">
        <v>333.24</v>
      </c>
      <c r="K68" t="n">
        <v>61.82</v>
      </c>
      <c r="L68" t="n">
        <v>17.5</v>
      </c>
      <c r="M68" t="n">
        <v>0</v>
      </c>
      <c r="N68" t="n">
        <v>103.92</v>
      </c>
      <c r="O68" t="n">
        <v>41333.46</v>
      </c>
      <c r="P68" t="n">
        <v>473.56</v>
      </c>
      <c r="Q68" t="n">
        <v>3109.32</v>
      </c>
      <c r="R68" t="n">
        <v>112.62</v>
      </c>
      <c r="S68" t="n">
        <v>88.73</v>
      </c>
      <c r="T68" t="n">
        <v>10140.11</v>
      </c>
      <c r="U68" t="n">
        <v>0.79</v>
      </c>
      <c r="V68" t="n">
        <v>0.89</v>
      </c>
      <c r="W68" t="n">
        <v>7.65</v>
      </c>
      <c r="X68" t="n">
        <v>0.64</v>
      </c>
      <c r="Y68" t="n">
        <v>1</v>
      </c>
      <c r="Z68" t="n">
        <v>10</v>
      </c>
      <c r="AA68" t="n">
        <v>610.0722252325835</v>
      </c>
      <c r="AB68" t="n">
        <v>834.7277330502695</v>
      </c>
      <c r="AC68" t="n">
        <v>755.0624897556825</v>
      </c>
      <c r="AD68" t="n">
        <v>610072.2252325835</v>
      </c>
      <c r="AE68" t="n">
        <v>834727.7330502695</v>
      </c>
      <c r="AF68" t="n">
        <v>1.341686248930555e-06</v>
      </c>
      <c r="AG68" t="n">
        <v>0.7629166666666666</v>
      </c>
      <c r="AH68" t="n">
        <v>755062.4897556824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2.1631</v>
      </c>
      <c r="E2" t="n">
        <v>46.23</v>
      </c>
      <c r="F2" t="n">
        <v>41.12</v>
      </c>
      <c r="G2" t="n">
        <v>7.91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119.91</v>
      </c>
      <c r="Q2" t="n">
        <v>3112.09</v>
      </c>
      <c r="R2" t="n">
        <v>383.12</v>
      </c>
      <c r="S2" t="n">
        <v>88.73</v>
      </c>
      <c r="T2" t="n">
        <v>143938.83</v>
      </c>
      <c r="U2" t="n">
        <v>0.23</v>
      </c>
      <c r="V2" t="n">
        <v>0.7</v>
      </c>
      <c r="W2" t="n">
        <v>8.51</v>
      </c>
      <c r="X2" t="n">
        <v>9.34</v>
      </c>
      <c r="Y2" t="n">
        <v>1</v>
      </c>
      <c r="Z2" t="n">
        <v>10</v>
      </c>
      <c r="AA2" t="n">
        <v>238.7484044424995</v>
      </c>
      <c r="AB2" t="n">
        <v>326.6660997943089</v>
      </c>
      <c r="AC2" t="n">
        <v>295.4895457087876</v>
      </c>
      <c r="AD2" t="n">
        <v>238748.4044424995</v>
      </c>
      <c r="AE2" t="n">
        <v>326666.0997943089</v>
      </c>
      <c r="AF2" t="n">
        <v>1.483633957436213e-06</v>
      </c>
      <c r="AG2" t="n">
        <v>0.9631249999999999</v>
      </c>
      <c r="AH2" t="n">
        <v>295489.5457087876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2.1962</v>
      </c>
      <c r="E2" t="n">
        <v>45.53</v>
      </c>
      <c r="F2" t="n">
        <v>38.67</v>
      </c>
      <c r="G2" t="n">
        <v>9.789999999999999</v>
      </c>
      <c r="H2" t="n">
        <v>0.18</v>
      </c>
      <c r="I2" t="n">
        <v>237</v>
      </c>
      <c r="J2" t="n">
        <v>98.70999999999999</v>
      </c>
      <c r="K2" t="n">
        <v>39.72</v>
      </c>
      <c r="L2" t="n">
        <v>1</v>
      </c>
      <c r="M2" t="n">
        <v>235</v>
      </c>
      <c r="N2" t="n">
        <v>12.99</v>
      </c>
      <c r="O2" t="n">
        <v>12407.75</v>
      </c>
      <c r="P2" t="n">
        <v>327.79</v>
      </c>
      <c r="Q2" t="n">
        <v>3110.14</v>
      </c>
      <c r="R2" t="n">
        <v>317.94</v>
      </c>
      <c r="S2" t="n">
        <v>88.73</v>
      </c>
      <c r="T2" t="n">
        <v>111725.08</v>
      </c>
      <c r="U2" t="n">
        <v>0.28</v>
      </c>
      <c r="V2" t="n">
        <v>0.75</v>
      </c>
      <c r="W2" t="n">
        <v>7.97</v>
      </c>
      <c r="X2" t="n">
        <v>6.9</v>
      </c>
      <c r="Y2" t="n">
        <v>1</v>
      </c>
      <c r="Z2" t="n">
        <v>10</v>
      </c>
      <c r="AA2" t="n">
        <v>535.7278648254432</v>
      </c>
      <c r="AB2" t="n">
        <v>733.0064992995189</v>
      </c>
      <c r="AC2" t="n">
        <v>663.0493877874553</v>
      </c>
      <c r="AD2" t="n">
        <v>535727.8648254432</v>
      </c>
      <c r="AE2" t="n">
        <v>733006.4992995189</v>
      </c>
      <c r="AF2" t="n">
        <v>1.291100037206209e-06</v>
      </c>
      <c r="AG2" t="n">
        <v>0.9485416666666667</v>
      </c>
      <c r="AH2" t="n">
        <v>663049.3877874553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2.3511</v>
      </c>
      <c r="E3" t="n">
        <v>42.53</v>
      </c>
      <c r="F3" t="n">
        <v>36.91</v>
      </c>
      <c r="G3" t="n">
        <v>12.51</v>
      </c>
      <c r="H3" t="n">
        <v>0.22</v>
      </c>
      <c r="I3" t="n">
        <v>177</v>
      </c>
      <c r="J3" t="n">
        <v>99.02</v>
      </c>
      <c r="K3" t="n">
        <v>39.72</v>
      </c>
      <c r="L3" t="n">
        <v>1.25</v>
      </c>
      <c r="M3" t="n">
        <v>175</v>
      </c>
      <c r="N3" t="n">
        <v>13.05</v>
      </c>
      <c r="O3" t="n">
        <v>12446.14</v>
      </c>
      <c r="P3" t="n">
        <v>305.39</v>
      </c>
      <c r="Q3" t="n">
        <v>3109.7</v>
      </c>
      <c r="R3" t="n">
        <v>260.88</v>
      </c>
      <c r="S3" t="n">
        <v>88.73</v>
      </c>
      <c r="T3" t="n">
        <v>83496.74000000001</v>
      </c>
      <c r="U3" t="n">
        <v>0.34</v>
      </c>
      <c r="V3" t="n">
        <v>0.78</v>
      </c>
      <c r="W3" t="n">
        <v>7.86</v>
      </c>
      <c r="X3" t="n">
        <v>5.14</v>
      </c>
      <c r="Y3" t="n">
        <v>1</v>
      </c>
      <c r="Z3" t="n">
        <v>10</v>
      </c>
      <c r="AA3" t="n">
        <v>470.2914531433515</v>
      </c>
      <c r="AB3" t="n">
        <v>643.4735139853412</v>
      </c>
      <c r="AC3" t="n">
        <v>582.0613049313287</v>
      </c>
      <c r="AD3" t="n">
        <v>470291.4531433515</v>
      </c>
      <c r="AE3" t="n">
        <v>643473.5139853413</v>
      </c>
      <c r="AF3" t="n">
        <v>1.382162506818832e-06</v>
      </c>
      <c r="AG3" t="n">
        <v>0.8860416666666667</v>
      </c>
      <c r="AH3" t="n">
        <v>582061.3049313286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2.4621</v>
      </c>
      <c r="E4" t="n">
        <v>40.62</v>
      </c>
      <c r="F4" t="n">
        <v>35.77</v>
      </c>
      <c r="G4" t="n">
        <v>15.44</v>
      </c>
      <c r="H4" t="n">
        <v>0.27</v>
      </c>
      <c r="I4" t="n">
        <v>139</v>
      </c>
      <c r="J4" t="n">
        <v>99.33</v>
      </c>
      <c r="K4" t="n">
        <v>39.72</v>
      </c>
      <c r="L4" t="n">
        <v>1.5</v>
      </c>
      <c r="M4" t="n">
        <v>137</v>
      </c>
      <c r="N4" t="n">
        <v>13.11</v>
      </c>
      <c r="O4" t="n">
        <v>12484.55</v>
      </c>
      <c r="P4" t="n">
        <v>288.24</v>
      </c>
      <c r="Q4" t="n">
        <v>3109.5</v>
      </c>
      <c r="R4" t="n">
        <v>223.17</v>
      </c>
      <c r="S4" t="n">
        <v>88.73</v>
      </c>
      <c r="T4" t="n">
        <v>64831.44</v>
      </c>
      <c r="U4" t="n">
        <v>0.4</v>
      </c>
      <c r="V4" t="n">
        <v>0.8100000000000001</v>
      </c>
      <c r="W4" t="n">
        <v>7.82</v>
      </c>
      <c r="X4" t="n">
        <v>4.01</v>
      </c>
      <c r="Y4" t="n">
        <v>1</v>
      </c>
      <c r="Z4" t="n">
        <v>10</v>
      </c>
      <c r="AA4" t="n">
        <v>427.8598046235079</v>
      </c>
      <c r="AB4" t="n">
        <v>585.4166605282742</v>
      </c>
      <c r="AC4" t="n">
        <v>529.5453160848984</v>
      </c>
      <c r="AD4" t="n">
        <v>427859.8046235079</v>
      </c>
      <c r="AE4" t="n">
        <v>585416.6605282741</v>
      </c>
      <c r="AF4" t="n">
        <v>1.447417084785268e-06</v>
      </c>
      <c r="AG4" t="n">
        <v>0.8462499999999999</v>
      </c>
      <c r="AH4" t="n">
        <v>529545.3160848984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2.5396</v>
      </c>
      <c r="E5" t="n">
        <v>39.38</v>
      </c>
      <c r="F5" t="n">
        <v>35.05</v>
      </c>
      <c r="G5" t="n">
        <v>18.45</v>
      </c>
      <c r="H5" t="n">
        <v>0.31</v>
      </c>
      <c r="I5" t="n">
        <v>114</v>
      </c>
      <c r="J5" t="n">
        <v>99.64</v>
      </c>
      <c r="K5" t="n">
        <v>39.72</v>
      </c>
      <c r="L5" t="n">
        <v>1.75</v>
      </c>
      <c r="M5" t="n">
        <v>112</v>
      </c>
      <c r="N5" t="n">
        <v>13.18</v>
      </c>
      <c r="O5" t="n">
        <v>12522.99</v>
      </c>
      <c r="P5" t="n">
        <v>274.18</v>
      </c>
      <c r="Q5" t="n">
        <v>3109.46</v>
      </c>
      <c r="R5" t="n">
        <v>199.36</v>
      </c>
      <c r="S5" t="n">
        <v>88.73</v>
      </c>
      <c r="T5" t="n">
        <v>53050.7</v>
      </c>
      <c r="U5" t="n">
        <v>0.45</v>
      </c>
      <c r="V5" t="n">
        <v>0.83</v>
      </c>
      <c r="W5" t="n">
        <v>7.78</v>
      </c>
      <c r="X5" t="n">
        <v>3.28</v>
      </c>
      <c r="Y5" t="n">
        <v>1</v>
      </c>
      <c r="Z5" t="n">
        <v>10</v>
      </c>
      <c r="AA5" t="n">
        <v>398.7338653766201</v>
      </c>
      <c r="AB5" t="n">
        <v>545.5652655049298</v>
      </c>
      <c r="AC5" t="n">
        <v>493.4972822707978</v>
      </c>
      <c r="AD5" t="n">
        <v>398733.8653766201</v>
      </c>
      <c r="AE5" t="n">
        <v>545565.2655049298</v>
      </c>
      <c r="AF5" t="n">
        <v>1.492977713545619e-06</v>
      </c>
      <c r="AG5" t="n">
        <v>0.8204166666666667</v>
      </c>
      <c r="AH5" t="n">
        <v>493497.2822707978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2.6024</v>
      </c>
      <c r="E6" t="n">
        <v>38.43</v>
      </c>
      <c r="F6" t="n">
        <v>34.49</v>
      </c>
      <c r="G6" t="n">
        <v>21.78</v>
      </c>
      <c r="H6" t="n">
        <v>0.35</v>
      </c>
      <c r="I6" t="n">
        <v>95</v>
      </c>
      <c r="J6" t="n">
        <v>99.95</v>
      </c>
      <c r="K6" t="n">
        <v>39.72</v>
      </c>
      <c r="L6" t="n">
        <v>2</v>
      </c>
      <c r="M6" t="n">
        <v>92</v>
      </c>
      <c r="N6" t="n">
        <v>13.24</v>
      </c>
      <c r="O6" t="n">
        <v>12561.45</v>
      </c>
      <c r="P6" t="n">
        <v>261.32</v>
      </c>
      <c r="Q6" t="n">
        <v>3109.59</v>
      </c>
      <c r="R6" t="n">
        <v>180.83</v>
      </c>
      <c r="S6" t="n">
        <v>88.73</v>
      </c>
      <c r="T6" t="n">
        <v>43881.99</v>
      </c>
      <c r="U6" t="n">
        <v>0.49</v>
      </c>
      <c r="V6" t="n">
        <v>0.84</v>
      </c>
      <c r="W6" t="n">
        <v>7.76</v>
      </c>
      <c r="X6" t="n">
        <v>2.72</v>
      </c>
      <c r="Y6" t="n">
        <v>1</v>
      </c>
      <c r="Z6" t="n">
        <v>10</v>
      </c>
      <c r="AA6" t="n">
        <v>375.1282683595286</v>
      </c>
      <c r="AB6" t="n">
        <v>513.2670462607036</v>
      </c>
      <c r="AC6" t="n">
        <v>464.2815597404052</v>
      </c>
      <c r="AD6" t="n">
        <v>375128.2683595286</v>
      </c>
      <c r="AE6" t="n">
        <v>513267.0462607036</v>
      </c>
      <c r="AF6" t="n">
        <v>1.529896519818522e-06</v>
      </c>
      <c r="AG6" t="n">
        <v>0.800625</v>
      </c>
      <c r="AH6" t="n">
        <v>464281.5597404052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2.6496</v>
      </c>
      <c r="E7" t="n">
        <v>37.74</v>
      </c>
      <c r="F7" t="n">
        <v>34.09</v>
      </c>
      <c r="G7" t="n">
        <v>25.25</v>
      </c>
      <c r="H7" t="n">
        <v>0.39</v>
      </c>
      <c r="I7" t="n">
        <v>81</v>
      </c>
      <c r="J7" t="n">
        <v>100.27</v>
      </c>
      <c r="K7" t="n">
        <v>39.72</v>
      </c>
      <c r="L7" t="n">
        <v>2.25</v>
      </c>
      <c r="M7" t="n">
        <v>74</v>
      </c>
      <c r="N7" t="n">
        <v>13.3</v>
      </c>
      <c r="O7" t="n">
        <v>12599.94</v>
      </c>
      <c r="P7" t="n">
        <v>249.66</v>
      </c>
      <c r="Q7" t="n">
        <v>3109.4</v>
      </c>
      <c r="R7" t="n">
        <v>168.14</v>
      </c>
      <c r="S7" t="n">
        <v>88.73</v>
      </c>
      <c r="T7" t="n">
        <v>37606.01</v>
      </c>
      <c r="U7" t="n">
        <v>0.53</v>
      </c>
      <c r="V7" t="n">
        <v>0.85</v>
      </c>
      <c r="W7" t="n">
        <v>7.73</v>
      </c>
      <c r="X7" t="n">
        <v>2.33</v>
      </c>
      <c r="Y7" t="n">
        <v>1</v>
      </c>
      <c r="Z7" t="n">
        <v>10</v>
      </c>
      <c r="AA7" t="n">
        <v>356.3778085325309</v>
      </c>
      <c r="AB7" t="n">
        <v>487.6118399134994</v>
      </c>
      <c r="AC7" t="n">
        <v>441.0748502796699</v>
      </c>
      <c r="AD7" t="n">
        <v>356377.8085325309</v>
      </c>
      <c r="AE7" t="n">
        <v>487611.8399134994</v>
      </c>
      <c r="AF7" t="n">
        <v>1.557644412431277e-06</v>
      </c>
      <c r="AG7" t="n">
        <v>0.78625</v>
      </c>
      <c r="AH7" t="n">
        <v>441074.8502796699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2.6777</v>
      </c>
      <c r="E8" t="n">
        <v>37.35</v>
      </c>
      <c r="F8" t="n">
        <v>33.86</v>
      </c>
      <c r="G8" t="n">
        <v>27.83</v>
      </c>
      <c r="H8" t="n">
        <v>0.44</v>
      </c>
      <c r="I8" t="n">
        <v>73</v>
      </c>
      <c r="J8" t="n">
        <v>100.58</v>
      </c>
      <c r="K8" t="n">
        <v>39.72</v>
      </c>
      <c r="L8" t="n">
        <v>2.5</v>
      </c>
      <c r="M8" t="n">
        <v>31</v>
      </c>
      <c r="N8" t="n">
        <v>13.36</v>
      </c>
      <c r="O8" t="n">
        <v>12638.45</v>
      </c>
      <c r="P8" t="n">
        <v>242.37</v>
      </c>
      <c r="Q8" t="n">
        <v>3109.33</v>
      </c>
      <c r="R8" t="n">
        <v>159.1</v>
      </c>
      <c r="S8" t="n">
        <v>88.73</v>
      </c>
      <c r="T8" t="n">
        <v>33125.01</v>
      </c>
      <c r="U8" t="n">
        <v>0.5600000000000001</v>
      </c>
      <c r="V8" t="n">
        <v>0.85</v>
      </c>
      <c r="W8" t="n">
        <v>7.76</v>
      </c>
      <c r="X8" t="n">
        <v>2.09</v>
      </c>
      <c r="Y8" t="n">
        <v>1</v>
      </c>
      <c r="Z8" t="n">
        <v>10</v>
      </c>
      <c r="AA8" t="n">
        <v>345.2441748923709</v>
      </c>
      <c r="AB8" t="n">
        <v>472.3783111857821</v>
      </c>
      <c r="AC8" t="n">
        <v>427.2951881533341</v>
      </c>
      <c r="AD8" t="n">
        <v>345244.1748923709</v>
      </c>
      <c r="AE8" t="n">
        <v>472378.3111857821</v>
      </c>
      <c r="AF8" t="n">
        <v>1.574163814601159e-06</v>
      </c>
      <c r="AG8" t="n">
        <v>0.7781250000000001</v>
      </c>
      <c r="AH8" t="n">
        <v>427295.1881533341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2.6806</v>
      </c>
      <c r="E9" t="n">
        <v>37.3</v>
      </c>
      <c r="F9" t="n">
        <v>33.86</v>
      </c>
      <c r="G9" t="n">
        <v>28.61</v>
      </c>
      <c r="H9" t="n">
        <v>0.48</v>
      </c>
      <c r="I9" t="n">
        <v>71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240.66</v>
      </c>
      <c r="Q9" t="n">
        <v>3109.66</v>
      </c>
      <c r="R9" t="n">
        <v>158.05</v>
      </c>
      <c r="S9" t="n">
        <v>88.73</v>
      </c>
      <c r="T9" t="n">
        <v>32608.59</v>
      </c>
      <c r="U9" t="n">
        <v>0.5600000000000001</v>
      </c>
      <c r="V9" t="n">
        <v>0.85</v>
      </c>
      <c r="W9" t="n">
        <v>7.79</v>
      </c>
      <c r="X9" t="n">
        <v>2.09</v>
      </c>
      <c r="Y9" t="n">
        <v>1</v>
      </c>
      <c r="Z9" t="n">
        <v>10</v>
      </c>
      <c r="AA9" t="n">
        <v>343.3287752012398</v>
      </c>
      <c r="AB9" t="n">
        <v>469.757576826906</v>
      </c>
      <c r="AC9" t="n">
        <v>424.9245730034452</v>
      </c>
      <c r="AD9" t="n">
        <v>343328.7752012397</v>
      </c>
      <c r="AE9" t="n">
        <v>469757.5768269059</v>
      </c>
      <c r="AF9" t="n">
        <v>1.575868663935417e-06</v>
      </c>
      <c r="AG9" t="n">
        <v>0.7770833333333332</v>
      </c>
      <c r="AH9" t="n">
        <v>424924.5730034452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2.68</v>
      </c>
      <c r="E10" t="n">
        <v>37.31</v>
      </c>
      <c r="F10" t="n">
        <v>33.87</v>
      </c>
      <c r="G10" t="n">
        <v>28.62</v>
      </c>
      <c r="H10" t="n">
        <v>0.52</v>
      </c>
      <c r="I10" t="n">
        <v>71</v>
      </c>
      <c r="J10" t="n">
        <v>101.2</v>
      </c>
      <c r="K10" t="n">
        <v>39.72</v>
      </c>
      <c r="L10" t="n">
        <v>3</v>
      </c>
      <c r="M10" t="n">
        <v>0</v>
      </c>
      <c r="N10" t="n">
        <v>13.49</v>
      </c>
      <c r="O10" t="n">
        <v>12715.54</v>
      </c>
      <c r="P10" t="n">
        <v>241.17</v>
      </c>
      <c r="Q10" t="n">
        <v>3109.87</v>
      </c>
      <c r="R10" t="n">
        <v>157.99</v>
      </c>
      <c r="S10" t="n">
        <v>88.73</v>
      </c>
      <c r="T10" t="n">
        <v>32580.14</v>
      </c>
      <c r="U10" t="n">
        <v>0.5600000000000001</v>
      </c>
      <c r="V10" t="n">
        <v>0.85</v>
      </c>
      <c r="W10" t="n">
        <v>7.8</v>
      </c>
      <c r="X10" t="n">
        <v>2.1</v>
      </c>
      <c r="Y10" t="n">
        <v>1</v>
      </c>
      <c r="Z10" t="n">
        <v>10</v>
      </c>
      <c r="AA10" t="n">
        <v>343.9015823880561</v>
      </c>
      <c r="AB10" t="n">
        <v>470.5413168903777</v>
      </c>
      <c r="AC10" t="n">
        <v>425.6335140152454</v>
      </c>
      <c r="AD10" t="n">
        <v>343901.5823880561</v>
      </c>
      <c r="AE10" t="n">
        <v>470541.3168903777</v>
      </c>
      <c r="AF10" t="n">
        <v>1.57551593648695e-06</v>
      </c>
      <c r="AG10" t="n">
        <v>0.7772916666666667</v>
      </c>
      <c r="AH10" t="n">
        <v>425633.5140152454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1.4724</v>
      </c>
      <c r="E2" t="n">
        <v>67.92</v>
      </c>
      <c r="F2" t="n">
        <v>46.05</v>
      </c>
      <c r="G2" t="n">
        <v>5.8</v>
      </c>
      <c r="H2" t="n">
        <v>0.09</v>
      </c>
      <c r="I2" t="n">
        <v>476</v>
      </c>
      <c r="J2" t="n">
        <v>204</v>
      </c>
      <c r="K2" t="n">
        <v>55.27</v>
      </c>
      <c r="L2" t="n">
        <v>1</v>
      </c>
      <c r="M2" t="n">
        <v>474</v>
      </c>
      <c r="N2" t="n">
        <v>42.72</v>
      </c>
      <c r="O2" t="n">
        <v>25393.6</v>
      </c>
      <c r="P2" t="n">
        <v>657.41</v>
      </c>
      <c r="Q2" t="n">
        <v>3111.69</v>
      </c>
      <c r="R2" t="n">
        <v>558.53</v>
      </c>
      <c r="S2" t="n">
        <v>88.73</v>
      </c>
      <c r="T2" t="n">
        <v>230823.71</v>
      </c>
      <c r="U2" t="n">
        <v>0.16</v>
      </c>
      <c r="V2" t="n">
        <v>0.63</v>
      </c>
      <c r="W2" t="n">
        <v>8.390000000000001</v>
      </c>
      <c r="X2" t="n">
        <v>14.27</v>
      </c>
      <c r="Y2" t="n">
        <v>1</v>
      </c>
      <c r="Z2" t="n">
        <v>10</v>
      </c>
      <c r="AA2" t="n">
        <v>1511.30272198952</v>
      </c>
      <c r="AB2" t="n">
        <v>2067.831058196543</v>
      </c>
      <c r="AC2" t="n">
        <v>1870.480164221382</v>
      </c>
      <c r="AD2" t="n">
        <v>1511302.72198952</v>
      </c>
      <c r="AE2" t="n">
        <v>2067831.058196543</v>
      </c>
      <c r="AF2" t="n">
        <v>7.673740284873324e-07</v>
      </c>
      <c r="AG2" t="n">
        <v>1.415</v>
      </c>
      <c r="AH2" t="n">
        <v>1870480.164221382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1.7116</v>
      </c>
      <c r="E3" t="n">
        <v>58.42</v>
      </c>
      <c r="F3" t="n">
        <v>41.91</v>
      </c>
      <c r="G3" t="n">
        <v>7.31</v>
      </c>
      <c r="H3" t="n">
        <v>0.11</v>
      </c>
      <c r="I3" t="n">
        <v>344</v>
      </c>
      <c r="J3" t="n">
        <v>204.39</v>
      </c>
      <c r="K3" t="n">
        <v>55.27</v>
      </c>
      <c r="L3" t="n">
        <v>1.25</v>
      </c>
      <c r="M3" t="n">
        <v>342</v>
      </c>
      <c r="N3" t="n">
        <v>42.87</v>
      </c>
      <c r="O3" t="n">
        <v>25442.42</v>
      </c>
      <c r="P3" t="n">
        <v>594.9</v>
      </c>
      <c r="Q3" t="n">
        <v>3110.48</v>
      </c>
      <c r="R3" t="n">
        <v>423.5</v>
      </c>
      <c r="S3" t="n">
        <v>88.73</v>
      </c>
      <c r="T3" t="n">
        <v>163967.82</v>
      </c>
      <c r="U3" t="n">
        <v>0.21</v>
      </c>
      <c r="V3" t="n">
        <v>0.6899999999999999</v>
      </c>
      <c r="W3" t="n">
        <v>8.15</v>
      </c>
      <c r="X3" t="n">
        <v>10.14</v>
      </c>
      <c r="Y3" t="n">
        <v>1</v>
      </c>
      <c r="Z3" t="n">
        <v>10</v>
      </c>
      <c r="AA3" t="n">
        <v>1179.2502623313</v>
      </c>
      <c r="AB3" t="n">
        <v>1613.502233771529</v>
      </c>
      <c r="AC3" t="n">
        <v>1459.511845144981</v>
      </c>
      <c r="AD3" t="n">
        <v>1179250.2623313</v>
      </c>
      <c r="AE3" t="n">
        <v>1613502.233771529</v>
      </c>
      <c r="AF3" t="n">
        <v>8.92038431919939e-07</v>
      </c>
      <c r="AG3" t="n">
        <v>1.217083333333333</v>
      </c>
      <c r="AH3" t="n">
        <v>1459511.845144982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1.8798</v>
      </c>
      <c r="E4" t="n">
        <v>53.2</v>
      </c>
      <c r="F4" t="n">
        <v>39.68</v>
      </c>
      <c r="G4" t="n">
        <v>8.82</v>
      </c>
      <c r="H4" t="n">
        <v>0.13</v>
      </c>
      <c r="I4" t="n">
        <v>270</v>
      </c>
      <c r="J4" t="n">
        <v>204.79</v>
      </c>
      <c r="K4" t="n">
        <v>55.27</v>
      </c>
      <c r="L4" t="n">
        <v>1.5</v>
      </c>
      <c r="M4" t="n">
        <v>268</v>
      </c>
      <c r="N4" t="n">
        <v>43.02</v>
      </c>
      <c r="O4" t="n">
        <v>25491.3</v>
      </c>
      <c r="P4" t="n">
        <v>560.08</v>
      </c>
      <c r="Q4" t="n">
        <v>3110.28</v>
      </c>
      <c r="R4" t="n">
        <v>350.96</v>
      </c>
      <c r="S4" t="n">
        <v>88.73</v>
      </c>
      <c r="T4" t="n">
        <v>128068.35</v>
      </c>
      <c r="U4" t="n">
        <v>0.25</v>
      </c>
      <c r="V4" t="n">
        <v>0.73</v>
      </c>
      <c r="W4" t="n">
        <v>8.029999999999999</v>
      </c>
      <c r="X4" t="n">
        <v>7.91</v>
      </c>
      <c r="Y4" t="n">
        <v>1</v>
      </c>
      <c r="Z4" t="n">
        <v>10</v>
      </c>
      <c r="AA4" t="n">
        <v>1013.025730785674</v>
      </c>
      <c r="AB4" t="n">
        <v>1386.066496402031</v>
      </c>
      <c r="AC4" t="n">
        <v>1253.782255341966</v>
      </c>
      <c r="AD4" t="n">
        <v>1013025.730785674</v>
      </c>
      <c r="AE4" t="n">
        <v>1386066.496402031</v>
      </c>
      <c r="AF4" t="n">
        <v>9.796996052366799e-07</v>
      </c>
      <c r="AG4" t="n">
        <v>1.108333333333333</v>
      </c>
      <c r="AH4" t="n">
        <v>1253782.255341966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2.0082</v>
      </c>
      <c r="E5" t="n">
        <v>49.8</v>
      </c>
      <c r="F5" t="n">
        <v>38.23</v>
      </c>
      <c r="G5" t="n">
        <v>10.33</v>
      </c>
      <c r="H5" t="n">
        <v>0.15</v>
      </c>
      <c r="I5" t="n">
        <v>222</v>
      </c>
      <c r="J5" t="n">
        <v>205.18</v>
      </c>
      <c r="K5" t="n">
        <v>55.27</v>
      </c>
      <c r="L5" t="n">
        <v>1.75</v>
      </c>
      <c r="M5" t="n">
        <v>220</v>
      </c>
      <c r="N5" t="n">
        <v>43.16</v>
      </c>
      <c r="O5" t="n">
        <v>25540.22</v>
      </c>
      <c r="P5" t="n">
        <v>536.28</v>
      </c>
      <c r="Q5" t="n">
        <v>3109.71</v>
      </c>
      <c r="R5" t="n">
        <v>303.5</v>
      </c>
      <c r="S5" t="n">
        <v>88.73</v>
      </c>
      <c r="T5" t="n">
        <v>104578.82</v>
      </c>
      <c r="U5" t="n">
        <v>0.29</v>
      </c>
      <c r="V5" t="n">
        <v>0.76</v>
      </c>
      <c r="W5" t="n">
        <v>7.95</v>
      </c>
      <c r="X5" t="n">
        <v>6.46</v>
      </c>
      <c r="Y5" t="n">
        <v>1</v>
      </c>
      <c r="Z5" t="n">
        <v>10</v>
      </c>
      <c r="AA5" t="n">
        <v>909.9257890544849</v>
      </c>
      <c r="AB5" t="n">
        <v>1245.000607677002</v>
      </c>
      <c r="AC5" t="n">
        <v>1126.179497049636</v>
      </c>
      <c r="AD5" t="n">
        <v>909925.7890544849</v>
      </c>
      <c r="AE5" t="n">
        <v>1245000.607677002</v>
      </c>
      <c r="AF5" t="n">
        <v>1.04661812279833e-06</v>
      </c>
      <c r="AG5" t="n">
        <v>1.0375</v>
      </c>
      <c r="AH5" t="n">
        <v>1126179.497049636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2.1096</v>
      </c>
      <c r="E6" t="n">
        <v>47.4</v>
      </c>
      <c r="F6" t="n">
        <v>37.21</v>
      </c>
      <c r="G6" t="n">
        <v>11.88</v>
      </c>
      <c r="H6" t="n">
        <v>0.17</v>
      </c>
      <c r="I6" t="n">
        <v>188</v>
      </c>
      <c r="J6" t="n">
        <v>205.58</v>
      </c>
      <c r="K6" t="n">
        <v>55.27</v>
      </c>
      <c r="L6" t="n">
        <v>2</v>
      </c>
      <c r="M6" t="n">
        <v>186</v>
      </c>
      <c r="N6" t="n">
        <v>43.31</v>
      </c>
      <c r="O6" t="n">
        <v>25589.2</v>
      </c>
      <c r="P6" t="n">
        <v>518.87</v>
      </c>
      <c r="Q6" t="n">
        <v>3109.77</v>
      </c>
      <c r="R6" t="n">
        <v>270.22</v>
      </c>
      <c r="S6" t="n">
        <v>88.73</v>
      </c>
      <c r="T6" t="n">
        <v>88108.62</v>
      </c>
      <c r="U6" t="n">
        <v>0.33</v>
      </c>
      <c r="V6" t="n">
        <v>0.78</v>
      </c>
      <c r="W6" t="n">
        <v>7.9</v>
      </c>
      <c r="X6" t="n">
        <v>5.45</v>
      </c>
      <c r="Y6" t="n">
        <v>1</v>
      </c>
      <c r="Z6" t="n">
        <v>10</v>
      </c>
      <c r="AA6" t="n">
        <v>839.5951068436294</v>
      </c>
      <c r="AB6" t="n">
        <v>1148.771065505394</v>
      </c>
      <c r="AC6" t="n">
        <v>1039.133967323875</v>
      </c>
      <c r="AD6" t="n">
        <v>839595.1068436294</v>
      </c>
      <c r="AE6" t="n">
        <v>1148771.065505394</v>
      </c>
      <c r="AF6" t="n">
        <v>1.099464989470848e-06</v>
      </c>
      <c r="AG6" t="n">
        <v>0.9874999999999999</v>
      </c>
      <c r="AH6" t="n">
        <v>1039133.967323875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2.1908</v>
      </c>
      <c r="E7" t="n">
        <v>45.65</v>
      </c>
      <c r="F7" t="n">
        <v>36.47</v>
      </c>
      <c r="G7" t="n">
        <v>13.42</v>
      </c>
      <c r="H7" t="n">
        <v>0.19</v>
      </c>
      <c r="I7" t="n">
        <v>163</v>
      </c>
      <c r="J7" t="n">
        <v>205.98</v>
      </c>
      <c r="K7" t="n">
        <v>55.27</v>
      </c>
      <c r="L7" t="n">
        <v>2.25</v>
      </c>
      <c r="M7" t="n">
        <v>161</v>
      </c>
      <c r="N7" t="n">
        <v>43.46</v>
      </c>
      <c r="O7" t="n">
        <v>25638.22</v>
      </c>
      <c r="P7" t="n">
        <v>505.31</v>
      </c>
      <c r="Q7" t="n">
        <v>3109.63</v>
      </c>
      <c r="R7" t="n">
        <v>245.97</v>
      </c>
      <c r="S7" t="n">
        <v>88.73</v>
      </c>
      <c r="T7" t="n">
        <v>76108.63</v>
      </c>
      <c r="U7" t="n">
        <v>0.36</v>
      </c>
      <c r="V7" t="n">
        <v>0.79</v>
      </c>
      <c r="W7" t="n">
        <v>7.86</v>
      </c>
      <c r="X7" t="n">
        <v>4.71</v>
      </c>
      <c r="Y7" t="n">
        <v>1</v>
      </c>
      <c r="Z7" t="n">
        <v>10</v>
      </c>
      <c r="AA7" t="n">
        <v>788.9918250022315</v>
      </c>
      <c r="AB7" t="n">
        <v>1079.533422830757</v>
      </c>
      <c r="AC7" t="n">
        <v>976.5042680904639</v>
      </c>
      <c r="AD7" t="n">
        <v>788991.8250022315</v>
      </c>
      <c r="AE7" t="n">
        <v>1079533.422830757</v>
      </c>
      <c r="AF7" t="n">
        <v>1.141784176589275e-06</v>
      </c>
      <c r="AG7" t="n">
        <v>0.9510416666666667</v>
      </c>
      <c r="AH7" t="n">
        <v>976504.2680904639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2.259</v>
      </c>
      <c r="E8" t="n">
        <v>44.27</v>
      </c>
      <c r="F8" t="n">
        <v>35.9</v>
      </c>
      <c r="G8" t="n">
        <v>15.06</v>
      </c>
      <c r="H8" t="n">
        <v>0.22</v>
      </c>
      <c r="I8" t="n">
        <v>143</v>
      </c>
      <c r="J8" t="n">
        <v>206.38</v>
      </c>
      <c r="K8" t="n">
        <v>55.27</v>
      </c>
      <c r="L8" t="n">
        <v>2.5</v>
      </c>
      <c r="M8" t="n">
        <v>141</v>
      </c>
      <c r="N8" t="n">
        <v>43.6</v>
      </c>
      <c r="O8" t="n">
        <v>25687.3</v>
      </c>
      <c r="P8" t="n">
        <v>494.59</v>
      </c>
      <c r="Q8" t="n">
        <v>3109.73</v>
      </c>
      <c r="R8" t="n">
        <v>227.51</v>
      </c>
      <c r="S8" t="n">
        <v>88.73</v>
      </c>
      <c r="T8" t="n">
        <v>66979.91</v>
      </c>
      <c r="U8" t="n">
        <v>0.39</v>
      </c>
      <c r="V8" t="n">
        <v>0.8100000000000001</v>
      </c>
      <c r="W8" t="n">
        <v>7.83</v>
      </c>
      <c r="X8" t="n">
        <v>4.14</v>
      </c>
      <c r="Y8" t="n">
        <v>1</v>
      </c>
      <c r="Z8" t="n">
        <v>10</v>
      </c>
      <c r="AA8" t="n">
        <v>750.3255940381119</v>
      </c>
      <c r="AB8" t="n">
        <v>1026.628579791931</v>
      </c>
      <c r="AC8" t="n">
        <v>928.6485890188493</v>
      </c>
      <c r="AD8" t="n">
        <v>750325.594038112</v>
      </c>
      <c r="AE8" t="n">
        <v>1026628.579791931</v>
      </c>
      <c r="AF8" t="n">
        <v>1.177328124390712e-06</v>
      </c>
      <c r="AG8" t="n">
        <v>0.9222916666666667</v>
      </c>
      <c r="AH8" t="n">
        <v>928648.5890188493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2.3149</v>
      </c>
      <c r="E9" t="n">
        <v>43.2</v>
      </c>
      <c r="F9" t="n">
        <v>35.44</v>
      </c>
      <c r="G9" t="n">
        <v>16.61</v>
      </c>
      <c r="H9" t="n">
        <v>0.24</v>
      </c>
      <c r="I9" t="n">
        <v>128</v>
      </c>
      <c r="J9" t="n">
        <v>206.78</v>
      </c>
      <c r="K9" t="n">
        <v>55.27</v>
      </c>
      <c r="L9" t="n">
        <v>2.75</v>
      </c>
      <c r="M9" t="n">
        <v>126</v>
      </c>
      <c r="N9" t="n">
        <v>43.75</v>
      </c>
      <c r="O9" t="n">
        <v>25736.42</v>
      </c>
      <c r="P9" t="n">
        <v>484.92</v>
      </c>
      <c r="Q9" t="n">
        <v>3109.8</v>
      </c>
      <c r="R9" t="n">
        <v>212.02</v>
      </c>
      <c r="S9" t="n">
        <v>88.73</v>
      </c>
      <c r="T9" t="n">
        <v>59310.67</v>
      </c>
      <c r="U9" t="n">
        <v>0.42</v>
      </c>
      <c r="V9" t="n">
        <v>0.82</v>
      </c>
      <c r="W9" t="n">
        <v>7.81</v>
      </c>
      <c r="X9" t="n">
        <v>3.68</v>
      </c>
      <c r="Y9" t="n">
        <v>1</v>
      </c>
      <c r="Z9" t="n">
        <v>10</v>
      </c>
      <c r="AA9" t="n">
        <v>719.4511181074838</v>
      </c>
      <c r="AB9" t="n">
        <v>984.3847597378982</v>
      </c>
      <c r="AC9" t="n">
        <v>890.4364598612001</v>
      </c>
      <c r="AD9" t="n">
        <v>719451.1181074838</v>
      </c>
      <c r="AE9" t="n">
        <v>984384.7597378982</v>
      </c>
      <c r="AF9" t="n">
        <v>1.206461653453767e-06</v>
      </c>
      <c r="AG9" t="n">
        <v>0.9</v>
      </c>
      <c r="AH9" t="n">
        <v>890436.4598612001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2.3643</v>
      </c>
      <c r="E10" t="n">
        <v>42.3</v>
      </c>
      <c r="F10" t="n">
        <v>35.07</v>
      </c>
      <c r="G10" t="n">
        <v>18.3</v>
      </c>
      <c r="H10" t="n">
        <v>0.26</v>
      </c>
      <c r="I10" t="n">
        <v>115</v>
      </c>
      <c r="J10" t="n">
        <v>207.17</v>
      </c>
      <c r="K10" t="n">
        <v>55.27</v>
      </c>
      <c r="L10" t="n">
        <v>3</v>
      </c>
      <c r="M10" t="n">
        <v>113</v>
      </c>
      <c r="N10" t="n">
        <v>43.9</v>
      </c>
      <c r="O10" t="n">
        <v>25785.6</v>
      </c>
      <c r="P10" t="n">
        <v>476.3</v>
      </c>
      <c r="Q10" t="n">
        <v>3109.74</v>
      </c>
      <c r="R10" t="n">
        <v>200.02</v>
      </c>
      <c r="S10" t="n">
        <v>88.73</v>
      </c>
      <c r="T10" t="n">
        <v>53373.74</v>
      </c>
      <c r="U10" t="n">
        <v>0.44</v>
      </c>
      <c r="V10" t="n">
        <v>0.83</v>
      </c>
      <c r="W10" t="n">
        <v>7.78</v>
      </c>
      <c r="X10" t="n">
        <v>3.3</v>
      </c>
      <c r="Y10" t="n">
        <v>1</v>
      </c>
      <c r="Z10" t="n">
        <v>10</v>
      </c>
      <c r="AA10" t="n">
        <v>693.5152321222955</v>
      </c>
      <c r="AB10" t="n">
        <v>948.8981363224283</v>
      </c>
      <c r="AC10" t="n">
        <v>858.3366299787137</v>
      </c>
      <c r="AD10" t="n">
        <v>693515.2321222955</v>
      </c>
      <c r="AE10" t="n">
        <v>948898.1363224282</v>
      </c>
      <c r="AF10" t="n">
        <v>1.232207562858327e-06</v>
      </c>
      <c r="AG10" t="n">
        <v>0.88125</v>
      </c>
      <c r="AH10" t="n">
        <v>858336.6299787137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2.4024</v>
      </c>
      <c r="E11" t="n">
        <v>41.62</v>
      </c>
      <c r="F11" t="n">
        <v>34.8</v>
      </c>
      <c r="G11" t="n">
        <v>19.89</v>
      </c>
      <c r="H11" t="n">
        <v>0.28</v>
      </c>
      <c r="I11" t="n">
        <v>105</v>
      </c>
      <c r="J11" t="n">
        <v>207.57</v>
      </c>
      <c r="K11" t="n">
        <v>55.27</v>
      </c>
      <c r="L11" t="n">
        <v>3.25</v>
      </c>
      <c r="M11" t="n">
        <v>103</v>
      </c>
      <c r="N11" t="n">
        <v>44.05</v>
      </c>
      <c r="O11" t="n">
        <v>25834.83</v>
      </c>
      <c r="P11" t="n">
        <v>469.99</v>
      </c>
      <c r="Q11" t="n">
        <v>3109.65</v>
      </c>
      <c r="R11" t="n">
        <v>190.97</v>
      </c>
      <c r="S11" t="n">
        <v>88.73</v>
      </c>
      <c r="T11" t="n">
        <v>48897.36</v>
      </c>
      <c r="U11" t="n">
        <v>0.46</v>
      </c>
      <c r="V11" t="n">
        <v>0.83</v>
      </c>
      <c r="W11" t="n">
        <v>7.78</v>
      </c>
      <c r="X11" t="n">
        <v>3.04</v>
      </c>
      <c r="Y11" t="n">
        <v>1</v>
      </c>
      <c r="Z11" t="n">
        <v>10</v>
      </c>
      <c r="AA11" t="n">
        <v>674.6667585640068</v>
      </c>
      <c r="AB11" t="n">
        <v>923.1088232640113</v>
      </c>
      <c r="AC11" t="n">
        <v>835.0086127630641</v>
      </c>
      <c r="AD11" t="n">
        <v>674666.7585640069</v>
      </c>
      <c r="AE11" t="n">
        <v>923108.8232640113</v>
      </c>
      <c r="AF11" t="n">
        <v>1.252064225779657e-06</v>
      </c>
      <c r="AG11" t="n">
        <v>0.8670833333333333</v>
      </c>
      <c r="AH11" t="n">
        <v>835008.6127630641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2.442</v>
      </c>
      <c r="E12" t="n">
        <v>40.95</v>
      </c>
      <c r="F12" t="n">
        <v>34.49</v>
      </c>
      <c r="G12" t="n">
        <v>21.56</v>
      </c>
      <c r="H12" t="n">
        <v>0.3</v>
      </c>
      <c r="I12" t="n">
        <v>96</v>
      </c>
      <c r="J12" t="n">
        <v>207.97</v>
      </c>
      <c r="K12" t="n">
        <v>55.27</v>
      </c>
      <c r="L12" t="n">
        <v>3.5</v>
      </c>
      <c r="M12" t="n">
        <v>94</v>
      </c>
      <c r="N12" t="n">
        <v>44.2</v>
      </c>
      <c r="O12" t="n">
        <v>25884.1</v>
      </c>
      <c r="P12" t="n">
        <v>462.42</v>
      </c>
      <c r="Q12" t="n">
        <v>3109.36</v>
      </c>
      <c r="R12" t="n">
        <v>181.6</v>
      </c>
      <c r="S12" t="n">
        <v>88.73</v>
      </c>
      <c r="T12" t="n">
        <v>44257.86</v>
      </c>
      <c r="U12" t="n">
        <v>0.49</v>
      </c>
      <c r="V12" t="n">
        <v>0.84</v>
      </c>
      <c r="W12" t="n">
        <v>7.74</v>
      </c>
      <c r="X12" t="n">
        <v>2.73</v>
      </c>
      <c r="Y12" t="n">
        <v>1</v>
      </c>
      <c r="Z12" t="n">
        <v>10</v>
      </c>
      <c r="AA12" t="n">
        <v>654.5359957408142</v>
      </c>
      <c r="AB12" t="n">
        <v>895.5650254627427</v>
      </c>
      <c r="AC12" t="n">
        <v>810.0935563659855</v>
      </c>
      <c r="AD12" t="n">
        <v>654535.9957408143</v>
      </c>
      <c r="AE12" t="n">
        <v>895565.0254627427</v>
      </c>
      <c r="AF12" t="n">
        <v>1.272702647083718e-06</v>
      </c>
      <c r="AG12" t="n">
        <v>0.853125</v>
      </c>
      <c r="AH12" t="n">
        <v>810093.5563659854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2.471</v>
      </c>
      <c r="E13" t="n">
        <v>40.47</v>
      </c>
      <c r="F13" t="n">
        <v>34.3</v>
      </c>
      <c r="G13" t="n">
        <v>23.12</v>
      </c>
      <c r="H13" t="n">
        <v>0.32</v>
      </c>
      <c r="I13" t="n">
        <v>89</v>
      </c>
      <c r="J13" t="n">
        <v>208.37</v>
      </c>
      <c r="K13" t="n">
        <v>55.27</v>
      </c>
      <c r="L13" t="n">
        <v>3.75</v>
      </c>
      <c r="M13" t="n">
        <v>87</v>
      </c>
      <c r="N13" t="n">
        <v>44.35</v>
      </c>
      <c r="O13" t="n">
        <v>25933.43</v>
      </c>
      <c r="P13" t="n">
        <v>456.56</v>
      </c>
      <c r="Q13" t="n">
        <v>3109.49</v>
      </c>
      <c r="R13" t="n">
        <v>175.28</v>
      </c>
      <c r="S13" t="n">
        <v>88.73</v>
      </c>
      <c r="T13" t="n">
        <v>41136.35</v>
      </c>
      <c r="U13" t="n">
        <v>0.51</v>
      </c>
      <c r="V13" t="n">
        <v>0.84</v>
      </c>
      <c r="W13" t="n">
        <v>7.73</v>
      </c>
      <c r="X13" t="n">
        <v>2.53</v>
      </c>
      <c r="Y13" t="n">
        <v>1</v>
      </c>
      <c r="Z13" t="n">
        <v>10</v>
      </c>
      <c r="AA13" t="n">
        <v>640.096107852794</v>
      </c>
      <c r="AB13" t="n">
        <v>875.8077338114603</v>
      </c>
      <c r="AC13" t="n">
        <v>792.2218729003685</v>
      </c>
      <c r="AD13" t="n">
        <v>640096.107852794</v>
      </c>
      <c r="AE13" t="n">
        <v>875807.7338114602</v>
      </c>
      <c r="AF13" t="n">
        <v>1.287816642483156e-06</v>
      </c>
      <c r="AG13" t="n">
        <v>0.843125</v>
      </c>
      <c r="AH13" t="n">
        <v>792221.8729003684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2.5002</v>
      </c>
      <c r="E14" t="n">
        <v>40</v>
      </c>
      <c r="F14" t="n">
        <v>34.11</v>
      </c>
      <c r="G14" t="n">
        <v>24.96</v>
      </c>
      <c r="H14" t="n">
        <v>0.34</v>
      </c>
      <c r="I14" t="n">
        <v>82</v>
      </c>
      <c r="J14" t="n">
        <v>208.77</v>
      </c>
      <c r="K14" t="n">
        <v>55.27</v>
      </c>
      <c r="L14" t="n">
        <v>4</v>
      </c>
      <c r="M14" t="n">
        <v>80</v>
      </c>
      <c r="N14" t="n">
        <v>44.5</v>
      </c>
      <c r="O14" t="n">
        <v>25982.82</v>
      </c>
      <c r="P14" t="n">
        <v>450.7</v>
      </c>
      <c r="Q14" t="n">
        <v>3109.51</v>
      </c>
      <c r="R14" t="n">
        <v>168.85</v>
      </c>
      <c r="S14" t="n">
        <v>88.73</v>
      </c>
      <c r="T14" t="n">
        <v>37952.77</v>
      </c>
      <c r="U14" t="n">
        <v>0.53</v>
      </c>
      <c r="V14" t="n">
        <v>0.85</v>
      </c>
      <c r="W14" t="n">
        <v>7.72</v>
      </c>
      <c r="X14" t="n">
        <v>2.34</v>
      </c>
      <c r="Y14" t="n">
        <v>1</v>
      </c>
      <c r="Z14" t="n">
        <v>10</v>
      </c>
      <c r="AA14" t="n">
        <v>625.9414618566657</v>
      </c>
      <c r="AB14" t="n">
        <v>856.4407227006479</v>
      </c>
      <c r="AC14" t="n">
        <v>774.7032221482011</v>
      </c>
      <c r="AD14" t="n">
        <v>625941.4618566657</v>
      </c>
      <c r="AE14" t="n">
        <v>856440.7227006479</v>
      </c>
      <c r="AF14" t="n">
        <v>1.303034872333625e-06</v>
      </c>
      <c r="AG14" t="n">
        <v>0.8333333333333334</v>
      </c>
      <c r="AH14" t="n">
        <v>774703.2221482011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2.5221</v>
      </c>
      <c r="E15" t="n">
        <v>39.65</v>
      </c>
      <c r="F15" t="n">
        <v>33.96</v>
      </c>
      <c r="G15" t="n">
        <v>26.46</v>
      </c>
      <c r="H15" t="n">
        <v>0.36</v>
      </c>
      <c r="I15" t="n">
        <v>77</v>
      </c>
      <c r="J15" t="n">
        <v>209.17</v>
      </c>
      <c r="K15" t="n">
        <v>55.27</v>
      </c>
      <c r="L15" t="n">
        <v>4.25</v>
      </c>
      <c r="M15" t="n">
        <v>75</v>
      </c>
      <c r="N15" t="n">
        <v>44.65</v>
      </c>
      <c r="O15" t="n">
        <v>26032.25</v>
      </c>
      <c r="P15" t="n">
        <v>445.48</v>
      </c>
      <c r="Q15" t="n">
        <v>3109.37</v>
      </c>
      <c r="R15" t="n">
        <v>164.65</v>
      </c>
      <c r="S15" t="n">
        <v>88.73</v>
      </c>
      <c r="T15" t="n">
        <v>35879.7</v>
      </c>
      <c r="U15" t="n">
        <v>0.54</v>
      </c>
      <c r="V15" t="n">
        <v>0.85</v>
      </c>
      <c r="W15" t="n">
        <v>7.71</v>
      </c>
      <c r="X15" t="n">
        <v>2.2</v>
      </c>
      <c r="Y15" t="n">
        <v>1</v>
      </c>
      <c r="Z15" t="n">
        <v>10</v>
      </c>
      <c r="AA15" t="n">
        <v>614.7087190934276</v>
      </c>
      <c r="AB15" t="n">
        <v>841.0715884983496</v>
      </c>
      <c r="AC15" t="n">
        <v>760.8008965434548</v>
      </c>
      <c r="AD15" t="n">
        <v>614708.7190934276</v>
      </c>
      <c r="AE15" t="n">
        <v>841071.5884983495</v>
      </c>
      <c r="AF15" t="n">
        <v>1.314448544721476e-06</v>
      </c>
      <c r="AG15" t="n">
        <v>0.8260416666666667</v>
      </c>
      <c r="AH15" t="n">
        <v>760800.8965434547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2.5485</v>
      </c>
      <c r="E16" t="n">
        <v>39.24</v>
      </c>
      <c r="F16" t="n">
        <v>33.8</v>
      </c>
      <c r="G16" t="n">
        <v>28.56</v>
      </c>
      <c r="H16" t="n">
        <v>0.38</v>
      </c>
      <c r="I16" t="n">
        <v>71</v>
      </c>
      <c r="J16" t="n">
        <v>209.58</v>
      </c>
      <c r="K16" t="n">
        <v>55.27</v>
      </c>
      <c r="L16" t="n">
        <v>4.5</v>
      </c>
      <c r="M16" t="n">
        <v>69</v>
      </c>
      <c r="N16" t="n">
        <v>44.8</v>
      </c>
      <c r="O16" t="n">
        <v>26081.73</v>
      </c>
      <c r="P16" t="n">
        <v>439.28</v>
      </c>
      <c r="Q16" t="n">
        <v>3109.37</v>
      </c>
      <c r="R16" t="n">
        <v>158.94</v>
      </c>
      <c r="S16" t="n">
        <v>88.73</v>
      </c>
      <c r="T16" t="n">
        <v>33055.17</v>
      </c>
      <c r="U16" t="n">
        <v>0.5600000000000001</v>
      </c>
      <c r="V16" t="n">
        <v>0.86</v>
      </c>
      <c r="W16" t="n">
        <v>7.7</v>
      </c>
      <c r="X16" t="n">
        <v>2.03</v>
      </c>
      <c r="Y16" t="n">
        <v>1</v>
      </c>
      <c r="Z16" t="n">
        <v>10</v>
      </c>
      <c r="AA16" t="n">
        <v>601.6234068524226</v>
      </c>
      <c r="AB16" t="n">
        <v>823.1676870069731</v>
      </c>
      <c r="AC16" t="n">
        <v>744.6057182821319</v>
      </c>
      <c r="AD16" t="n">
        <v>601623.4068524226</v>
      </c>
      <c r="AE16" t="n">
        <v>823167.6870069731</v>
      </c>
      <c r="AF16" t="n">
        <v>1.328207492257516e-06</v>
      </c>
      <c r="AG16" t="n">
        <v>0.8175</v>
      </c>
      <c r="AH16" t="n">
        <v>744605.7182821318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2.5663</v>
      </c>
      <c r="E17" t="n">
        <v>38.97</v>
      </c>
      <c r="F17" t="n">
        <v>33.68</v>
      </c>
      <c r="G17" t="n">
        <v>30.16</v>
      </c>
      <c r="H17" t="n">
        <v>0.4</v>
      </c>
      <c r="I17" t="n">
        <v>67</v>
      </c>
      <c r="J17" t="n">
        <v>209.98</v>
      </c>
      <c r="K17" t="n">
        <v>55.27</v>
      </c>
      <c r="L17" t="n">
        <v>4.75</v>
      </c>
      <c r="M17" t="n">
        <v>65</v>
      </c>
      <c r="N17" t="n">
        <v>44.95</v>
      </c>
      <c r="O17" t="n">
        <v>26131.27</v>
      </c>
      <c r="P17" t="n">
        <v>435.4</v>
      </c>
      <c r="Q17" t="n">
        <v>3109.6</v>
      </c>
      <c r="R17" t="n">
        <v>154.95</v>
      </c>
      <c r="S17" t="n">
        <v>88.73</v>
      </c>
      <c r="T17" t="n">
        <v>31080.9</v>
      </c>
      <c r="U17" t="n">
        <v>0.57</v>
      </c>
      <c r="V17" t="n">
        <v>0.86</v>
      </c>
      <c r="W17" t="n">
        <v>7.71</v>
      </c>
      <c r="X17" t="n">
        <v>1.92</v>
      </c>
      <c r="Y17" t="n">
        <v>1</v>
      </c>
      <c r="Z17" t="n">
        <v>10</v>
      </c>
      <c r="AA17" t="n">
        <v>593.1718838189788</v>
      </c>
      <c r="AB17" t="n">
        <v>811.6039403377338</v>
      </c>
      <c r="AC17" t="n">
        <v>734.1455993651841</v>
      </c>
      <c r="AD17" t="n">
        <v>593171.8838189788</v>
      </c>
      <c r="AE17" t="n">
        <v>811603.9403377338</v>
      </c>
      <c r="AF17" t="n">
        <v>1.33748435839924e-06</v>
      </c>
      <c r="AG17" t="n">
        <v>0.811875</v>
      </c>
      <c r="AH17" t="n">
        <v>734145.5993651841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2.5868</v>
      </c>
      <c r="E18" t="n">
        <v>38.66</v>
      </c>
      <c r="F18" t="n">
        <v>33.54</v>
      </c>
      <c r="G18" t="n">
        <v>31.94</v>
      </c>
      <c r="H18" t="n">
        <v>0.42</v>
      </c>
      <c r="I18" t="n">
        <v>63</v>
      </c>
      <c r="J18" t="n">
        <v>210.38</v>
      </c>
      <c r="K18" t="n">
        <v>55.27</v>
      </c>
      <c r="L18" t="n">
        <v>5</v>
      </c>
      <c r="M18" t="n">
        <v>61</v>
      </c>
      <c r="N18" t="n">
        <v>45.11</v>
      </c>
      <c r="O18" t="n">
        <v>26180.86</v>
      </c>
      <c r="P18" t="n">
        <v>429.13</v>
      </c>
      <c r="Q18" t="n">
        <v>3109.41</v>
      </c>
      <c r="R18" t="n">
        <v>150.17</v>
      </c>
      <c r="S18" t="n">
        <v>88.73</v>
      </c>
      <c r="T18" t="n">
        <v>28707.32</v>
      </c>
      <c r="U18" t="n">
        <v>0.59</v>
      </c>
      <c r="V18" t="n">
        <v>0.86</v>
      </c>
      <c r="W18" t="n">
        <v>7.7</v>
      </c>
      <c r="X18" t="n">
        <v>1.78</v>
      </c>
      <c r="Y18" t="n">
        <v>1</v>
      </c>
      <c r="Z18" t="n">
        <v>10</v>
      </c>
      <c r="AA18" t="n">
        <v>581.8884088138611</v>
      </c>
      <c r="AB18" t="n">
        <v>796.1653920439468</v>
      </c>
      <c r="AC18" t="n">
        <v>720.1804844524177</v>
      </c>
      <c r="AD18" t="n">
        <v>581888.4088138611</v>
      </c>
      <c r="AE18" t="n">
        <v>796165.3920439468</v>
      </c>
      <c r="AF18" t="n">
        <v>1.348168389629878e-06</v>
      </c>
      <c r="AG18" t="n">
        <v>0.8054166666666666</v>
      </c>
      <c r="AH18" t="n">
        <v>720180.4844524177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2.6041</v>
      </c>
      <c r="E19" t="n">
        <v>38.4</v>
      </c>
      <c r="F19" t="n">
        <v>33.44</v>
      </c>
      <c r="G19" t="n">
        <v>34.01</v>
      </c>
      <c r="H19" t="n">
        <v>0.44</v>
      </c>
      <c r="I19" t="n">
        <v>59</v>
      </c>
      <c r="J19" t="n">
        <v>210.78</v>
      </c>
      <c r="K19" t="n">
        <v>55.27</v>
      </c>
      <c r="L19" t="n">
        <v>5.25</v>
      </c>
      <c r="M19" t="n">
        <v>57</v>
      </c>
      <c r="N19" t="n">
        <v>45.26</v>
      </c>
      <c r="O19" t="n">
        <v>26230.5</v>
      </c>
      <c r="P19" t="n">
        <v>425.24</v>
      </c>
      <c r="Q19" t="n">
        <v>3109.56</v>
      </c>
      <c r="R19" t="n">
        <v>147.04</v>
      </c>
      <c r="S19" t="n">
        <v>88.73</v>
      </c>
      <c r="T19" t="n">
        <v>27162.72</v>
      </c>
      <c r="U19" t="n">
        <v>0.6</v>
      </c>
      <c r="V19" t="n">
        <v>0.86</v>
      </c>
      <c r="W19" t="n">
        <v>7.7</v>
      </c>
      <c r="X19" t="n">
        <v>1.68</v>
      </c>
      <c r="Y19" t="n">
        <v>1</v>
      </c>
      <c r="Z19" t="n">
        <v>10</v>
      </c>
      <c r="AA19" t="n">
        <v>573.9001499547662</v>
      </c>
      <c r="AB19" t="n">
        <v>785.2355038558248</v>
      </c>
      <c r="AC19" t="n">
        <v>710.2937294527756</v>
      </c>
      <c r="AD19" t="n">
        <v>573900.1499547663</v>
      </c>
      <c r="AE19" t="n">
        <v>785235.5038558248</v>
      </c>
      <c r="AF19" t="n">
        <v>1.357184669644025e-06</v>
      </c>
      <c r="AG19" t="n">
        <v>0.7999999999999999</v>
      </c>
      <c r="AH19" t="n">
        <v>710293.7294527756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2.6181</v>
      </c>
      <c r="E20" t="n">
        <v>38.2</v>
      </c>
      <c r="F20" t="n">
        <v>33.36</v>
      </c>
      <c r="G20" t="n">
        <v>35.74</v>
      </c>
      <c r="H20" t="n">
        <v>0.46</v>
      </c>
      <c r="I20" t="n">
        <v>56</v>
      </c>
      <c r="J20" t="n">
        <v>211.18</v>
      </c>
      <c r="K20" t="n">
        <v>55.27</v>
      </c>
      <c r="L20" t="n">
        <v>5.5</v>
      </c>
      <c r="M20" t="n">
        <v>54</v>
      </c>
      <c r="N20" t="n">
        <v>45.41</v>
      </c>
      <c r="O20" t="n">
        <v>26280.2</v>
      </c>
      <c r="P20" t="n">
        <v>420.53</v>
      </c>
      <c r="Q20" t="n">
        <v>3109.27</v>
      </c>
      <c r="R20" t="n">
        <v>144.64</v>
      </c>
      <c r="S20" t="n">
        <v>88.73</v>
      </c>
      <c r="T20" t="n">
        <v>25977.49</v>
      </c>
      <c r="U20" t="n">
        <v>0.61</v>
      </c>
      <c r="V20" t="n">
        <v>0.87</v>
      </c>
      <c r="W20" t="n">
        <v>7.68</v>
      </c>
      <c r="X20" t="n">
        <v>1.6</v>
      </c>
      <c r="Y20" t="n">
        <v>1</v>
      </c>
      <c r="Z20" t="n">
        <v>10</v>
      </c>
      <c r="AA20" t="n">
        <v>566.0753996961123</v>
      </c>
      <c r="AB20" t="n">
        <v>774.5293353483164</v>
      </c>
      <c r="AC20" t="n">
        <v>700.6093426414218</v>
      </c>
      <c r="AD20" t="n">
        <v>566075.3996961123</v>
      </c>
      <c r="AE20" t="n">
        <v>774529.3353483164</v>
      </c>
      <c r="AF20" t="n">
        <v>1.364481081216168e-06</v>
      </c>
      <c r="AG20" t="n">
        <v>0.7958333333333334</v>
      </c>
      <c r="AH20" t="n">
        <v>700609.3426414218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2.6347</v>
      </c>
      <c r="E21" t="n">
        <v>37.95</v>
      </c>
      <c r="F21" t="n">
        <v>33.24</v>
      </c>
      <c r="G21" t="n">
        <v>37.63</v>
      </c>
      <c r="H21" t="n">
        <v>0.48</v>
      </c>
      <c r="I21" t="n">
        <v>53</v>
      </c>
      <c r="J21" t="n">
        <v>211.59</v>
      </c>
      <c r="K21" t="n">
        <v>55.27</v>
      </c>
      <c r="L21" t="n">
        <v>5.75</v>
      </c>
      <c r="M21" t="n">
        <v>51</v>
      </c>
      <c r="N21" t="n">
        <v>45.57</v>
      </c>
      <c r="O21" t="n">
        <v>26329.94</v>
      </c>
      <c r="P21" t="n">
        <v>415.21</v>
      </c>
      <c r="Q21" t="n">
        <v>3109.29</v>
      </c>
      <c r="R21" t="n">
        <v>141.13</v>
      </c>
      <c r="S21" t="n">
        <v>88.73</v>
      </c>
      <c r="T21" t="n">
        <v>24239.95</v>
      </c>
      <c r="U21" t="n">
        <v>0.63</v>
      </c>
      <c r="V21" t="n">
        <v>0.87</v>
      </c>
      <c r="W21" t="n">
        <v>7.66</v>
      </c>
      <c r="X21" t="n">
        <v>1.48</v>
      </c>
      <c r="Y21" t="n">
        <v>1</v>
      </c>
      <c r="Z21" t="n">
        <v>10</v>
      </c>
      <c r="AA21" t="n">
        <v>557.0176109638951</v>
      </c>
      <c r="AB21" t="n">
        <v>762.1360692034604</v>
      </c>
      <c r="AC21" t="n">
        <v>689.3988724233726</v>
      </c>
      <c r="AD21" t="n">
        <v>557017.6109638951</v>
      </c>
      <c r="AE21" t="n">
        <v>762136.0692034604</v>
      </c>
      <c r="AF21" t="n">
        <v>1.373132540651708e-06</v>
      </c>
      <c r="AG21" t="n">
        <v>0.790625</v>
      </c>
      <c r="AH21" t="n">
        <v>689398.8724233726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2.6484</v>
      </c>
      <c r="E22" t="n">
        <v>37.76</v>
      </c>
      <c r="F22" t="n">
        <v>33.17</v>
      </c>
      <c r="G22" t="n">
        <v>39.8</v>
      </c>
      <c r="H22" t="n">
        <v>0.5</v>
      </c>
      <c r="I22" t="n">
        <v>50</v>
      </c>
      <c r="J22" t="n">
        <v>211.99</v>
      </c>
      <c r="K22" t="n">
        <v>55.27</v>
      </c>
      <c r="L22" t="n">
        <v>6</v>
      </c>
      <c r="M22" t="n">
        <v>48</v>
      </c>
      <c r="N22" t="n">
        <v>45.72</v>
      </c>
      <c r="O22" t="n">
        <v>26379.74</v>
      </c>
      <c r="P22" t="n">
        <v>410.07</v>
      </c>
      <c r="Q22" t="n">
        <v>3109.29</v>
      </c>
      <c r="R22" t="n">
        <v>138.23</v>
      </c>
      <c r="S22" t="n">
        <v>88.73</v>
      </c>
      <c r="T22" t="n">
        <v>22805.24</v>
      </c>
      <c r="U22" t="n">
        <v>0.64</v>
      </c>
      <c r="V22" t="n">
        <v>0.87</v>
      </c>
      <c r="W22" t="n">
        <v>7.67</v>
      </c>
      <c r="X22" t="n">
        <v>1.4</v>
      </c>
      <c r="Y22" t="n">
        <v>1</v>
      </c>
      <c r="Z22" t="n">
        <v>10</v>
      </c>
      <c r="AA22" t="n">
        <v>549.0930783236875</v>
      </c>
      <c r="AB22" t="n">
        <v>751.2933740394219</v>
      </c>
      <c r="AC22" t="n">
        <v>679.5909888679716</v>
      </c>
      <c r="AD22" t="n">
        <v>549093.0783236874</v>
      </c>
      <c r="AE22" t="n">
        <v>751293.3740394219</v>
      </c>
      <c r="AF22" t="n">
        <v>1.380272600547305e-06</v>
      </c>
      <c r="AG22" t="n">
        <v>0.7866666666666666</v>
      </c>
      <c r="AH22" t="n">
        <v>679590.9888679717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2.6587</v>
      </c>
      <c r="E23" t="n">
        <v>37.61</v>
      </c>
      <c r="F23" t="n">
        <v>33.1</v>
      </c>
      <c r="G23" t="n">
        <v>41.38</v>
      </c>
      <c r="H23" t="n">
        <v>0.52</v>
      </c>
      <c r="I23" t="n">
        <v>48</v>
      </c>
      <c r="J23" t="n">
        <v>212.4</v>
      </c>
      <c r="K23" t="n">
        <v>55.27</v>
      </c>
      <c r="L23" t="n">
        <v>6.25</v>
      </c>
      <c r="M23" t="n">
        <v>46</v>
      </c>
      <c r="N23" t="n">
        <v>45.87</v>
      </c>
      <c r="O23" t="n">
        <v>26429.59</v>
      </c>
      <c r="P23" t="n">
        <v>406.21</v>
      </c>
      <c r="Q23" t="n">
        <v>3109.18</v>
      </c>
      <c r="R23" t="n">
        <v>136.28</v>
      </c>
      <c r="S23" t="n">
        <v>88.73</v>
      </c>
      <c r="T23" t="n">
        <v>21839.3</v>
      </c>
      <c r="U23" t="n">
        <v>0.65</v>
      </c>
      <c r="V23" t="n">
        <v>0.87</v>
      </c>
      <c r="W23" t="n">
        <v>7.67</v>
      </c>
      <c r="X23" t="n">
        <v>1.34</v>
      </c>
      <c r="Y23" t="n">
        <v>1</v>
      </c>
      <c r="Z23" t="n">
        <v>10</v>
      </c>
      <c r="AA23" t="n">
        <v>543.1037353502654</v>
      </c>
      <c r="AB23" t="n">
        <v>743.0984907520224</v>
      </c>
      <c r="AC23" t="n">
        <v>672.1782137399308</v>
      </c>
      <c r="AD23" t="n">
        <v>543103.7353502654</v>
      </c>
      <c r="AE23" t="n">
        <v>743098.4907520224</v>
      </c>
      <c r="AF23" t="n">
        <v>1.385640674775381e-06</v>
      </c>
      <c r="AG23" t="n">
        <v>0.7835416666666667</v>
      </c>
      <c r="AH23" t="n">
        <v>672178.2137399308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2.674</v>
      </c>
      <c r="E24" t="n">
        <v>37.4</v>
      </c>
      <c r="F24" t="n">
        <v>33.01</v>
      </c>
      <c r="G24" t="n">
        <v>44.01</v>
      </c>
      <c r="H24" t="n">
        <v>0.54</v>
      </c>
      <c r="I24" t="n">
        <v>45</v>
      </c>
      <c r="J24" t="n">
        <v>212.8</v>
      </c>
      <c r="K24" t="n">
        <v>55.27</v>
      </c>
      <c r="L24" t="n">
        <v>6.5</v>
      </c>
      <c r="M24" t="n">
        <v>43</v>
      </c>
      <c r="N24" t="n">
        <v>46.03</v>
      </c>
      <c r="O24" t="n">
        <v>26479.5</v>
      </c>
      <c r="P24" t="n">
        <v>399.3</v>
      </c>
      <c r="Q24" t="n">
        <v>3109.21</v>
      </c>
      <c r="R24" t="n">
        <v>133.6</v>
      </c>
      <c r="S24" t="n">
        <v>88.73</v>
      </c>
      <c r="T24" t="n">
        <v>20512.31</v>
      </c>
      <c r="U24" t="n">
        <v>0.66</v>
      </c>
      <c r="V24" t="n">
        <v>0.88</v>
      </c>
      <c r="W24" t="n">
        <v>7.65</v>
      </c>
      <c r="X24" t="n">
        <v>1.25</v>
      </c>
      <c r="Y24" t="n">
        <v>1</v>
      </c>
      <c r="Z24" t="n">
        <v>10</v>
      </c>
      <c r="AA24" t="n">
        <v>533.2999849492105</v>
      </c>
      <c r="AB24" t="n">
        <v>729.6845669423562</v>
      </c>
      <c r="AC24" t="n">
        <v>660.044495992099</v>
      </c>
      <c r="AD24" t="n">
        <v>533299.9849492105</v>
      </c>
      <c r="AE24" t="n">
        <v>729684.5669423563</v>
      </c>
      <c r="AF24" t="n">
        <v>1.393614610279222e-06</v>
      </c>
      <c r="AG24" t="n">
        <v>0.7791666666666667</v>
      </c>
      <c r="AH24" t="n">
        <v>660044.4959920989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2.6775</v>
      </c>
      <c r="E25" t="n">
        <v>37.35</v>
      </c>
      <c r="F25" t="n">
        <v>33</v>
      </c>
      <c r="G25" t="n">
        <v>45</v>
      </c>
      <c r="H25" t="n">
        <v>0.5600000000000001</v>
      </c>
      <c r="I25" t="n">
        <v>44</v>
      </c>
      <c r="J25" t="n">
        <v>213.21</v>
      </c>
      <c r="K25" t="n">
        <v>55.27</v>
      </c>
      <c r="L25" t="n">
        <v>6.75</v>
      </c>
      <c r="M25" t="n">
        <v>42</v>
      </c>
      <c r="N25" t="n">
        <v>46.18</v>
      </c>
      <c r="O25" t="n">
        <v>26529.46</v>
      </c>
      <c r="P25" t="n">
        <v>398.24</v>
      </c>
      <c r="Q25" t="n">
        <v>3109.3</v>
      </c>
      <c r="R25" t="n">
        <v>133</v>
      </c>
      <c r="S25" t="n">
        <v>88.73</v>
      </c>
      <c r="T25" t="n">
        <v>20217.15</v>
      </c>
      <c r="U25" t="n">
        <v>0.67</v>
      </c>
      <c r="V25" t="n">
        <v>0.88</v>
      </c>
      <c r="W25" t="n">
        <v>7.66</v>
      </c>
      <c r="X25" t="n">
        <v>1.24</v>
      </c>
      <c r="Y25" t="n">
        <v>1</v>
      </c>
      <c r="Z25" t="n">
        <v>10</v>
      </c>
      <c r="AA25" t="n">
        <v>531.5967852693029</v>
      </c>
      <c r="AB25" t="n">
        <v>727.3541740004401</v>
      </c>
      <c r="AC25" t="n">
        <v>657.9365124818324</v>
      </c>
      <c r="AD25" t="n">
        <v>531596.7852693029</v>
      </c>
      <c r="AE25" t="n">
        <v>727354.1740004402</v>
      </c>
      <c r="AF25" t="n">
        <v>1.395438713172258e-06</v>
      </c>
      <c r="AG25" t="n">
        <v>0.7781250000000001</v>
      </c>
      <c r="AH25" t="n">
        <v>657936.5124818324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2.6949</v>
      </c>
      <c r="E26" t="n">
        <v>37.11</v>
      </c>
      <c r="F26" t="n">
        <v>32.88</v>
      </c>
      <c r="G26" t="n">
        <v>48.12</v>
      </c>
      <c r="H26" t="n">
        <v>0.58</v>
      </c>
      <c r="I26" t="n">
        <v>41</v>
      </c>
      <c r="J26" t="n">
        <v>213.61</v>
      </c>
      <c r="K26" t="n">
        <v>55.27</v>
      </c>
      <c r="L26" t="n">
        <v>7</v>
      </c>
      <c r="M26" t="n">
        <v>39</v>
      </c>
      <c r="N26" t="n">
        <v>46.34</v>
      </c>
      <c r="O26" t="n">
        <v>26579.47</v>
      </c>
      <c r="P26" t="n">
        <v>390.88</v>
      </c>
      <c r="Q26" t="n">
        <v>3109.4</v>
      </c>
      <c r="R26" t="n">
        <v>129.18</v>
      </c>
      <c r="S26" t="n">
        <v>88.73</v>
      </c>
      <c r="T26" t="n">
        <v>18323.63</v>
      </c>
      <c r="U26" t="n">
        <v>0.6899999999999999</v>
      </c>
      <c r="V26" t="n">
        <v>0.88</v>
      </c>
      <c r="W26" t="n">
        <v>7.64</v>
      </c>
      <c r="X26" t="n">
        <v>1.12</v>
      </c>
      <c r="Y26" t="n">
        <v>1</v>
      </c>
      <c r="Z26" t="n">
        <v>10</v>
      </c>
      <c r="AA26" t="n">
        <v>520.9664109668822</v>
      </c>
      <c r="AB26" t="n">
        <v>712.809226900853</v>
      </c>
      <c r="AC26" t="n">
        <v>644.7797147194681</v>
      </c>
      <c r="AD26" t="n">
        <v>520966.4109668822</v>
      </c>
      <c r="AE26" t="n">
        <v>712809.226900853</v>
      </c>
      <c r="AF26" t="n">
        <v>1.404507110411921e-06</v>
      </c>
      <c r="AG26" t="n">
        <v>0.773125</v>
      </c>
      <c r="AH26" t="n">
        <v>644779.714719468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2.6986</v>
      </c>
      <c r="E27" t="n">
        <v>37.06</v>
      </c>
      <c r="F27" t="n">
        <v>32.87</v>
      </c>
      <c r="G27" t="n">
        <v>49.3</v>
      </c>
      <c r="H27" t="n">
        <v>0.6</v>
      </c>
      <c r="I27" t="n">
        <v>40</v>
      </c>
      <c r="J27" t="n">
        <v>214.02</v>
      </c>
      <c r="K27" t="n">
        <v>55.27</v>
      </c>
      <c r="L27" t="n">
        <v>7.25</v>
      </c>
      <c r="M27" t="n">
        <v>38</v>
      </c>
      <c r="N27" t="n">
        <v>46.49</v>
      </c>
      <c r="O27" t="n">
        <v>26629.54</v>
      </c>
      <c r="P27" t="n">
        <v>386.42</v>
      </c>
      <c r="Q27" t="n">
        <v>3109.13</v>
      </c>
      <c r="R27" t="n">
        <v>128.72</v>
      </c>
      <c r="S27" t="n">
        <v>88.73</v>
      </c>
      <c r="T27" t="n">
        <v>18099.06</v>
      </c>
      <c r="U27" t="n">
        <v>0.6899999999999999</v>
      </c>
      <c r="V27" t="n">
        <v>0.88</v>
      </c>
      <c r="W27" t="n">
        <v>7.65</v>
      </c>
      <c r="X27" t="n">
        <v>1.11</v>
      </c>
      <c r="Y27" t="n">
        <v>1</v>
      </c>
      <c r="Z27" t="n">
        <v>10</v>
      </c>
      <c r="AA27" t="n">
        <v>516.2069243464365</v>
      </c>
      <c r="AB27" t="n">
        <v>706.2970873330285</v>
      </c>
      <c r="AC27" t="n">
        <v>638.8890846121516</v>
      </c>
      <c r="AD27" t="n">
        <v>516206.9243464365</v>
      </c>
      <c r="AE27" t="n">
        <v>706297.0873330284</v>
      </c>
      <c r="AF27" t="n">
        <v>1.406435447755987e-06</v>
      </c>
      <c r="AG27" t="n">
        <v>0.7720833333333333</v>
      </c>
      <c r="AH27" t="n">
        <v>638889.0846121516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2.7075</v>
      </c>
      <c r="E28" t="n">
        <v>36.94</v>
      </c>
      <c r="F28" t="n">
        <v>32.83</v>
      </c>
      <c r="G28" t="n">
        <v>51.84</v>
      </c>
      <c r="H28" t="n">
        <v>0.62</v>
      </c>
      <c r="I28" t="n">
        <v>38</v>
      </c>
      <c r="J28" t="n">
        <v>214.42</v>
      </c>
      <c r="K28" t="n">
        <v>55.27</v>
      </c>
      <c r="L28" t="n">
        <v>7.5</v>
      </c>
      <c r="M28" t="n">
        <v>36</v>
      </c>
      <c r="N28" t="n">
        <v>46.65</v>
      </c>
      <c r="O28" t="n">
        <v>26679.66</v>
      </c>
      <c r="P28" t="n">
        <v>381.2</v>
      </c>
      <c r="Q28" t="n">
        <v>3109.24</v>
      </c>
      <c r="R28" t="n">
        <v>127.29</v>
      </c>
      <c r="S28" t="n">
        <v>88.73</v>
      </c>
      <c r="T28" t="n">
        <v>17395.28</v>
      </c>
      <c r="U28" t="n">
        <v>0.7</v>
      </c>
      <c r="V28" t="n">
        <v>0.88</v>
      </c>
      <c r="W28" t="n">
        <v>7.65</v>
      </c>
      <c r="X28" t="n">
        <v>1.07</v>
      </c>
      <c r="Y28" t="n">
        <v>1</v>
      </c>
      <c r="Z28" t="n">
        <v>10</v>
      </c>
      <c r="AA28" t="n">
        <v>509.6523776108187</v>
      </c>
      <c r="AB28" t="n">
        <v>697.3288673231626</v>
      </c>
      <c r="AC28" t="n">
        <v>630.7767789330516</v>
      </c>
      <c r="AD28" t="n">
        <v>509652.3776108187</v>
      </c>
      <c r="AE28" t="n">
        <v>697328.8673231626</v>
      </c>
      <c r="AF28" t="n">
        <v>1.411073880826849e-06</v>
      </c>
      <c r="AG28" t="n">
        <v>0.7695833333333333</v>
      </c>
      <c r="AH28" t="n">
        <v>630776.7789330515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2.7183</v>
      </c>
      <c r="E29" t="n">
        <v>36.79</v>
      </c>
      <c r="F29" t="n">
        <v>32.76</v>
      </c>
      <c r="G29" t="n">
        <v>54.61</v>
      </c>
      <c r="H29" t="n">
        <v>0.64</v>
      </c>
      <c r="I29" t="n">
        <v>36</v>
      </c>
      <c r="J29" t="n">
        <v>214.83</v>
      </c>
      <c r="K29" t="n">
        <v>55.27</v>
      </c>
      <c r="L29" t="n">
        <v>7.75</v>
      </c>
      <c r="M29" t="n">
        <v>32</v>
      </c>
      <c r="N29" t="n">
        <v>46.81</v>
      </c>
      <c r="O29" t="n">
        <v>26729.83</v>
      </c>
      <c r="P29" t="n">
        <v>377.46</v>
      </c>
      <c r="Q29" t="n">
        <v>3109.23</v>
      </c>
      <c r="R29" t="n">
        <v>125.2</v>
      </c>
      <c r="S29" t="n">
        <v>88.73</v>
      </c>
      <c r="T29" t="n">
        <v>16357.13</v>
      </c>
      <c r="U29" t="n">
        <v>0.71</v>
      </c>
      <c r="V29" t="n">
        <v>0.88</v>
      </c>
      <c r="W29" t="n">
        <v>7.65</v>
      </c>
      <c r="X29" t="n">
        <v>1</v>
      </c>
      <c r="Y29" t="n">
        <v>1</v>
      </c>
      <c r="Z29" t="n">
        <v>10</v>
      </c>
      <c r="AA29" t="n">
        <v>503.9571622990735</v>
      </c>
      <c r="AB29" t="n">
        <v>689.536422478466</v>
      </c>
      <c r="AC29" t="n">
        <v>623.7280340875675</v>
      </c>
      <c r="AD29" t="n">
        <v>503957.1622990735</v>
      </c>
      <c r="AE29" t="n">
        <v>689536.4224784659</v>
      </c>
      <c r="AF29" t="n">
        <v>1.416702541182502e-06</v>
      </c>
      <c r="AG29" t="n">
        <v>0.7664583333333334</v>
      </c>
      <c r="AH29" t="n">
        <v>623728.0340875675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2.7217</v>
      </c>
      <c r="E30" t="n">
        <v>36.74</v>
      </c>
      <c r="F30" t="n">
        <v>32.76</v>
      </c>
      <c r="G30" t="n">
        <v>56.16</v>
      </c>
      <c r="H30" t="n">
        <v>0.66</v>
      </c>
      <c r="I30" t="n">
        <v>35</v>
      </c>
      <c r="J30" t="n">
        <v>215.24</v>
      </c>
      <c r="K30" t="n">
        <v>55.27</v>
      </c>
      <c r="L30" t="n">
        <v>8</v>
      </c>
      <c r="M30" t="n">
        <v>31</v>
      </c>
      <c r="N30" t="n">
        <v>46.97</v>
      </c>
      <c r="O30" t="n">
        <v>26780.06</v>
      </c>
      <c r="P30" t="n">
        <v>373.87</v>
      </c>
      <c r="Q30" t="n">
        <v>3109.33</v>
      </c>
      <c r="R30" t="n">
        <v>125.01</v>
      </c>
      <c r="S30" t="n">
        <v>88.73</v>
      </c>
      <c r="T30" t="n">
        <v>16271.63</v>
      </c>
      <c r="U30" t="n">
        <v>0.71</v>
      </c>
      <c r="V30" t="n">
        <v>0.88</v>
      </c>
      <c r="W30" t="n">
        <v>7.65</v>
      </c>
      <c r="X30" t="n">
        <v>1</v>
      </c>
      <c r="Y30" t="n">
        <v>1</v>
      </c>
      <c r="Z30" t="n">
        <v>10</v>
      </c>
      <c r="AA30" t="n">
        <v>500.1390282106302</v>
      </c>
      <c r="AB30" t="n">
        <v>684.3122829744701</v>
      </c>
      <c r="AC30" t="n">
        <v>619.0024791257073</v>
      </c>
      <c r="AD30" t="n">
        <v>500139.0282106302</v>
      </c>
      <c r="AE30" t="n">
        <v>684312.2829744702</v>
      </c>
      <c r="AF30" t="n">
        <v>1.418474526850022e-06</v>
      </c>
      <c r="AG30" t="n">
        <v>0.7654166666666667</v>
      </c>
      <c r="AH30" t="n">
        <v>619002.4791257073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2.7288</v>
      </c>
      <c r="E31" t="n">
        <v>36.65</v>
      </c>
      <c r="F31" t="n">
        <v>32.7</v>
      </c>
      <c r="G31" t="n">
        <v>57.71</v>
      </c>
      <c r="H31" t="n">
        <v>0.68</v>
      </c>
      <c r="I31" t="n">
        <v>34</v>
      </c>
      <c r="J31" t="n">
        <v>215.65</v>
      </c>
      <c r="K31" t="n">
        <v>55.27</v>
      </c>
      <c r="L31" t="n">
        <v>8.25</v>
      </c>
      <c r="M31" t="n">
        <v>30</v>
      </c>
      <c r="N31" t="n">
        <v>47.12</v>
      </c>
      <c r="O31" t="n">
        <v>26830.34</v>
      </c>
      <c r="P31" t="n">
        <v>370.79</v>
      </c>
      <c r="Q31" t="n">
        <v>3109.26</v>
      </c>
      <c r="R31" t="n">
        <v>123.2</v>
      </c>
      <c r="S31" t="n">
        <v>88.73</v>
      </c>
      <c r="T31" t="n">
        <v>15369.18</v>
      </c>
      <c r="U31" t="n">
        <v>0.72</v>
      </c>
      <c r="V31" t="n">
        <v>0.88</v>
      </c>
      <c r="W31" t="n">
        <v>7.65</v>
      </c>
      <c r="X31" t="n">
        <v>0.9399999999999999</v>
      </c>
      <c r="Y31" t="n">
        <v>1</v>
      </c>
      <c r="Z31" t="n">
        <v>10</v>
      </c>
      <c r="AA31" t="n">
        <v>495.8147049193809</v>
      </c>
      <c r="AB31" t="n">
        <v>678.3955530717034</v>
      </c>
      <c r="AC31" t="n">
        <v>613.650433620678</v>
      </c>
      <c r="AD31" t="n">
        <v>495814.7049193808</v>
      </c>
      <c r="AE31" t="n">
        <v>678395.5530717034</v>
      </c>
      <c r="AF31" t="n">
        <v>1.422174849861609e-06</v>
      </c>
      <c r="AG31" t="n">
        <v>0.7635416666666667</v>
      </c>
      <c r="AH31" t="n">
        <v>613650.433620678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2.7322</v>
      </c>
      <c r="E32" t="n">
        <v>36.6</v>
      </c>
      <c r="F32" t="n">
        <v>32.7</v>
      </c>
      <c r="G32" t="n">
        <v>59.45</v>
      </c>
      <c r="H32" t="n">
        <v>0.7</v>
      </c>
      <c r="I32" t="n">
        <v>33</v>
      </c>
      <c r="J32" t="n">
        <v>216.05</v>
      </c>
      <c r="K32" t="n">
        <v>55.27</v>
      </c>
      <c r="L32" t="n">
        <v>8.5</v>
      </c>
      <c r="M32" t="n">
        <v>24</v>
      </c>
      <c r="N32" t="n">
        <v>47.28</v>
      </c>
      <c r="O32" t="n">
        <v>26880.68</v>
      </c>
      <c r="P32" t="n">
        <v>365.59</v>
      </c>
      <c r="Q32" t="n">
        <v>3109.17</v>
      </c>
      <c r="R32" t="n">
        <v>122.7</v>
      </c>
      <c r="S32" t="n">
        <v>88.73</v>
      </c>
      <c r="T32" t="n">
        <v>15124.43</v>
      </c>
      <c r="U32" t="n">
        <v>0.72</v>
      </c>
      <c r="V32" t="n">
        <v>0.88</v>
      </c>
      <c r="W32" t="n">
        <v>7.66</v>
      </c>
      <c r="X32" t="n">
        <v>0.9399999999999999</v>
      </c>
      <c r="Y32" t="n">
        <v>1</v>
      </c>
      <c r="Z32" t="n">
        <v>10</v>
      </c>
      <c r="AA32" t="n">
        <v>490.5961108375761</v>
      </c>
      <c r="AB32" t="n">
        <v>671.2552424208559</v>
      </c>
      <c r="AC32" t="n">
        <v>607.1915841968585</v>
      </c>
      <c r="AD32" t="n">
        <v>490596.1108375761</v>
      </c>
      <c r="AE32" t="n">
        <v>671255.2424208559</v>
      </c>
      <c r="AF32" t="n">
        <v>1.423946835529129e-06</v>
      </c>
      <c r="AG32" t="n">
        <v>0.7625000000000001</v>
      </c>
      <c r="AH32" t="n">
        <v>607191.5841968585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2.7382</v>
      </c>
      <c r="E33" t="n">
        <v>36.52</v>
      </c>
      <c r="F33" t="n">
        <v>32.66</v>
      </c>
      <c r="G33" t="n">
        <v>61.23</v>
      </c>
      <c r="H33" t="n">
        <v>0.72</v>
      </c>
      <c r="I33" t="n">
        <v>32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362.45</v>
      </c>
      <c r="Q33" t="n">
        <v>3109.42</v>
      </c>
      <c r="R33" t="n">
        <v>120.98</v>
      </c>
      <c r="S33" t="n">
        <v>88.73</v>
      </c>
      <c r="T33" t="n">
        <v>14268.5</v>
      </c>
      <c r="U33" t="n">
        <v>0.73</v>
      </c>
      <c r="V33" t="n">
        <v>0.89</v>
      </c>
      <c r="W33" t="n">
        <v>7.66</v>
      </c>
      <c r="X33" t="n">
        <v>0.9</v>
      </c>
      <c r="Y33" t="n">
        <v>1</v>
      </c>
      <c r="Z33" t="n">
        <v>10</v>
      </c>
      <c r="AA33" t="n">
        <v>486.5532715701209</v>
      </c>
      <c r="AB33" t="n">
        <v>665.7236513776429</v>
      </c>
      <c r="AC33" t="n">
        <v>602.1879204391729</v>
      </c>
      <c r="AD33" t="n">
        <v>486553.2715701209</v>
      </c>
      <c r="AE33" t="n">
        <v>665723.6513776429</v>
      </c>
      <c r="AF33" t="n">
        <v>1.427073869060047e-06</v>
      </c>
      <c r="AG33" t="n">
        <v>0.7608333333333334</v>
      </c>
      <c r="AH33" t="n">
        <v>602187.9204391729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2.7418</v>
      </c>
      <c r="E34" t="n">
        <v>36.47</v>
      </c>
      <c r="F34" t="n">
        <v>32.65</v>
      </c>
      <c r="G34" t="n">
        <v>63.19</v>
      </c>
      <c r="H34" t="n">
        <v>0.74</v>
      </c>
      <c r="I34" t="n">
        <v>31</v>
      </c>
      <c r="J34" t="n">
        <v>216.87</v>
      </c>
      <c r="K34" t="n">
        <v>55.27</v>
      </c>
      <c r="L34" t="n">
        <v>9</v>
      </c>
      <c r="M34" t="n">
        <v>6</v>
      </c>
      <c r="N34" t="n">
        <v>47.6</v>
      </c>
      <c r="O34" t="n">
        <v>26981.51</v>
      </c>
      <c r="P34" t="n">
        <v>361.64</v>
      </c>
      <c r="Q34" t="n">
        <v>3109.26</v>
      </c>
      <c r="R34" t="n">
        <v>120.7</v>
      </c>
      <c r="S34" t="n">
        <v>88.73</v>
      </c>
      <c r="T34" t="n">
        <v>14135.76</v>
      </c>
      <c r="U34" t="n">
        <v>0.74</v>
      </c>
      <c r="V34" t="n">
        <v>0.89</v>
      </c>
      <c r="W34" t="n">
        <v>7.67</v>
      </c>
      <c r="X34" t="n">
        <v>0.89</v>
      </c>
      <c r="Y34" t="n">
        <v>1</v>
      </c>
      <c r="Z34" t="n">
        <v>10</v>
      </c>
      <c r="AA34" t="n">
        <v>485.152452531268</v>
      </c>
      <c r="AB34" t="n">
        <v>663.8069889689103</v>
      </c>
      <c r="AC34" t="n">
        <v>600.4541816006771</v>
      </c>
      <c r="AD34" t="n">
        <v>485152.452531268</v>
      </c>
      <c r="AE34" t="n">
        <v>663806.9889689103</v>
      </c>
      <c r="AF34" t="n">
        <v>1.428950089178598e-06</v>
      </c>
      <c r="AG34" t="n">
        <v>0.7597916666666666</v>
      </c>
      <c r="AH34" t="n">
        <v>600454.1816006771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2.7409</v>
      </c>
      <c r="E35" t="n">
        <v>36.48</v>
      </c>
      <c r="F35" t="n">
        <v>32.66</v>
      </c>
      <c r="G35" t="n">
        <v>63.22</v>
      </c>
      <c r="H35" t="n">
        <v>0.76</v>
      </c>
      <c r="I35" t="n">
        <v>31</v>
      </c>
      <c r="J35" t="n">
        <v>217.28</v>
      </c>
      <c r="K35" t="n">
        <v>55.27</v>
      </c>
      <c r="L35" t="n">
        <v>9.25</v>
      </c>
      <c r="M35" t="n">
        <v>1</v>
      </c>
      <c r="N35" t="n">
        <v>47.76</v>
      </c>
      <c r="O35" t="n">
        <v>27032.02</v>
      </c>
      <c r="P35" t="n">
        <v>361.92</v>
      </c>
      <c r="Q35" t="n">
        <v>3109.47</v>
      </c>
      <c r="R35" t="n">
        <v>120.91</v>
      </c>
      <c r="S35" t="n">
        <v>88.73</v>
      </c>
      <c r="T35" t="n">
        <v>14238.77</v>
      </c>
      <c r="U35" t="n">
        <v>0.73</v>
      </c>
      <c r="V35" t="n">
        <v>0.89</v>
      </c>
      <c r="W35" t="n">
        <v>7.67</v>
      </c>
      <c r="X35" t="n">
        <v>0.9</v>
      </c>
      <c r="Y35" t="n">
        <v>1</v>
      </c>
      <c r="Z35" t="n">
        <v>10</v>
      </c>
      <c r="AA35" t="n">
        <v>485.6075467193523</v>
      </c>
      <c r="AB35" t="n">
        <v>664.4296689143857</v>
      </c>
      <c r="AC35" t="n">
        <v>601.0174338460934</v>
      </c>
      <c r="AD35" t="n">
        <v>485607.5467193524</v>
      </c>
      <c r="AE35" t="n">
        <v>664429.6689143857</v>
      </c>
      <c r="AF35" t="n">
        <v>1.428481034148961e-06</v>
      </c>
      <c r="AG35" t="n">
        <v>0.7599999999999999</v>
      </c>
      <c r="AH35" t="n">
        <v>601017.4338460934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2.7404</v>
      </c>
      <c r="E36" t="n">
        <v>36.49</v>
      </c>
      <c r="F36" t="n">
        <v>32.67</v>
      </c>
      <c r="G36" t="n">
        <v>63.23</v>
      </c>
      <c r="H36" t="n">
        <v>0.78</v>
      </c>
      <c r="I36" t="n">
        <v>31</v>
      </c>
      <c r="J36" t="n">
        <v>217.69</v>
      </c>
      <c r="K36" t="n">
        <v>55.27</v>
      </c>
      <c r="L36" t="n">
        <v>9.5</v>
      </c>
      <c r="M36" t="n">
        <v>0</v>
      </c>
      <c r="N36" t="n">
        <v>47.92</v>
      </c>
      <c r="O36" t="n">
        <v>27082.57</v>
      </c>
      <c r="P36" t="n">
        <v>362.74</v>
      </c>
      <c r="Q36" t="n">
        <v>3109.37</v>
      </c>
      <c r="R36" t="n">
        <v>120.89</v>
      </c>
      <c r="S36" t="n">
        <v>88.73</v>
      </c>
      <c r="T36" t="n">
        <v>14231.16</v>
      </c>
      <c r="U36" t="n">
        <v>0.73</v>
      </c>
      <c r="V36" t="n">
        <v>0.89</v>
      </c>
      <c r="W36" t="n">
        <v>7.68</v>
      </c>
      <c r="X36" t="n">
        <v>0.91</v>
      </c>
      <c r="Y36" t="n">
        <v>1</v>
      </c>
      <c r="Z36" t="n">
        <v>10</v>
      </c>
      <c r="AA36" t="n">
        <v>486.4692957754069</v>
      </c>
      <c r="AB36" t="n">
        <v>665.6087519905648</v>
      </c>
      <c r="AC36" t="n">
        <v>602.0839868883352</v>
      </c>
      <c r="AD36" t="n">
        <v>486469.2957754069</v>
      </c>
      <c r="AE36" t="n">
        <v>665608.7519905647</v>
      </c>
      <c r="AF36" t="n">
        <v>1.428220448021384e-06</v>
      </c>
      <c r="AG36" t="n">
        <v>0.7602083333333334</v>
      </c>
      <c r="AH36" t="n">
        <v>602083.9868883352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1.99</v>
      </c>
      <c r="E2" t="n">
        <v>50.25</v>
      </c>
      <c r="F2" t="n">
        <v>40.53</v>
      </c>
      <c r="G2" t="n">
        <v>8.19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411.2</v>
      </c>
      <c r="Q2" t="n">
        <v>3110.23</v>
      </c>
      <c r="R2" t="n">
        <v>377.95</v>
      </c>
      <c r="S2" t="n">
        <v>88.73</v>
      </c>
      <c r="T2" t="n">
        <v>141427.27</v>
      </c>
      <c r="U2" t="n">
        <v>0.23</v>
      </c>
      <c r="V2" t="n">
        <v>0.71</v>
      </c>
      <c r="W2" t="n">
        <v>8.09</v>
      </c>
      <c r="X2" t="n">
        <v>8.76</v>
      </c>
      <c r="Y2" t="n">
        <v>1</v>
      </c>
      <c r="Z2" t="n">
        <v>10</v>
      </c>
      <c r="AA2" t="n">
        <v>725.8476001673652</v>
      </c>
      <c r="AB2" t="n">
        <v>993.1367086851001</v>
      </c>
      <c r="AC2" t="n">
        <v>898.3531350843184</v>
      </c>
      <c r="AD2" t="n">
        <v>725847.6001673652</v>
      </c>
      <c r="AE2" t="n">
        <v>993136.7086851001</v>
      </c>
      <c r="AF2" t="n">
        <v>1.126343076971138e-06</v>
      </c>
      <c r="AG2" t="n">
        <v>1.046875</v>
      </c>
      <c r="AH2" t="n">
        <v>898353.1350843185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2.1737</v>
      </c>
      <c r="E3" t="n">
        <v>46</v>
      </c>
      <c r="F3" t="n">
        <v>38.22</v>
      </c>
      <c r="G3" t="n">
        <v>10.38</v>
      </c>
      <c r="H3" t="n">
        <v>0.18</v>
      </c>
      <c r="I3" t="n">
        <v>221</v>
      </c>
      <c r="J3" t="n">
        <v>124.96</v>
      </c>
      <c r="K3" t="n">
        <v>45</v>
      </c>
      <c r="L3" t="n">
        <v>1.25</v>
      </c>
      <c r="M3" t="n">
        <v>219</v>
      </c>
      <c r="N3" t="n">
        <v>18.71</v>
      </c>
      <c r="O3" t="n">
        <v>15645.96</v>
      </c>
      <c r="P3" t="n">
        <v>382.06</v>
      </c>
      <c r="Q3" t="n">
        <v>3109.7</v>
      </c>
      <c r="R3" t="n">
        <v>303.3</v>
      </c>
      <c r="S3" t="n">
        <v>88.73</v>
      </c>
      <c r="T3" t="n">
        <v>104482.4</v>
      </c>
      <c r="U3" t="n">
        <v>0.29</v>
      </c>
      <c r="V3" t="n">
        <v>0.76</v>
      </c>
      <c r="W3" t="n">
        <v>7.96</v>
      </c>
      <c r="X3" t="n">
        <v>6.46</v>
      </c>
      <c r="Y3" t="n">
        <v>1</v>
      </c>
      <c r="Z3" t="n">
        <v>10</v>
      </c>
      <c r="AA3" t="n">
        <v>620.5778256680586</v>
      </c>
      <c r="AB3" t="n">
        <v>849.1019590404672</v>
      </c>
      <c r="AC3" t="n">
        <v>768.0648597917286</v>
      </c>
      <c r="AD3" t="n">
        <v>620577.8256680586</v>
      </c>
      <c r="AE3" t="n">
        <v>849101.9590404673</v>
      </c>
      <c r="AF3" t="n">
        <v>1.230317561011137e-06</v>
      </c>
      <c r="AG3" t="n">
        <v>0.9583333333333334</v>
      </c>
      <c r="AH3" t="n">
        <v>768064.8597917287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2.3012</v>
      </c>
      <c r="E4" t="n">
        <v>43.46</v>
      </c>
      <c r="F4" t="n">
        <v>36.85</v>
      </c>
      <c r="G4" t="n">
        <v>12.63</v>
      </c>
      <c r="H4" t="n">
        <v>0.21</v>
      </c>
      <c r="I4" t="n">
        <v>175</v>
      </c>
      <c r="J4" t="n">
        <v>125.29</v>
      </c>
      <c r="K4" t="n">
        <v>45</v>
      </c>
      <c r="L4" t="n">
        <v>1.5</v>
      </c>
      <c r="M4" t="n">
        <v>173</v>
      </c>
      <c r="N4" t="n">
        <v>18.79</v>
      </c>
      <c r="O4" t="n">
        <v>15686.51</v>
      </c>
      <c r="P4" t="n">
        <v>362.62</v>
      </c>
      <c r="Q4" t="n">
        <v>3109.89</v>
      </c>
      <c r="R4" t="n">
        <v>258.21</v>
      </c>
      <c r="S4" t="n">
        <v>88.73</v>
      </c>
      <c r="T4" t="n">
        <v>82170.03</v>
      </c>
      <c r="U4" t="n">
        <v>0.34</v>
      </c>
      <c r="V4" t="n">
        <v>0.79</v>
      </c>
      <c r="W4" t="n">
        <v>7.88</v>
      </c>
      <c r="X4" t="n">
        <v>5.08</v>
      </c>
      <c r="Y4" t="n">
        <v>1</v>
      </c>
      <c r="Z4" t="n">
        <v>10</v>
      </c>
      <c r="AA4" t="n">
        <v>559.4185470881037</v>
      </c>
      <c r="AB4" t="n">
        <v>765.4211359304285</v>
      </c>
      <c r="AC4" t="n">
        <v>692.3704169925389</v>
      </c>
      <c r="AD4" t="n">
        <v>559418.5470881036</v>
      </c>
      <c r="AE4" t="n">
        <v>765421.1359304285</v>
      </c>
      <c r="AF4" t="n">
        <v>1.302482758153761e-06</v>
      </c>
      <c r="AG4" t="n">
        <v>0.9054166666666666</v>
      </c>
      <c r="AH4" t="n">
        <v>692370.416992539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2.396</v>
      </c>
      <c r="E5" t="n">
        <v>41.74</v>
      </c>
      <c r="F5" t="n">
        <v>35.92</v>
      </c>
      <c r="G5" t="n">
        <v>14.97</v>
      </c>
      <c r="H5" t="n">
        <v>0.25</v>
      </c>
      <c r="I5" t="n">
        <v>144</v>
      </c>
      <c r="J5" t="n">
        <v>125.62</v>
      </c>
      <c r="K5" t="n">
        <v>45</v>
      </c>
      <c r="L5" t="n">
        <v>1.75</v>
      </c>
      <c r="M5" t="n">
        <v>142</v>
      </c>
      <c r="N5" t="n">
        <v>18.87</v>
      </c>
      <c r="O5" t="n">
        <v>15727.09</v>
      </c>
      <c r="P5" t="n">
        <v>347.73</v>
      </c>
      <c r="Q5" t="n">
        <v>3109.67</v>
      </c>
      <c r="R5" t="n">
        <v>227.83</v>
      </c>
      <c r="S5" t="n">
        <v>88.73</v>
      </c>
      <c r="T5" t="n">
        <v>67136.11</v>
      </c>
      <c r="U5" t="n">
        <v>0.39</v>
      </c>
      <c r="V5" t="n">
        <v>0.8100000000000001</v>
      </c>
      <c r="W5" t="n">
        <v>7.83</v>
      </c>
      <c r="X5" t="n">
        <v>4.16</v>
      </c>
      <c r="Y5" t="n">
        <v>1</v>
      </c>
      <c r="Z5" t="n">
        <v>10</v>
      </c>
      <c r="AA5" t="n">
        <v>518.1232355460447</v>
      </c>
      <c r="AB5" t="n">
        <v>708.919068858016</v>
      </c>
      <c r="AC5" t="n">
        <v>641.2608279003681</v>
      </c>
      <c r="AD5" t="n">
        <v>518123.2355460447</v>
      </c>
      <c r="AE5" t="n">
        <v>708919.0688580159</v>
      </c>
      <c r="AF5" t="n">
        <v>1.356139704735099e-06</v>
      </c>
      <c r="AG5" t="n">
        <v>0.8695833333333334</v>
      </c>
      <c r="AH5" t="n">
        <v>641260.8279003681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2.4676</v>
      </c>
      <c r="E6" t="n">
        <v>40.52</v>
      </c>
      <c r="F6" t="n">
        <v>35.27</v>
      </c>
      <c r="G6" t="n">
        <v>17.35</v>
      </c>
      <c r="H6" t="n">
        <v>0.28</v>
      </c>
      <c r="I6" t="n">
        <v>122</v>
      </c>
      <c r="J6" t="n">
        <v>125.95</v>
      </c>
      <c r="K6" t="n">
        <v>45</v>
      </c>
      <c r="L6" t="n">
        <v>2</v>
      </c>
      <c r="M6" t="n">
        <v>120</v>
      </c>
      <c r="N6" t="n">
        <v>18.95</v>
      </c>
      <c r="O6" t="n">
        <v>15767.7</v>
      </c>
      <c r="P6" t="n">
        <v>335.5</v>
      </c>
      <c r="Q6" t="n">
        <v>3109.4</v>
      </c>
      <c r="R6" t="n">
        <v>206.76</v>
      </c>
      <c r="S6" t="n">
        <v>88.73</v>
      </c>
      <c r="T6" t="n">
        <v>56707.44</v>
      </c>
      <c r="U6" t="n">
        <v>0.43</v>
      </c>
      <c r="V6" t="n">
        <v>0.82</v>
      </c>
      <c r="W6" t="n">
        <v>7.8</v>
      </c>
      <c r="X6" t="n">
        <v>3.51</v>
      </c>
      <c r="Y6" t="n">
        <v>1</v>
      </c>
      <c r="Z6" t="n">
        <v>10</v>
      </c>
      <c r="AA6" t="n">
        <v>488.3015553906157</v>
      </c>
      <c r="AB6" t="n">
        <v>668.1157304296827</v>
      </c>
      <c r="AC6" t="n">
        <v>604.3517028237901</v>
      </c>
      <c r="AD6" t="n">
        <v>488301.5553906157</v>
      </c>
      <c r="AE6" t="n">
        <v>668115.7304296826</v>
      </c>
      <c r="AF6" t="n">
        <v>1.396665415444212e-06</v>
      </c>
      <c r="AG6" t="n">
        <v>0.8441666666666667</v>
      </c>
      <c r="AH6" t="n">
        <v>604351.7028237901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34.77</v>
      </c>
      <c r="G7" t="n">
        <v>19.87</v>
      </c>
      <c r="H7" t="n">
        <v>0.31</v>
      </c>
      <c r="I7" t="n">
        <v>105</v>
      </c>
      <c r="J7" t="n">
        <v>126.28</v>
      </c>
      <c r="K7" t="n">
        <v>45</v>
      </c>
      <c r="L7" t="n">
        <v>2.25</v>
      </c>
      <c r="M7" t="n">
        <v>103</v>
      </c>
      <c r="N7" t="n">
        <v>19.03</v>
      </c>
      <c r="O7" t="n">
        <v>15808.34</v>
      </c>
      <c r="P7" t="n">
        <v>325.1</v>
      </c>
      <c r="Q7" t="n">
        <v>3109.4</v>
      </c>
      <c r="R7" t="n">
        <v>190.66</v>
      </c>
      <c r="S7" t="n">
        <v>88.73</v>
      </c>
      <c r="T7" t="n">
        <v>48744.16</v>
      </c>
      <c r="U7" t="n">
        <v>0.47</v>
      </c>
      <c r="V7" t="n">
        <v>0.83</v>
      </c>
      <c r="W7" t="n">
        <v>7.76</v>
      </c>
      <c r="X7" t="n">
        <v>3.01</v>
      </c>
      <c r="Y7" t="n">
        <v>1</v>
      </c>
      <c r="Z7" t="n">
        <v>10</v>
      </c>
      <c r="AA7" t="n">
        <v>464.9531278932041</v>
      </c>
      <c r="AB7" t="n">
        <v>636.169381867801</v>
      </c>
      <c r="AC7" t="n">
        <v>575.4542689316725</v>
      </c>
      <c r="AD7" t="n">
        <v>464953.127893204</v>
      </c>
      <c r="AE7" t="n">
        <v>636169.381867801</v>
      </c>
      <c r="AF7" t="n">
        <v>1.429719905743264e-06</v>
      </c>
      <c r="AG7" t="n">
        <v>0.8247916666666667</v>
      </c>
      <c r="AH7" t="n">
        <v>575454.2689316724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2.5719</v>
      </c>
      <c r="E8" t="n">
        <v>38.88</v>
      </c>
      <c r="F8" t="n">
        <v>34.4</v>
      </c>
      <c r="G8" t="n">
        <v>22.43</v>
      </c>
      <c r="H8" t="n">
        <v>0.35</v>
      </c>
      <c r="I8" t="n">
        <v>92</v>
      </c>
      <c r="J8" t="n">
        <v>126.61</v>
      </c>
      <c r="K8" t="n">
        <v>45</v>
      </c>
      <c r="L8" t="n">
        <v>2.5</v>
      </c>
      <c r="M8" t="n">
        <v>90</v>
      </c>
      <c r="N8" t="n">
        <v>19.11</v>
      </c>
      <c r="O8" t="n">
        <v>15849</v>
      </c>
      <c r="P8" t="n">
        <v>315.19</v>
      </c>
      <c r="Q8" t="n">
        <v>3109.61</v>
      </c>
      <c r="R8" t="n">
        <v>178.55</v>
      </c>
      <c r="S8" t="n">
        <v>88.73</v>
      </c>
      <c r="T8" t="n">
        <v>42752.8</v>
      </c>
      <c r="U8" t="n">
        <v>0.5</v>
      </c>
      <c r="V8" t="n">
        <v>0.84</v>
      </c>
      <c r="W8" t="n">
        <v>7.74</v>
      </c>
      <c r="X8" t="n">
        <v>2.64</v>
      </c>
      <c r="Y8" t="n">
        <v>1</v>
      </c>
      <c r="Z8" t="n">
        <v>10</v>
      </c>
      <c r="AA8" t="n">
        <v>445.8096904865431</v>
      </c>
      <c r="AB8" t="n">
        <v>609.9764862591544</v>
      </c>
      <c r="AC8" t="n">
        <v>551.7611865179553</v>
      </c>
      <c r="AD8" t="n">
        <v>445809.6904865431</v>
      </c>
      <c r="AE8" t="n">
        <v>609976.4862591544</v>
      </c>
      <c r="AF8" t="n">
        <v>1.455699376714608e-06</v>
      </c>
      <c r="AG8" t="n">
        <v>0.8100000000000001</v>
      </c>
      <c r="AH8" t="n">
        <v>551761.1865179553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2.6131</v>
      </c>
      <c r="E9" t="n">
        <v>38.27</v>
      </c>
      <c r="F9" t="n">
        <v>34.07</v>
      </c>
      <c r="G9" t="n">
        <v>25.23</v>
      </c>
      <c r="H9" t="n">
        <v>0.38</v>
      </c>
      <c r="I9" t="n">
        <v>81</v>
      </c>
      <c r="J9" t="n">
        <v>126.94</v>
      </c>
      <c r="K9" t="n">
        <v>45</v>
      </c>
      <c r="L9" t="n">
        <v>2.75</v>
      </c>
      <c r="M9" t="n">
        <v>79</v>
      </c>
      <c r="N9" t="n">
        <v>19.19</v>
      </c>
      <c r="O9" t="n">
        <v>15889.69</v>
      </c>
      <c r="P9" t="n">
        <v>305.02</v>
      </c>
      <c r="Q9" t="n">
        <v>3109.35</v>
      </c>
      <c r="R9" t="n">
        <v>167.7</v>
      </c>
      <c r="S9" t="n">
        <v>88.73</v>
      </c>
      <c r="T9" t="n">
        <v>37384.28</v>
      </c>
      <c r="U9" t="n">
        <v>0.53</v>
      </c>
      <c r="V9" t="n">
        <v>0.85</v>
      </c>
      <c r="W9" t="n">
        <v>7.72</v>
      </c>
      <c r="X9" t="n">
        <v>2.3</v>
      </c>
      <c r="Y9" t="n">
        <v>1</v>
      </c>
      <c r="Z9" t="n">
        <v>10</v>
      </c>
      <c r="AA9" t="n">
        <v>428.028576282182</v>
      </c>
      <c r="AB9" t="n">
        <v>585.6475813573526</v>
      </c>
      <c r="AC9" t="n">
        <v>529.7541981541489</v>
      </c>
      <c r="AD9" t="n">
        <v>428028.576282182</v>
      </c>
      <c r="AE9" t="n">
        <v>585647.5813573526</v>
      </c>
      <c r="AF9" t="n">
        <v>1.479018640418735e-06</v>
      </c>
      <c r="AG9" t="n">
        <v>0.7972916666666667</v>
      </c>
      <c r="AH9" t="n">
        <v>529754.1981541489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2.647</v>
      </c>
      <c r="E10" t="n">
        <v>37.78</v>
      </c>
      <c r="F10" t="n">
        <v>33.81</v>
      </c>
      <c r="G10" t="n">
        <v>28.17</v>
      </c>
      <c r="H10" t="n">
        <v>0.42</v>
      </c>
      <c r="I10" t="n">
        <v>72</v>
      </c>
      <c r="J10" t="n">
        <v>127.27</v>
      </c>
      <c r="K10" t="n">
        <v>45</v>
      </c>
      <c r="L10" t="n">
        <v>3</v>
      </c>
      <c r="M10" t="n">
        <v>70</v>
      </c>
      <c r="N10" t="n">
        <v>19.27</v>
      </c>
      <c r="O10" t="n">
        <v>15930.42</v>
      </c>
      <c r="P10" t="n">
        <v>296.29</v>
      </c>
      <c r="Q10" t="n">
        <v>3109.57</v>
      </c>
      <c r="R10" t="n">
        <v>159.33</v>
      </c>
      <c r="S10" t="n">
        <v>88.73</v>
      </c>
      <c r="T10" t="n">
        <v>33243.42</v>
      </c>
      <c r="U10" t="n">
        <v>0.5600000000000001</v>
      </c>
      <c r="V10" t="n">
        <v>0.86</v>
      </c>
      <c r="W10" t="n">
        <v>7.7</v>
      </c>
      <c r="X10" t="n">
        <v>2.04</v>
      </c>
      <c r="Y10" t="n">
        <v>1</v>
      </c>
      <c r="Z10" t="n">
        <v>10</v>
      </c>
      <c r="AA10" t="n">
        <v>413.5292389830424</v>
      </c>
      <c r="AB10" t="n">
        <v>565.8089483990533</v>
      </c>
      <c r="AC10" t="n">
        <v>511.8089364816935</v>
      </c>
      <c r="AD10" t="n">
        <v>413529.2389830424</v>
      </c>
      <c r="AE10" t="n">
        <v>565808.9483990533</v>
      </c>
      <c r="AF10" t="n">
        <v>1.498206092835479e-06</v>
      </c>
      <c r="AG10" t="n">
        <v>0.7870833333333334</v>
      </c>
      <c r="AH10" t="n">
        <v>511808.9364816935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2.6727</v>
      </c>
      <c r="E11" t="n">
        <v>37.42</v>
      </c>
      <c r="F11" t="n">
        <v>33.62</v>
      </c>
      <c r="G11" t="n">
        <v>31.04</v>
      </c>
      <c r="H11" t="n">
        <v>0.45</v>
      </c>
      <c r="I11" t="n">
        <v>65</v>
      </c>
      <c r="J11" t="n">
        <v>127.6</v>
      </c>
      <c r="K11" t="n">
        <v>45</v>
      </c>
      <c r="L11" t="n">
        <v>3.25</v>
      </c>
      <c r="M11" t="n">
        <v>61</v>
      </c>
      <c r="N11" t="n">
        <v>19.35</v>
      </c>
      <c r="O11" t="n">
        <v>15971.17</v>
      </c>
      <c r="P11" t="n">
        <v>288.17</v>
      </c>
      <c r="Q11" t="n">
        <v>3109.4</v>
      </c>
      <c r="R11" t="n">
        <v>152.68</v>
      </c>
      <c r="S11" t="n">
        <v>88.73</v>
      </c>
      <c r="T11" t="n">
        <v>29954.77</v>
      </c>
      <c r="U11" t="n">
        <v>0.58</v>
      </c>
      <c r="V11" t="n">
        <v>0.86</v>
      </c>
      <c r="W11" t="n">
        <v>7.71</v>
      </c>
      <c r="X11" t="n">
        <v>1.86</v>
      </c>
      <c r="Y11" t="n">
        <v>1</v>
      </c>
      <c r="Z11" t="n">
        <v>10</v>
      </c>
      <c r="AA11" t="n">
        <v>401.4523073627099</v>
      </c>
      <c r="AB11" t="n">
        <v>549.2847577594939</v>
      </c>
      <c r="AC11" t="n">
        <v>496.8617914049265</v>
      </c>
      <c r="AD11" t="n">
        <v>401452.3073627098</v>
      </c>
      <c r="AE11" t="n">
        <v>549284.7577594939</v>
      </c>
      <c r="AF11" t="n">
        <v>1.512752332573247e-06</v>
      </c>
      <c r="AG11" t="n">
        <v>0.7795833333333334</v>
      </c>
      <c r="AH11" t="n">
        <v>496861.7914049265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2.6958</v>
      </c>
      <c r="E12" t="n">
        <v>37.1</v>
      </c>
      <c r="F12" t="n">
        <v>33.46</v>
      </c>
      <c r="G12" t="n">
        <v>34.02</v>
      </c>
      <c r="H12" t="n">
        <v>0.48</v>
      </c>
      <c r="I12" t="n">
        <v>59</v>
      </c>
      <c r="J12" t="n">
        <v>127.93</v>
      </c>
      <c r="K12" t="n">
        <v>45</v>
      </c>
      <c r="L12" t="n">
        <v>3.5</v>
      </c>
      <c r="M12" t="n">
        <v>46</v>
      </c>
      <c r="N12" t="n">
        <v>19.43</v>
      </c>
      <c r="O12" t="n">
        <v>16011.95</v>
      </c>
      <c r="P12" t="n">
        <v>279.86</v>
      </c>
      <c r="Q12" t="n">
        <v>3109.43</v>
      </c>
      <c r="R12" t="n">
        <v>147.55</v>
      </c>
      <c r="S12" t="n">
        <v>88.73</v>
      </c>
      <c r="T12" t="n">
        <v>27421.79</v>
      </c>
      <c r="U12" t="n">
        <v>0.6</v>
      </c>
      <c r="V12" t="n">
        <v>0.86</v>
      </c>
      <c r="W12" t="n">
        <v>7.69</v>
      </c>
      <c r="X12" t="n">
        <v>1.69</v>
      </c>
      <c r="Y12" t="n">
        <v>1</v>
      </c>
      <c r="Z12" t="n">
        <v>10</v>
      </c>
      <c r="AA12" t="n">
        <v>389.9292044947235</v>
      </c>
      <c r="AB12" t="n">
        <v>533.5183400520951</v>
      </c>
      <c r="AC12" t="n">
        <v>482.6000984752155</v>
      </c>
      <c r="AD12" t="n">
        <v>389929.2044947235</v>
      </c>
      <c r="AE12" t="n">
        <v>533518.3400520951</v>
      </c>
      <c r="AF12" t="n">
        <v>1.525826968290852e-06</v>
      </c>
      <c r="AG12" t="n">
        <v>0.7729166666666667</v>
      </c>
      <c r="AH12" t="n">
        <v>482600.0984752155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2.7114</v>
      </c>
      <c r="E13" t="n">
        <v>36.88</v>
      </c>
      <c r="F13" t="n">
        <v>33.34</v>
      </c>
      <c r="G13" t="n">
        <v>36.38</v>
      </c>
      <c r="H13" t="n">
        <v>0.52</v>
      </c>
      <c r="I13" t="n">
        <v>55</v>
      </c>
      <c r="J13" t="n">
        <v>128.26</v>
      </c>
      <c r="K13" t="n">
        <v>45</v>
      </c>
      <c r="L13" t="n">
        <v>3.75</v>
      </c>
      <c r="M13" t="n">
        <v>27</v>
      </c>
      <c r="N13" t="n">
        <v>19.51</v>
      </c>
      <c r="O13" t="n">
        <v>16052.76</v>
      </c>
      <c r="P13" t="n">
        <v>272.82</v>
      </c>
      <c r="Q13" t="n">
        <v>3109.4</v>
      </c>
      <c r="R13" t="n">
        <v>143.32</v>
      </c>
      <c r="S13" t="n">
        <v>88.73</v>
      </c>
      <c r="T13" t="n">
        <v>25324.12</v>
      </c>
      <c r="U13" t="n">
        <v>0.62</v>
      </c>
      <c r="V13" t="n">
        <v>0.87</v>
      </c>
      <c r="W13" t="n">
        <v>7.71</v>
      </c>
      <c r="X13" t="n">
        <v>1.58</v>
      </c>
      <c r="Y13" t="n">
        <v>1</v>
      </c>
      <c r="Z13" t="n">
        <v>10</v>
      </c>
      <c r="AA13" t="n">
        <v>380.9363722828507</v>
      </c>
      <c r="AB13" t="n">
        <v>521.2139502840538</v>
      </c>
      <c r="AC13" t="n">
        <v>471.4700223973165</v>
      </c>
      <c r="AD13" t="n">
        <v>380936.3722828507</v>
      </c>
      <c r="AE13" t="n">
        <v>521213.9502840537</v>
      </c>
      <c r="AF13" t="n">
        <v>1.534656592411831e-06</v>
      </c>
      <c r="AG13" t="n">
        <v>0.7683333333333334</v>
      </c>
      <c r="AH13" t="n">
        <v>471470.0223973165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2.7171</v>
      </c>
      <c r="E14" t="n">
        <v>36.8</v>
      </c>
      <c r="F14" t="n">
        <v>33.32</v>
      </c>
      <c r="G14" t="n">
        <v>37.72</v>
      </c>
      <c r="H14" t="n">
        <v>0.55</v>
      </c>
      <c r="I14" t="n">
        <v>53</v>
      </c>
      <c r="J14" t="n">
        <v>128.59</v>
      </c>
      <c r="K14" t="n">
        <v>45</v>
      </c>
      <c r="L14" t="n">
        <v>4</v>
      </c>
      <c r="M14" t="n">
        <v>5</v>
      </c>
      <c r="N14" t="n">
        <v>19.59</v>
      </c>
      <c r="O14" t="n">
        <v>16093.6</v>
      </c>
      <c r="P14" t="n">
        <v>271.56</v>
      </c>
      <c r="Q14" t="n">
        <v>3109.5</v>
      </c>
      <c r="R14" t="n">
        <v>141.14</v>
      </c>
      <c r="S14" t="n">
        <v>88.73</v>
      </c>
      <c r="T14" t="n">
        <v>24244.92</v>
      </c>
      <c r="U14" t="n">
        <v>0.63</v>
      </c>
      <c r="V14" t="n">
        <v>0.87</v>
      </c>
      <c r="W14" t="n">
        <v>7.74</v>
      </c>
      <c r="X14" t="n">
        <v>1.55</v>
      </c>
      <c r="Y14" t="n">
        <v>1</v>
      </c>
      <c r="Z14" t="n">
        <v>10</v>
      </c>
      <c r="AA14" t="n">
        <v>378.9392863047063</v>
      </c>
      <c r="AB14" t="n">
        <v>518.4814491435415</v>
      </c>
      <c r="AC14" t="n">
        <v>468.9983073305652</v>
      </c>
      <c r="AD14" t="n">
        <v>378939.2863047063</v>
      </c>
      <c r="AE14" t="n">
        <v>518481.4491435415</v>
      </c>
      <c r="AF14" t="n">
        <v>1.537882801225266e-06</v>
      </c>
      <c r="AG14" t="n">
        <v>0.7666666666666666</v>
      </c>
      <c r="AH14" t="n">
        <v>468998.3073305652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2.7166</v>
      </c>
      <c r="E15" t="n">
        <v>36.81</v>
      </c>
      <c r="F15" t="n">
        <v>33.32</v>
      </c>
      <c r="G15" t="n">
        <v>37.73</v>
      </c>
      <c r="H15" t="n">
        <v>0.58</v>
      </c>
      <c r="I15" t="n">
        <v>53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272.21</v>
      </c>
      <c r="Q15" t="n">
        <v>3109.59</v>
      </c>
      <c r="R15" t="n">
        <v>141.14</v>
      </c>
      <c r="S15" t="n">
        <v>88.73</v>
      </c>
      <c r="T15" t="n">
        <v>24244.64</v>
      </c>
      <c r="U15" t="n">
        <v>0.63</v>
      </c>
      <c r="V15" t="n">
        <v>0.87</v>
      </c>
      <c r="W15" t="n">
        <v>7.75</v>
      </c>
      <c r="X15" t="n">
        <v>1.56</v>
      </c>
      <c r="Y15" t="n">
        <v>1</v>
      </c>
      <c r="Z15" t="n">
        <v>10</v>
      </c>
      <c r="AA15" t="n">
        <v>379.5877059842387</v>
      </c>
      <c r="AB15" t="n">
        <v>519.3686455553348</v>
      </c>
      <c r="AC15" t="n">
        <v>469.8008309620052</v>
      </c>
      <c r="AD15" t="n">
        <v>379587.7059842387</v>
      </c>
      <c r="AE15" t="n">
        <v>519368.6455553348</v>
      </c>
      <c r="AF15" t="n">
        <v>1.537599800452158e-06</v>
      </c>
      <c r="AG15" t="n">
        <v>0.7668750000000001</v>
      </c>
      <c r="AH15" t="n">
        <v>469800.8309620052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1.1818</v>
      </c>
      <c r="E2" t="n">
        <v>84.62</v>
      </c>
      <c r="F2" t="n">
        <v>50.52</v>
      </c>
      <c r="G2" t="n">
        <v>4.91</v>
      </c>
      <c r="H2" t="n">
        <v>0.07000000000000001</v>
      </c>
      <c r="I2" t="n">
        <v>618</v>
      </c>
      <c r="J2" t="n">
        <v>263.32</v>
      </c>
      <c r="K2" t="n">
        <v>59.89</v>
      </c>
      <c r="L2" t="n">
        <v>1</v>
      </c>
      <c r="M2" t="n">
        <v>616</v>
      </c>
      <c r="N2" t="n">
        <v>67.43000000000001</v>
      </c>
      <c r="O2" t="n">
        <v>32710.1</v>
      </c>
      <c r="P2" t="n">
        <v>851.4400000000001</v>
      </c>
      <c r="Q2" t="n">
        <v>3112.12</v>
      </c>
      <c r="R2" t="n">
        <v>706.01</v>
      </c>
      <c r="S2" t="n">
        <v>88.73</v>
      </c>
      <c r="T2" t="n">
        <v>303852.64</v>
      </c>
      <c r="U2" t="n">
        <v>0.13</v>
      </c>
      <c r="V2" t="n">
        <v>0.57</v>
      </c>
      <c r="W2" t="n">
        <v>8.609999999999999</v>
      </c>
      <c r="X2" t="n">
        <v>18.74</v>
      </c>
      <c r="Y2" t="n">
        <v>1</v>
      </c>
      <c r="Z2" t="n">
        <v>10</v>
      </c>
      <c r="AA2" t="n">
        <v>2392.831828445937</v>
      </c>
      <c r="AB2" t="n">
        <v>3273.978071969836</v>
      </c>
      <c r="AC2" t="n">
        <v>2961.514199837995</v>
      </c>
      <c r="AD2" t="n">
        <v>2392831.828445937</v>
      </c>
      <c r="AE2" t="n">
        <v>3273978.071969836</v>
      </c>
      <c r="AF2" t="n">
        <v>5.911985002572163e-07</v>
      </c>
      <c r="AG2" t="n">
        <v>1.762916666666667</v>
      </c>
      <c r="AH2" t="n">
        <v>2961514.199837994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1.4351</v>
      </c>
      <c r="E3" t="n">
        <v>69.68000000000001</v>
      </c>
      <c r="F3" t="n">
        <v>44.79</v>
      </c>
      <c r="G3" t="n">
        <v>6.16</v>
      </c>
      <c r="H3" t="n">
        <v>0.08</v>
      </c>
      <c r="I3" t="n">
        <v>436</v>
      </c>
      <c r="J3" t="n">
        <v>263.79</v>
      </c>
      <c r="K3" t="n">
        <v>59.89</v>
      </c>
      <c r="L3" t="n">
        <v>1.25</v>
      </c>
      <c r="M3" t="n">
        <v>434</v>
      </c>
      <c r="N3" t="n">
        <v>67.65000000000001</v>
      </c>
      <c r="O3" t="n">
        <v>32767.75</v>
      </c>
      <c r="P3" t="n">
        <v>752.21</v>
      </c>
      <c r="Q3" t="n">
        <v>3111.31</v>
      </c>
      <c r="R3" t="n">
        <v>517.48</v>
      </c>
      <c r="S3" t="n">
        <v>88.73</v>
      </c>
      <c r="T3" t="n">
        <v>210497.84</v>
      </c>
      <c r="U3" t="n">
        <v>0.17</v>
      </c>
      <c r="V3" t="n">
        <v>0.65</v>
      </c>
      <c r="W3" t="n">
        <v>8.31</v>
      </c>
      <c r="X3" t="n">
        <v>13.01</v>
      </c>
      <c r="Y3" t="n">
        <v>1</v>
      </c>
      <c r="Z3" t="n">
        <v>10</v>
      </c>
      <c r="AA3" t="n">
        <v>1743.71599240108</v>
      </c>
      <c r="AB3" t="n">
        <v>2385.829148123485</v>
      </c>
      <c r="AC3" t="n">
        <v>2158.128962758819</v>
      </c>
      <c r="AD3" t="n">
        <v>1743715.99240108</v>
      </c>
      <c r="AE3" t="n">
        <v>2385829.148123485</v>
      </c>
      <c r="AF3" t="n">
        <v>7.179124790312498e-07</v>
      </c>
      <c r="AG3" t="n">
        <v>1.451666666666667</v>
      </c>
      <c r="AH3" t="n">
        <v>2158128.962758819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1.6233</v>
      </c>
      <c r="E4" t="n">
        <v>61.6</v>
      </c>
      <c r="F4" t="n">
        <v>41.71</v>
      </c>
      <c r="G4" t="n">
        <v>7.43</v>
      </c>
      <c r="H4" t="n">
        <v>0.1</v>
      </c>
      <c r="I4" t="n">
        <v>337</v>
      </c>
      <c r="J4" t="n">
        <v>264.25</v>
      </c>
      <c r="K4" t="n">
        <v>59.89</v>
      </c>
      <c r="L4" t="n">
        <v>1.5</v>
      </c>
      <c r="M4" t="n">
        <v>335</v>
      </c>
      <c r="N4" t="n">
        <v>67.87</v>
      </c>
      <c r="O4" t="n">
        <v>32825.49</v>
      </c>
      <c r="P4" t="n">
        <v>698.3200000000001</v>
      </c>
      <c r="Q4" t="n">
        <v>3110.95</v>
      </c>
      <c r="R4" t="n">
        <v>417.26</v>
      </c>
      <c r="S4" t="n">
        <v>88.73</v>
      </c>
      <c r="T4" t="n">
        <v>160883.36</v>
      </c>
      <c r="U4" t="n">
        <v>0.21</v>
      </c>
      <c r="V4" t="n">
        <v>0.6899999999999999</v>
      </c>
      <c r="W4" t="n">
        <v>8.140000000000001</v>
      </c>
      <c r="X4" t="n">
        <v>9.94</v>
      </c>
      <c r="Y4" t="n">
        <v>1</v>
      </c>
      <c r="Z4" t="n">
        <v>10</v>
      </c>
      <c r="AA4" t="n">
        <v>1433.027952697443</v>
      </c>
      <c r="AB4" t="n">
        <v>1960.732065612019</v>
      </c>
      <c r="AC4" t="n">
        <v>1773.602549174745</v>
      </c>
      <c r="AD4" t="n">
        <v>1433027.952697443</v>
      </c>
      <c r="AE4" t="n">
        <v>1960732.065612019</v>
      </c>
      <c r="AF4" t="n">
        <v>8.120600147804529e-07</v>
      </c>
      <c r="AG4" t="n">
        <v>1.283333333333333</v>
      </c>
      <c r="AH4" t="n">
        <v>1773602.549174745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1.7665</v>
      </c>
      <c r="E5" t="n">
        <v>56.61</v>
      </c>
      <c r="F5" t="n">
        <v>39.85</v>
      </c>
      <c r="G5" t="n">
        <v>8.699999999999999</v>
      </c>
      <c r="H5" t="n">
        <v>0.12</v>
      </c>
      <c r="I5" t="n">
        <v>275</v>
      </c>
      <c r="J5" t="n">
        <v>264.72</v>
      </c>
      <c r="K5" t="n">
        <v>59.89</v>
      </c>
      <c r="L5" t="n">
        <v>1.75</v>
      </c>
      <c r="M5" t="n">
        <v>273</v>
      </c>
      <c r="N5" t="n">
        <v>68.09</v>
      </c>
      <c r="O5" t="n">
        <v>32883.31</v>
      </c>
      <c r="P5" t="n">
        <v>664.9400000000001</v>
      </c>
      <c r="Q5" t="n">
        <v>3110.43</v>
      </c>
      <c r="R5" t="n">
        <v>355.64</v>
      </c>
      <c r="S5" t="n">
        <v>88.73</v>
      </c>
      <c r="T5" t="n">
        <v>130385.15</v>
      </c>
      <c r="U5" t="n">
        <v>0.25</v>
      </c>
      <c r="V5" t="n">
        <v>0.73</v>
      </c>
      <c r="W5" t="n">
        <v>8.07</v>
      </c>
      <c r="X5" t="n">
        <v>8.08</v>
      </c>
      <c r="Y5" t="n">
        <v>1</v>
      </c>
      <c r="Z5" t="n">
        <v>10</v>
      </c>
      <c r="AA5" t="n">
        <v>1255.520106607168</v>
      </c>
      <c r="AB5" t="n">
        <v>1717.857999497827</v>
      </c>
      <c r="AC5" t="n">
        <v>1553.908043054599</v>
      </c>
      <c r="AD5" t="n">
        <v>1255520.106607168</v>
      </c>
      <c r="AE5" t="n">
        <v>1717857.999497826</v>
      </c>
      <c r="AF5" t="n">
        <v>8.836961843834595e-07</v>
      </c>
      <c r="AG5" t="n">
        <v>1.179375</v>
      </c>
      <c r="AH5" t="n">
        <v>1553908.043054599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1.886</v>
      </c>
      <c r="E6" t="n">
        <v>53.02</v>
      </c>
      <c r="F6" t="n">
        <v>38.49</v>
      </c>
      <c r="G6" t="n">
        <v>10</v>
      </c>
      <c r="H6" t="n">
        <v>0.13</v>
      </c>
      <c r="I6" t="n">
        <v>231</v>
      </c>
      <c r="J6" t="n">
        <v>265.19</v>
      </c>
      <c r="K6" t="n">
        <v>59.89</v>
      </c>
      <c r="L6" t="n">
        <v>2</v>
      </c>
      <c r="M6" t="n">
        <v>229</v>
      </c>
      <c r="N6" t="n">
        <v>68.31</v>
      </c>
      <c r="O6" t="n">
        <v>32941.21</v>
      </c>
      <c r="P6" t="n">
        <v>639.73</v>
      </c>
      <c r="Q6" t="n">
        <v>3110.01</v>
      </c>
      <c r="R6" t="n">
        <v>311.78</v>
      </c>
      <c r="S6" t="n">
        <v>88.73</v>
      </c>
      <c r="T6" t="n">
        <v>108676.82</v>
      </c>
      <c r="U6" t="n">
        <v>0.28</v>
      </c>
      <c r="V6" t="n">
        <v>0.75</v>
      </c>
      <c r="W6" t="n">
        <v>7.97</v>
      </c>
      <c r="X6" t="n">
        <v>6.72</v>
      </c>
      <c r="Y6" t="n">
        <v>1</v>
      </c>
      <c r="Z6" t="n">
        <v>10</v>
      </c>
      <c r="AA6" t="n">
        <v>1132.942752637572</v>
      </c>
      <c r="AB6" t="n">
        <v>1550.142256065427</v>
      </c>
      <c r="AC6" t="n">
        <v>1402.198854784863</v>
      </c>
      <c r="AD6" t="n">
        <v>1132942.752637572</v>
      </c>
      <c r="AE6" t="n">
        <v>1550142.256065427</v>
      </c>
      <c r="AF6" t="n">
        <v>9.434763678161361e-07</v>
      </c>
      <c r="AG6" t="n">
        <v>1.104583333333333</v>
      </c>
      <c r="AH6" t="n">
        <v>1402198.854784863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1.9781</v>
      </c>
      <c r="E7" t="n">
        <v>50.55</v>
      </c>
      <c r="F7" t="n">
        <v>37.59</v>
      </c>
      <c r="G7" t="n">
        <v>11.28</v>
      </c>
      <c r="H7" t="n">
        <v>0.15</v>
      </c>
      <c r="I7" t="n">
        <v>200</v>
      </c>
      <c r="J7" t="n">
        <v>265.66</v>
      </c>
      <c r="K7" t="n">
        <v>59.89</v>
      </c>
      <c r="L7" t="n">
        <v>2.25</v>
      </c>
      <c r="M7" t="n">
        <v>198</v>
      </c>
      <c r="N7" t="n">
        <v>68.53</v>
      </c>
      <c r="O7" t="n">
        <v>32999.19</v>
      </c>
      <c r="P7" t="n">
        <v>622.54</v>
      </c>
      <c r="Q7" t="n">
        <v>3110.13</v>
      </c>
      <c r="R7" t="n">
        <v>282.41</v>
      </c>
      <c r="S7" t="n">
        <v>88.73</v>
      </c>
      <c r="T7" t="n">
        <v>94145.96000000001</v>
      </c>
      <c r="U7" t="n">
        <v>0.31</v>
      </c>
      <c r="V7" t="n">
        <v>0.77</v>
      </c>
      <c r="W7" t="n">
        <v>7.92</v>
      </c>
      <c r="X7" t="n">
        <v>5.82</v>
      </c>
      <c r="Y7" t="n">
        <v>1</v>
      </c>
      <c r="Z7" t="n">
        <v>10</v>
      </c>
      <c r="AA7" t="n">
        <v>1052.438124130372</v>
      </c>
      <c r="AB7" t="n">
        <v>1439.992271728326</v>
      </c>
      <c r="AC7" t="n">
        <v>1302.56143035642</v>
      </c>
      <c r="AD7" t="n">
        <v>1052438.124130371</v>
      </c>
      <c r="AE7" t="n">
        <v>1439992.271728326</v>
      </c>
      <c r="AF7" t="n">
        <v>9.895496305286846e-07</v>
      </c>
      <c r="AG7" t="n">
        <v>1.053125</v>
      </c>
      <c r="AH7" t="n">
        <v>1302561.43035642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36.87</v>
      </c>
      <c r="G8" t="n">
        <v>12.57</v>
      </c>
      <c r="H8" t="n">
        <v>0.17</v>
      </c>
      <c r="I8" t="n">
        <v>176</v>
      </c>
      <c r="J8" t="n">
        <v>266.13</v>
      </c>
      <c r="K8" t="n">
        <v>59.89</v>
      </c>
      <c r="L8" t="n">
        <v>2.5</v>
      </c>
      <c r="M8" t="n">
        <v>174</v>
      </c>
      <c r="N8" t="n">
        <v>68.75</v>
      </c>
      <c r="O8" t="n">
        <v>33057.26</v>
      </c>
      <c r="P8" t="n">
        <v>608.26</v>
      </c>
      <c r="Q8" t="n">
        <v>3109.84</v>
      </c>
      <c r="R8" t="n">
        <v>258.41</v>
      </c>
      <c r="S8" t="n">
        <v>88.73</v>
      </c>
      <c r="T8" t="n">
        <v>82265.84</v>
      </c>
      <c r="U8" t="n">
        <v>0.34</v>
      </c>
      <c r="V8" t="n">
        <v>0.78</v>
      </c>
      <c r="W8" t="n">
        <v>7.9</v>
      </c>
      <c r="X8" t="n">
        <v>5.11</v>
      </c>
      <c r="Y8" t="n">
        <v>1</v>
      </c>
      <c r="Z8" t="n">
        <v>10</v>
      </c>
      <c r="AA8" t="n">
        <v>990.2936210704605</v>
      </c>
      <c r="AB8" t="n">
        <v>1354.963421019774</v>
      </c>
      <c r="AC8" t="n">
        <v>1225.647613820752</v>
      </c>
      <c r="AD8" t="n">
        <v>990293.6210704605</v>
      </c>
      <c r="AE8" t="n">
        <v>1354963.421019774</v>
      </c>
      <c r="AF8" t="n">
        <v>1.028819458139271e-06</v>
      </c>
      <c r="AG8" t="n">
        <v>1.012916666666667</v>
      </c>
      <c r="AH8" t="n">
        <v>1225647.613820752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2.1241</v>
      </c>
      <c r="E9" t="n">
        <v>47.08</v>
      </c>
      <c r="F9" t="n">
        <v>36.29</v>
      </c>
      <c r="G9" t="n">
        <v>13.87</v>
      </c>
      <c r="H9" t="n">
        <v>0.18</v>
      </c>
      <c r="I9" t="n">
        <v>157</v>
      </c>
      <c r="J9" t="n">
        <v>266.6</v>
      </c>
      <c r="K9" t="n">
        <v>59.89</v>
      </c>
      <c r="L9" t="n">
        <v>2.75</v>
      </c>
      <c r="M9" t="n">
        <v>155</v>
      </c>
      <c r="N9" t="n">
        <v>68.97</v>
      </c>
      <c r="O9" t="n">
        <v>33115.41</v>
      </c>
      <c r="P9" t="n">
        <v>596.48</v>
      </c>
      <c r="Q9" t="n">
        <v>3109.51</v>
      </c>
      <c r="R9" t="n">
        <v>239.97</v>
      </c>
      <c r="S9" t="n">
        <v>88.73</v>
      </c>
      <c r="T9" t="n">
        <v>73141.73</v>
      </c>
      <c r="U9" t="n">
        <v>0.37</v>
      </c>
      <c r="V9" t="n">
        <v>0.8</v>
      </c>
      <c r="W9" t="n">
        <v>7.85</v>
      </c>
      <c r="X9" t="n">
        <v>4.52</v>
      </c>
      <c r="Y9" t="n">
        <v>1</v>
      </c>
      <c r="Z9" t="n">
        <v>10</v>
      </c>
      <c r="AA9" t="n">
        <v>941.2042924648215</v>
      </c>
      <c r="AB9" t="n">
        <v>1287.797235953206</v>
      </c>
      <c r="AC9" t="n">
        <v>1164.891675188604</v>
      </c>
      <c r="AD9" t="n">
        <v>941204.2924648215</v>
      </c>
      <c r="AE9" t="n">
        <v>1287797.235953206</v>
      </c>
      <c r="AF9" t="n">
        <v>1.062586507358566e-06</v>
      </c>
      <c r="AG9" t="n">
        <v>0.9808333333333333</v>
      </c>
      <c r="AH9" t="n">
        <v>1164891.675188604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2.1854</v>
      </c>
      <c r="E10" t="n">
        <v>45.76</v>
      </c>
      <c r="F10" t="n">
        <v>35.78</v>
      </c>
      <c r="G10" t="n">
        <v>15.22</v>
      </c>
      <c r="H10" t="n">
        <v>0.2</v>
      </c>
      <c r="I10" t="n">
        <v>141</v>
      </c>
      <c r="J10" t="n">
        <v>267.08</v>
      </c>
      <c r="K10" t="n">
        <v>59.89</v>
      </c>
      <c r="L10" t="n">
        <v>3</v>
      </c>
      <c r="M10" t="n">
        <v>139</v>
      </c>
      <c r="N10" t="n">
        <v>69.19</v>
      </c>
      <c r="O10" t="n">
        <v>33173.65</v>
      </c>
      <c r="P10" t="n">
        <v>585.3200000000001</v>
      </c>
      <c r="Q10" t="n">
        <v>3109.83</v>
      </c>
      <c r="R10" t="n">
        <v>223.63</v>
      </c>
      <c r="S10" t="n">
        <v>88.73</v>
      </c>
      <c r="T10" t="n">
        <v>65051.2</v>
      </c>
      <c r="U10" t="n">
        <v>0.4</v>
      </c>
      <c r="V10" t="n">
        <v>0.8100000000000001</v>
      </c>
      <c r="W10" t="n">
        <v>7.8</v>
      </c>
      <c r="X10" t="n">
        <v>4.01</v>
      </c>
      <c r="Y10" t="n">
        <v>1</v>
      </c>
      <c r="Z10" t="n">
        <v>10</v>
      </c>
      <c r="AA10" t="n">
        <v>899.0001696801469</v>
      </c>
      <c r="AB10" t="n">
        <v>1230.051693244725</v>
      </c>
      <c r="AC10" t="n">
        <v>1112.657286029842</v>
      </c>
      <c r="AD10" t="n">
        <v>899000.1696801468</v>
      </c>
      <c r="AE10" t="n">
        <v>1230051.693244725</v>
      </c>
      <c r="AF10" t="n">
        <v>1.093251990575495e-06</v>
      </c>
      <c r="AG10" t="n">
        <v>0.9533333333333333</v>
      </c>
      <c r="AH10" t="n">
        <v>1112657.286029842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2.2302</v>
      </c>
      <c r="E11" t="n">
        <v>44.84</v>
      </c>
      <c r="F11" t="n">
        <v>35.46</v>
      </c>
      <c r="G11" t="n">
        <v>16.49</v>
      </c>
      <c r="H11" t="n">
        <v>0.22</v>
      </c>
      <c r="I11" t="n">
        <v>129</v>
      </c>
      <c r="J11" t="n">
        <v>267.55</v>
      </c>
      <c r="K11" t="n">
        <v>59.89</v>
      </c>
      <c r="L11" t="n">
        <v>3.25</v>
      </c>
      <c r="M11" t="n">
        <v>127</v>
      </c>
      <c r="N11" t="n">
        <v>69.41</v>
      </c>
      <c r="O11" t="n">
        <v>33231.97</v>
      </c>
      <c r="P11" t="n">
        <v>578.1799999999999</v>
      </c>
      <c r="Q11" t="n">
        <v>3109.38</v>
      </c>
      <c r="R11" t="n">
        <v>212.98</v>
      </c>
      <c r="S11" t="n">
        <v>88.73</v>
      </c>
      <c r="T11" t="n">
        <v>59785.42</v>
      </c>
      <c r="U11" t="n">
        <v>0.42</v>
      </c>
      <c r="V11" t="n">
        <v>0.82</v>
      </c>
      <c r="W11" t="n">
        <v>7.81</v>
      </c>
      <c r="X11" t="n">
        <v>3.7</v>
      </c>
      <c r="Y11" t="n">
        <v>1</v>
      </c>
      <c r="Z11" t="n">
        <v>10</v>
      </c>
      <c r="AA11" t="n">
        <v>871.0796575316463</v>
      </c>
      <c r="AB11" t="n">
        <v>1191.849616757084</v>
      </c>
      <c r="AC11" t="n">
        <v>1078.10116210523</v>
      </c>
      <c r="AD11" t="n">
        <v>871079.6575316463</v>
      </c>
      <c r="AE11" t="n">
        <v>1191849.616757084</v>
      </c>
      <c r="AF11" t="n">
        <v>1.115663306205486e-06</v>
      </c>
      <c r="AG11" t="n">
        <v>0.9341666666666667</v>
      </c>
      <c r="AH11" t="n">
        <v>1078101.16210523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2.274</v>
      </c>
      <c r="E12" t="n">
        <v>43.97</v>
      </c>
      <c r="F12" t="n">
        <v>35.16</v>
      </c>
      <c r="G12" t="n">
        <v>17.88</v>
      </c>
      <c r="H12" t="n">
        <v>0.23</v>
      </c>
      <c r="I12" t="n">
        <v>118</v>
      </c>
      <c r="J12" t="n">
        <v>268.02</v>
      </c>
      <c r="K12" t="n">
        <v>59.89</v>
      </c>
      <c r="L12" t="n">
        <v>3.5</v>
      </c>
      <c r="M12" t="n">
        <v>116</v>
      </c>
      <c r="N12" t="n">
        <v>69.64</v>
      </c>
      <c r="O12" t="n">
        <v>33290.38</v>
      </c>
      <c r="P12" t="n">
        <v>571.27</v>
      </c>
      <c r="Q12" t="n">
        <v>3109.42</v>
      </c>
      <c r="R12" t="n">
        <v>202.77</v>
      </c>
      <c r="S12" t="n">
        <v>88.73</v>
      </c>
      <c r="T12" t="n">
        <v>54732.83</v>
      </c>
      <c r="U12" t="n">
        <v>0.44</v>
      </c>
      <c r="V12" t="n">
        <v>0.82</v>
      </c>
      <c r="W12" t="n">
        <v>7.79</v>
      </c>
      <c r="X12" t="n">
        <v>3.39</v>
      </c>
      <c r="Y12" t="n">
        <v>1</v>
      </c>
      <c r="Z12" t="n">
        <v>10</v>
      </c>
      <c r="AA12" t="n">
        <v>845.0053005621726</v>
      </c>
      <c r="AB12" t="n">
        <v>1156.173531232006</v>
      </c>
      <c r="AC12" t="n">
        <v>1045.829952110965</v>
      </c>
      <c r="AD12" t="n">
        <v>845005.3005621725</v>
      </c>
      <c r="AE12" t="n">
        <v>1156173.531232006</v>
      </c>
      <c r="AF12" t="n">
        <v>1.137574369254451e-06</v>
      </c>
      <c r="AG12" t="n">
        <v>0.9160416666666666</v>
      </c>
      <c r="AH12" t="n">
        <v>1045829.952110965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2.3115</v>
      </c>
      <c r="E13" t="n">
        <v>43.26</v>
      </c>
      <c r="F13" t="n">
        <v>34.9</v>
      </c>
      <c r="G13" t="n">
        <v>19.21</v>
      </c>
      <c r="H13" t="n">
        <v>0.25</v>
      </c>
      <c r="I13" t="n">
        <v>109</v>
      </c>
      <c r="J13" t="n">
        <v>268.5</v>
      </c>
      <c r="K13" t="n">
        <v>59.89</v>
      </c>
      <c r="L13" t="n">
        <v>3.75</v>
      </c>
      <c r="M13" t="n">
        <v>107</v>
      </c>
      <c r="N13" t="n">
        <v>69.86</v>
      </c>
      <c r="O13" t="n">
        <v>33348.87</v>
      </c>
      <c r="P13" t="n">
        <v>564.67</v>
      </c>
      <c r="Q13" t="n">
        <v>3109.48</v>
      </c>
      <c r="R13" t="n">
        <v>194.68</v>
      </c>
      <c r="S13" t="n">
        <v>88.73</v>
      </c>
      <c r="T13" t="n">
        <v>50733.31</v>
      </c>
      <c r="U13" t="n">
        <v>0.46</v>
      </c>
      <c r="V13" t="n">
        <v>0.83</v>
      </c>
      <c r="W13" t="n">
        <v>7.77</v>
      </c>
      <c r="X13" t="n">
        <v>3.13</v>
      </c>
      <c r="Y13" t="n">
        <v>1</v>
      </c>
      <c r="Z13" t="n">
        <v>10</v>
      </c>
      <c r="AA13" t="n">
        <v>822.7312879021127</v>
      </c>
      <c r="AB13" t="n">
        <v>1125.697244450426</v>
      </c>
      <c r="AC13" t="n">
        <v>1018.262279366082</v>
      </c>
      <c r="AD13" t="n">
        <v>822731.2879021127</v>
      </c>
      <c r="AE13" t="n">
        <v>1125697.244450426</v>
      </c>
      <c r="AF13" t="n">
        <v>1.156333841042948e-06</v>
      </c>
      <c r="AG13" t="n">
        <v>0.90125</v>
      </c>
      <c r="AH13" t="n">
        <v>1018262.279366082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2.3422</v>
      </c>
      <c r="E14" t="n">
        <v>42.69</v>
      </c>
      <c r="F14" t="n">
        <v>34.68</v>
      </c>
      <c r="G14" t="n">
        <v>20.4</v>
      </c>
      <c r="H14" t="n">
        <v>0.26</v>
      </c>
      <c r="I14" t="n">
        <v>102</v>
      </c>
      <c r="J14" t="n">
        <v>268.97</v>
      </c>
      <c r="K14" t="n">
        <v>59.89</v>
      </c>
      <c r="L14" t="n">
        <v>4</v>
      </c>
      <c r="M14" t="n">
        <v>100</v>
      </c>
      <c r="N14" t="n">
        <v>70.09</v>
      </c>
      <c r="O14" t="n">
        <v>33407.45</v>
      </c>
      <c r="P14" t="n">
        <v>559.09</v>
      </c>
      <c r="Q14" t="n">
        <v>3109.59</v>
      </c>
      <c r="R14" t="n">
        <v>187.84</v>
      </c>
      <c r="S14" t="n">
        <v>88.73</v>
      </c>
      <c r="T14" t="n">
        <v>47349.6</v>
      </c>
      <c r="U14" t="n">
        <v>0.47</v>
      </c>
      <c r="V14" t="n">
        <v>0.83</v>
      </c>
      <c r="W14" t="n">
        <v>7.75</v>
      </c>
      <c r="X14" t="n">
        <v>2.92</v>
      </c>
      <c r="Y14" t="n">
        <v>1</v>
      </c>
      <c r="Z14" t="n">
        <v>10</v>
      </c>
      <c r="AA14" t="n">
        <v>804.7984366604747</v>
      </c>
      <c r="AB14" t="n">
        <v>1101.160726240056</v>
      </c>
      <c r="AC14" t="n">
        <v>996.0674920164906</v>
      </c>
      <c r="AD14" t="n">
        <v>804798.4366604747</v>
      </c>
      <c r="AE14" t="n">
        <v>1101160.726240056</v>
      </c>
      <c r="AF14" t="n">
        <v>1.171691595280464e-06</v>
      </c>
      <c r="AG14" t="n">
        <v>0.8893749999999999</v>
      </c>
      <c r="AH14" t="n">
        <v>996067.4920164907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2.374</v>
      </c>
      <c r="E15" t="n">
        <v>42.12</v>
      </c>
      <c r="F15" t="n">
        <v>34.47</v>
      </c>
      <c r="G15" t="n">
        <v>21.77</v>
      </c>
      <c r="H15" t="n">
        <v>0.28</v>
      </c>
      <c r="I15" t="n">
        <v>95</v>
      </c>
      <c r="J15" t="n">
        <v>269.45</v>
      </c>
      <c r="K15" t="n">
        <v>59.89</v>
      </c>
      <c r="L15" t="n">
        <v>4.25</v>
      </c>
      <c r="M15" t="n">
        <v>93</v>
      </c>
      <c r="N15" t="n">
        <v>70.31</v>
      </c>
      <c r="O15" t="n">
        <v>33466.11</v>
      </c>
      <c r="P15" t="n">
        <v>553.12</v>
      </c>
      <c r="Q15" t="n">
        <v>3109.53</v>
      </c>
      <c r="R15" t="n">
        <v>180.87</v>
      </c>
      <c r="S15" t="n">
        <v>88.73</v>
      </c>
      <c r="T15" t="n">
        <v>43897.69</v>
      </c>
      <c r="U15" t="n">
        <v>0.49</v>
      </c>
      <c r="V15" t="n">
        <v>0.84</v>
      </c>
      <c r="W15" t="n">
        <v>7.74</v>
      </c>
      <c r="X15" t="n">
        <v>2.7</v>
      </c>
      <c r="Y15" t="n">
        <v>1</v>
      </c>
      <c r="Z15" t="n">
        <v>10</v>
      </c>
      <c r="AA15" t="n">
        <v>786.6317945363145</v>
      </c>
      <c r="AB15" t="n">
        <v>1076.304325030094</v>
      </c>
      <c r="AC15" t="n">
        <v>973.5833508518285</v>
      </c>
      <c r="AD15" t="n">
        <v>786631.7945363144</v>
      </c>
      <c r="AE15" t="n">
        <v>1076304.325030094</v>
      </c>
      <c r="AF15" t="n">
        <v>1.187599627357109e-06</v>
      </c>
      <c r="AG15" t="n">
        <v>0.8774999999999999</v>
      </c>
      <c r="AH15" t="n">
        <v>973583.3508518286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2.4017</v>
      </c>
      <c r="E16" t="n">
        <v>41.64</v>
      </c>
      <c r="F16" t="n">
        <v>34.29</v>
      </c>
      <c r="G16" t="n">
        <v>23.11</v>
      </c>
      <c r="H16" t="n">
        <v>0.3</v>
      </c>
      <c r="I16" t="n">
        <v>89</v>
      </c>
      <c r="J16" t="n">
        <v>269.92</v>
      </c>
      <c r="K16" t="n">
        <v>59.89</v>
      </c>
      <c r="L16" t="n">
        <v>4.5</v>
      </c>
      <c r="M16" t="n">
        <v>87</v>
      </c>
      <c r="N16" t="n">
        <v>70.54000000000001</v>
      </c>
      <c r="O16" t="n">
        <v>33524.86</v>
      </c>
      <c r="P16" t="n">
        <v>548.15</v>
      </c>
      <c r="Q16" t="n">
        <v>3109.44</v>
      </c>
      <c r="R16" t="n">
        <v>174.99</v>
      </c>
      <c r="S16" t="n">
        <v>88.73</v>
      </c>
      <c r="T16" t="n">
        <v>40988.11</v>
      </c>
      <c r="U16" t="n">
        <v>0.51</v>
      </c>
      <c r="V16" t="n">
        <v>0.84</v>
      </c>
      <c r="W16" t="n">
        <v>7.73</v>
      </c>
      <c r="X16" t="n">
        <v>2.52</v>
      </c>
      <c r="Y16" t="n">
        <v>1</v>
      </c>
      <c r="Z16" t="n">
        <v>10</v>
      </c>
      <c r="AA16" t="n">
        <v>771.4499713595634</v>
      </c>
      <c r="AB16" t="n">
        <v>1055.531884784895</v>
      </c>
      <c r="AC16" t="n">
        <v>954.7934031493282</v>
      </c>
      <c r="AD16" t="n">
        <v>771449.9713595634</v>
      </c>
      <c r="AE16" t="n">
        <v>1055531.884784895</v>
      </c>
      <c r="AF16" t="n">
        <v>1.201456623851545e-06</v>
      </c>
      <c r="AG16" t="n">
        <v>0.8675</v>
      </c>
      <c r="AH16" t="n">
        <v>954793.4031493282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2.4291</v>
      </c>
      <c r="E17" t="n">
        <v>41.17</v>
      </c>
      <c r="F17" t="n">
        <v>34.12</v>
      </c>
      <c r="G17" t="n">
        <v>24.66</v>
      </c>
      <c r="H17" t="n">
        <v>0.31</v>
      </c>
      <c r="I17" t="n">
        <v>83</v>
      </c>
      <c r="J17" t="n">
        <v>270.4</v>
      </c>
      <c r="K17" t="n">
        <v>59.89</v>
      </c>
      <c r="L17" t="n">
        <v>4.75</v>
      </c>
      <c r="M17" t="n">
        <v>81</v>
      </c>
      <c r="N17" t="n">
        <v>70.76000000000001</v>
      </c>
      <c r="O17" t="n">
        <v>33583.7</v>
      </c>
      <c r="P17" t="n">
        <v>543.28</v>
      </c>
      <c r="Q17" t="n">
        <v>3109.28</v>
      </c>
      <c r="R17" t="n">
        <v>169.32</v>
      </c>
      <c r="S17" t="n">
        <v>88.73</v>
      </c>
      <c r="T17" t="n">
        <v>38186.11</v>
      </c>
      <c r="U17" t="n">
        <v>0.52</v>
      </c>
      <c r="V17" t="n">
        <v>0.85</v>
      </c>
      <c r="W17" t="n">
        <v>7.73</v>
      </c>
      <c r="X17" t="n">
        <v>2.35</v>
      </c>
      <c r="Y17" t="n">
        <v>1</v>
      </c>
      <c r="Z17" t="n">
        <v>10</v>
      </c>
      <c r="AA17" t="n">
        <v>756.8683317574005</v>
      </c>
      <c r="AB17" t="n">
        <v>1035.580642184678</v>
      </c>
      <c r="AC17" t="n">
        <v>936.7462791411314</v>
      </c>
      <c r="AD17" t="n">
        <v>756868.3317574005</v>
      </c>
      <c r="AE17" t="n">
        <v>1035580.642184678</v>
      </c>
      <c r="AF17" t="n">
        <v>1.215163544571674e-06</v>
      </c>
      <c r="AG17" t="n">
        <v>0.8577083333333334</v>
      </c>
      <c r="AH17" t="n">
        <v>936746.2791411313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2.449</v>
      </c>
      <c r="E18" t="n">
        <v>40.83</v>
      </c>
      <c r="F18" t="n">
        <v>33.99</v>
      </c>
      <c r="G18" t="n">
        <v>25.81</v>
      </c>
      <c r="H18" t="n">
        <v>0.33</v>
      </c>
      <c r="I18" t="n">
        <v>79</v>
      </c>
      <c r="J18" t="n">
        <v>270.88</v>
      </c>
      <c r="K18" t="n">
        <v>59.89</v>
      </c>
      <c r="L18" t="n">
        <v>5</v>
      </c>
      <c r="M18" t="n">
        <v>77</v>
      </c>
      <c r="N18" t="n">
        <v>70.98999999999999</v>
      </c>
      <c r="O18" t="n">
        <v>33642.62</v>
      </c>
      <c r="P18" t="n">
        <v>538.99</v>
      </c>
      <c r="Q18" t="n">
        <v>3109.4</v>
      </c>
      <c r="R18" t="n">
        <v>165.49</v>
      </c>
      <c r="S18" t="n">
        <v>88.73</v>
      </c>
      <c r="T18" t="n">
        <v>36290.31</v>
      </c>
      <c r="U18" t="n">
        <v>0.54</v>
      </c>
      <c r="V18" t="n">
        <v>0.85</v>
      </c>
      <c r="W18" t="n">
        <v>7.7</v>
      </c>
      <c r="X18" t="n">
        <v>2.22</v>
      </c>
      <c r="Y18" t="n">
        <v>1</v>
      </c>
      <c r="Z18" t="n">
        <v>10</v>
      </c>
      <c r="AA18" t="n">
        <v>745.6983986143658</v>
      </c>
      <c r="AB18" t="n">
        <v>1020.297446875706</v>
      </c>
      <c r="AC18" t="n">
        <v>922.9216905423486</v>
      </c>
      <c r="AD18" t="n">
        <v>745698.3986143658</v>
      </c>
      <c r="AE18" t="n">
        <v>1020297.446875706</v>
      </c>
      <c r="AF18" t="n">
        <v>1.225118570934103e-06</v>
      </c>
      <c r="AG18" t="n">
        <v>0.850625</v>
      </c>
      <c r="AH18" t="n">
        <v>922921.6905423487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2.4718</v>
      </c>
      <c r="E19" t="n">
        <v>40.46</v>
      </c>
      <c r="F19" t="n">
        <v>33.86</v>
      </c>
      <c r="G19" t="n">
        <v>27.46</v>
      </c>
      <c r="H19" t="n">
        <v>0.34</v>
      </c>
      <c r="I19" t="n">
        <v>74</v>
      </c>
      <c r="J19" t="n">
        <v>271.36</v>
      </c>
      <c r="K19" t="n">
        <v>59.89</v>
      </c>
      <c r="L19" t="n">
        <v>5.25</v>
      </c>
      <c r="M19" t="n">
        <v>72</v>
      </c>
      <c r="N19" t="n">
        <v>71.22</v>
      </c>
      <c r="O19" t="n">
        <v>33701.64</v>
      </c>
      <c r="P19" t="n">
        <v>534.22</v>
      </c>
      <c r="Q19" t="n">
        <v>3109.39</v>
      </c>
      <c r="R19" t="n">
        <v>160.67</v>
      </c>
      <c r="S19" t="n">
        <v>88.73</v>
      </c>
      <c r="T19" t="n">
        <v>33904.96</v>
      </c>
      <c r="U19" t="n">
        <v>0.55</v>
      </c>
      <c r="V19" t="n">
        <v>0.85</v>
      </c>
      <c r="W19" t="n">
        <v>7.72</v>
      </c>
      <c r="X19" t="n">
        <v>2.1</v>
      </c>
      <c r="Y19" t="n">
        <v>1</v>
      </c>
      <c r="Z19" t="n">
        <v>10</v>
      </c>
      <c r="AA19" t="n">
        <v>733.3798731784244</v>
      </c>
      <c r="AB19" t="n">
        <v>1003.442696919264</v>
      </c>
      <c r="AC19" t="n">
        <v>907.6755342659592</v>
      </c>
      <c r="AD19" t="n">
        <v>733379.8731784244</v>
      </c>
      <c r="AE19" t="n">
        <v>1003442.696919264</v>
      </c>
      <c r="AF19" t="n">
        <v>1.236524329781509e-06</v>
      </c>
      <c r="AG19" t="n">
        <v>0.8429166666666666</v>
      </c>
      <c r="AH19" t="n">
        <v>907675.5342659592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2.4927</v>
      </c>
      <c r="E20" t="n">
        <v>40.12</v>
      </c>
      <c r="F20" t="n">
        <v>33.73</v>
      </c>
      <c r="G20" t="n">
        <v>28.91</v>
      </c>
      <c r="H20" t="n">
        <v>0.36</v>
      </c>
      <c r="I20" t="n">
        <v>70</v>
      </c>
      <c r="J20" t="n">
        <v>271.84</v>
      </c>
      <c r="K20" t="n">
        <v>59.89</v>
      </c>
      <c r="L20" t="n">
        <v>5.5</v>
      </c>
      <c r="M20" t="n">
        <v>68</v>
      </c>
      <c r="N20" t="n">
        <v>71.45</v>
      </c>
      <c r="O20" t="n">
        <v>33760.74</v>
      </c>
      <c r="P20" t="n">
        <v>529.95</v>
      </c>
      <c r="Q20" t="n">
        <v>3109.27</v>
      </c>
      <c r="R20" t="n">
        <v>156.67</v>
      </c>
      <c r="S20" t="n">
        <v>88.73</v>
      </c>
      <c r="T20" t="n">
        <v>31926.42</v>
      </c>
      <c r="U20" t="n">
        <v>0.57</v>
      </c>
      <c r="V20" t="n">
        <v>0.86</v>
      </c>
      <c r="W20" t="n">
        <v>7.7</v>
      </c>
      <c r="X20" t="n">
        <v>1.96</v>
      </c>
      <c r="Y20" t="n">
        <v>1</v>
      </c>
      <c r="Z20" t="n">
        <v>10</v>
      </c>
      <c r="AA20" t="n">
        <v>722.3195449092605</v>
      </c>
      <c r="AB20" t="n">
        <v>988.3094678341483</v>
      </c>
      <c r="AC20" t="n">
        <v>893.9865993251066</v>
      </c>
      <c r="AD20" t="n">
        <v>722319.5449092605</v>
      </c>
      <c r="AE20" t="n">
        <v>988309.4678341483</v>
      </c>
      <c r="AF20" t="n">
        <v>1.246979608724965e-06</v>
      </c>
      <c r="AG20" t="n">
        <v>0.8358333333333333</v>
      </c>
      <c r="AH20" t="n">
        <v>893986.5993251066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2.5062</v>
      </c>
      <c r="E21" t="n">
        <v>39.9</v>
      </c>
      <c r="F21" t="n">
        <v>33.66</v>
      </c>
      <c r="G21" t="n">
        <v>30.14</v>
      </c>
      <c r="H21" t="n">
        <v>0.38</v>
      </c>
      <c r="I21" t="n">
        <v>67</v>
      </c>
      <c r="J21" t="n">
        <v>272.32</v>
      </c>
      <c r="K21" t="n">
        <v>59.89</v>
      </c>
      <c r="L21" t="n">
        <v>5.75</v>
      </c>
      <c r="M21" t="n">
        <v>65</v>
      </c>
      <c r="N21" t="n">
        <v>71.68000000000001</v>
      </c>
      <c r="O21" t="n">
        <v>33820.05</v>
      </c>
      <c r="P21" t="n">
        <v>526.9400000000001</v>
      </c>
      <c r="Q21" t="n">
        <v>3109.35</v>
      </c>
      <c r="R21" t="n">
        <v>154.9</v>
      </c>
      <c r="S21" t="n">
        <v>88.73</v>
      </c>
      <c r="T21" t="n">
        <v>31056.52</v>
      </c>
      <c r="U21" t="n">
        <v>0.57</v>
      </c>
      <c r="V21" t="n">
        <v>0.86</v>
      </c>
      <c r="W21" t="n">
        <v>7.69</v>
      </c>
      <c r="X21" t="n">
        <v>1.9</v>
      </c>
      <c r="Y21" t="n">
        <v>1</v>
      </c>
      <c r="Z21" t="n">
        <v>10</v>
      </c>
      <c r="AA21" t="n">
        <v>715.113567413486</v>
      </c>
      <c r="AB21" t="n">
        <v>978.4499315191391</v>
      </c>
      <c r="AC21" t="n">
        <v>885.0680433180554</v>
      </c>
      <c r="AD21" t="n">
        <v>715113.567413486</v>
      </c>
      <c r="AE21" t="n">
        <v>978449.9315191391</v>
      </c>
      <c r="AF21" t="n">
        <v>1.253733018568823e-06</v>
      </c>
      <c r="AG21" t="n">
        <v>0.8312499999999999</v>
      </c>
      <c r="AH21" t="n">
        <v>885068.0433180555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2.5225</v>
      </c>
      <c r="E22" t="n">
        <v>39.64</v>
      </c>
      <c r="F22" t="n">
        <v>33.55</v>
      </c>
      <c r="G22" t="n">
        <v>31.46</v>
      </c>
      <c r="H22" t="n">
        <v>0.39</v>
      </c>
      <c r="I22" t="n">
        <v>64</v>
      </c>
      <c r="J22" t="n">
        <v>272.8</v>
      </c>
      <c r="K22" t="n">
        <v>59.89</v>
      </c>
      <c r="L22" t="n">
        <v>6</v>
      </c>
      <c r="M22" t="n">
        <v>62</v>
      </c>
      <c r="N22" t="n">
        <v>71.91</v>
      </c>
      <c r="O22" t="n">
        <v>33879.33</v>
      </c>
      <c r="P22" t="n">
        <v>522.52</v>
      </c>
      <c r="Q22" t="n">
        <v>3109.51</v>
      </c>
      <c r="R22" t="n">
        <v>150.81</v>
      </c>
      <c r="S22" t="n">
        <v>88.73</v>
      </c>
      <c r="T22" t="n">
        <v>29027.06</v>
      </c>
      <c r="U22" t="n">
        <v>0.59</v>
      </c>
      <c r="V22" t="n">
        <v>0.86</v>
      </c>
      <c r="W22" t="n">
        <v>7.7</v>
      </c>
      <c r="X22" t="n">
        <v>1.79</v>
      </c>
      <c r="Y22" t="n">
        <v>1</v>
      </c>
      <c r="Z22" t="n">
        <v>10</v>
      </c>
      <c r="AA22" t="n">
        <v>705.6112426726228</v>
      </c>
      <c r="AB22" t="n">
        <v>965.4484315957092</v>
      </c>
      <c r="AC22" t="n">
        <v>873.3073882995978</v>
      </c>
      <c r="AD22" t="n">
        <v>705611.2426726228</v>
      </c>
      <c r="AE22" t="n">
        <v>965448.4315957092</v>
      </c>
      <c r="AF22" t="n">
        <v>1.261887135639556e-06</v>
      </c>
      <c r="AG22" t="n">
        <v>0.8258333333333333</v>
      </c>
      <c r="AH22" t="n">
        <v>873307.3882995979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2.5379</v>
      </c>
      <c r="E23" t="n">
        <v>39.4</v>
      </c>
      <c r="F23" t="n">
        <v>33.47</v>
      </c>
      <c r="G23" t="n">
        <v>32.92</v>
      </c>
      <c r="H23" t="n">
        <v>0.41</v>
      </c>
      <c r="I23" t="n">
        <v>61</v>
      </c>
      <c r="J23" t="n">
        <v>273.28</v>
      </c>
      <c r="K23" t="n">
        <v>59.89</v>
      </c>
      <c r="L23" t="n">
        <v>6.25</v>
      </c>
      <c r="M23" t="n">
        <v>59</v>
      </c>
      <c r="N23" t="n">
        <v>72.14</v>
      </c>
      <c r="O23" t="n">
        <v>33938.7</v>
      </c>
      <c r="P23" t="n">
        <v>518.95</v>
      </c>
      <c r="Q23" t="n">
        <v>3109.33</v>
      </c>
      <c r="R23" t="n">
        <v>148.2</v>
      </c>
      <c r="S23" t="n">
        <v>88.73</v>
      </c>
      <c r="T23" t="n">
        <v>27733.75</v>
      </c>
      <c r="U23" t="n">
        <v>0.6</v>
      </c>
      <c r="V23" t="n">
        <v>0.86</v>
      </c>
      <c r="W23" t="n">
        <v>7.68</v>
      </c>
      <c r="X23" t="n">
        <v>1.7</v>
      </c>
      <c r="Y23" t="n">
        <v>1</v>
      </c>
      <c r="Z23" t="n">
        <v>10</v>
      </c>
      <c r="AA23" t="n">
        <v>697.4647595472622</v>
      </c>
      <c r="AB23" t="n">
        <v>954.3020539861204</v>
      </c>
      <c r="AC23" t="n">
        <v>863.2248053250291</v>
      </c>
      <c r="AD23" t="n">
        <v>697464.7595472622</v>
      </c>
      <c r="AE23" t="n">
        <v>954302.0539861204</v>
      </c>
      <c r="AF23" t="n">
        <v>1.269591025387366e-06</v>
      </c>
      <c r="AG23" t="n">
        <v>0.8208333333333333</v>
      </c>
      <c r="AH23" t="n">
        <v>863224.8053250292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2.552</v>
      </c>
      <c r="E24" t="n">
        <v>39.19</v>
      </c>
      <c r="F24" t="n">
        <v>33.4</v>
      </c>
      <c r="G24" t="n">
        <v>34.55</v>
      </c>
      <c r="H24" t="n">
        <v>0.42</v>
      </c>
      <c r="I24" t="n">
        <v>58</v>
      </c>
      <c r="J24" t="n">
        <v>273.76</v>
      </c>
      <c r="K24" t="n">
        <v>59.89</v>
      </c>
      <c r="L24" t="n">
        <v>6.5</v>
      </c>
      <c r="M24" t="n">
        <v>56</v>
      </c>
      <c r="N24" t="n">
        <v>72.37</v>
      </c>
      <c r="O24" t="n">
        <v>33998.16</v>
      </c>
      <c r="P24" t="n">
        <v>515.45</v>
      </c>
      <c r="Q24" t="n">
        <v>3109.28</v>
      </c>
      <c r="R24" t="n">
        <v>145.86</v>
      </c>
      <c r="S24" t="n">
        <v>88.73</v>
      </c>
      <c r="T24" t="n">
        <v>26580.01</v>
      </c>
      <c r="U24" t="n">
        <v>0.61</v>
      </c>
      <c r="V24" t="n">
        <v>0.87</v>
      </c>
      <c r="W24" t="n">
        <v>7.69</v>
      </c>
      <c r="X24" t="n">
        <v>1.64</v>
      </c>
      <c r="Y24" t="n">
        <v>1</v>
      </c>
      <c r="Z24" t="n">
        <v>10</v>
      </c>
      <c r="AA24" t="n">
        <v>689.8926369600297</v>
      </c>
      <c r="AB24" t="n">
        <v>943.9415418037971</v>
      </c>
      <c r="AC24" t="n">
        <v>853.8530858843166</v>
      </c>
      <c r="AD24" t="n">
        <v>689892.6369600297</v>
      </c>
      <c r="AE24" t="n">
        <v>943941.5418037971</v>
      </c>
      <c r="AF24" t="n">
        <v>1.276644586779841e-06</v>
      </c>
      <c r="AG24" t="n">
        <v>0.8164583333333333</v>
      </c>
      <c r="AH24" t="n">
        <v>853853.0858843166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2.5616</v>
      </c>
      <c r="E25" t="n">
        <v>39.04</v>
      </c>
      <c r="F25" t="n">
        <v>33.35</v>
      </c>
      <c r="G25" t="n">
        <v>35.74</v>
      </c>
      <c r="H25" t="n">
        <v>0.44</v>
      </c>
      <c r="I25" t="n">
        <v>56</v>
      </c>
      <c r="J25" t="n">
        <v>274.24</v>
      </c>
      <c r="K25" t="n">
        <v>59.89</v>
      </c>
      <c r="L25" t="n">
        <v>6.75</v>
      </c>
      <c r="M25" t="n">
        <v>54</v>
      </c>
      <c r="N25" t="n">
        <v>72.61</v>
      </c>
      <c r="O25" t="n">
        <v>34057.71</v>
      </c>
      <c r="P25" t="n">
        <v>512.6900000000001</v>
      </c>
      <c r="Q25" t="n">
        <v>3109.25</v>
      </c>
      <c r="R25" t="n">
        <v>144.26</v>
      </c>
      <c r="S25" t="n">
        <v>88.73</v>
      </c>
      <c r="T25" t="n">
        <v>25788.79</v>
      </c>
      <c r="U25" t="n">
        <v>0.62</v>
      </c>
      <c r="V25" t="n">
        <v>0.87</v>
      </c>
      <c r="W25" t="n">
        <v>7.69</v>
      </c>
      <c r="X25" t="n">
        <v>1.59</v>
      </c>
      <c r="Y25" t="n">
        <v>1</v>
      </c>
      <c r="Z25" t="n">
        <v>10</v>
      </c>
      <c r="AA25" t="n">
        <v>684.4144142133644</v>
      </c>
      <c r="AB25" t="n">
        <v>936.445995759679</v>
      </c>
      <c r="AC25" t="n">
        <v>847.072904234584</v>
      </c>
      <c r="AD25" t="n">
        <v>684414.4142133644</v>
      </c>
      <c r="AE25" t="n">
        <v>936445.995759679</v>
      </c>
      <c r="AF25" t="n">
        <v>1.281447011557696e-06</v>
      </c>
      <c r="AG25" t="n">
        <v>0.8133333333333334</v>
      </c>
      <c r="AH25" t="n">
        <v>847072.9042345841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2.5784</v>
      </c>
      <c r="E26" t="n">
        <v>38.78</v>
      </c>
      <c r="F26" t="n">
        <v>33.25</v>
      </c>
      <c r="G26" t="n">
        <v>37.64</v>
      </c>
      <c r="H26" t="n">
        <v>0.45</v>
      </c>
      <c r="I26" t="n">
        <v>53</v>
      </c>
      <c r="J26" t="n">
        <v>274.73</v>
      </c>
      <c r="K26" t="n">
        <v>59.89</v>
      </c>
      <c r="L26" t="n">
        <v>7</v>
      </c>
      <c r="M26" t="n">
        <v>51</v>
      </c>
      <c r="N26" t="n">
        <v>72.84</v>
      </c>
      <c r="O26" t="n">
        <v>34117.35</v>
      </c>
      <c r="P26" t="n">
        <v>507.49</v>
      </c>
      <c r="Q26" t="n">
        <v>3109.23</v>
      </c>
      <c r="R26" t="n">
        <v>141.35</v>
      </c>
      <c r="S26" t="n">
        <v>88.73</v>
      </c>
      <c r="T26" t="n">
        <v>24350.73</v>
      </c>
      <c r="U26" t="n">
        <v>0.63</v>
      </c>
      <c r="V26" t="n">
        <v>0.87</v>
      </c>
      <c r="W26" t="n">
        <v>7.67</v>
      </c>
      <c r="X26" t="n">
        <v>1.49</v>
      </c>
      <c r="Y26" t="n">
        <v>1</v>
      </c>
      <c r="Z26" t="n">
        <v>10</v>
      </c>
      <c r="AA26" t="n">
        <v>674.5059175262949</v>
      </c>
      <c r="AB26" t="n">
        <v>922.8887534604079</v>
      </c>
      <c r="AC26" t="n">
        <v>834.8095461126463</v>
      </c>
      <c r="AD26" t="n">
        <v>674505.9175262948</v>
      </c>
      <c r="AE26" t="n">
        <v>922888.7534604078</v>
      </c>
      <c r="AF26" t="n">
        <v>1.289851254918943e-06</v>
      </c>
      <c r="AG26" t="n">
        <v>0.8079166666666667</v>
      </c>
      <c r="AH26" t="n">
        <v>834809.5461126463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2.5878</v>
      </c>
      <c r="E27" t="n">
        <v>38.64</v>
      </c>
      <c r="F27" t="n">
        <v>33.21</v>
      </c>
      <c r="G27" t="n">
        <v>39.07</v>
      </c>
      <c r="H27" t="n">
        <v>0.47</v>
      </c>
      <c r="I27" t="n">
        <v>51</v>
      </c>
      <c r="J27" t="n">
        <v>275.21</v>
      </c>
      <c r="K27" t="n">
        <v>59.89</v>
      </c>
      <c r="L27" t="n">
        <v>7.25</v>
      </c>
      <c r="M27" t="n">
        <v>49</v>
      </c>
      <c r="N27" t="n">
        <v>73.08</v>
      </c>
      <c r="O27" t="n">
        <v>34177.09</v>
      </c>
      <c r="P27" t="n">
        <v>505.25</v>
      </c>
      <c r="Q27" t="n">
        <v>3109.29</v>
      </c>
      <c r="R27" t="n">
        <v>139.71</v>
      </c>
      <c r="S27" t="n">
        <v>88.73</v>
      </c>
      <c r="T27" t="n">
        <v>23541.35</v>
      </c>
      <c r="U27" t="n">
        <v>0.64</v>
      </c>
      <c r="V27" t="n">
        <v>0.87</v>
      </c>
      <c r="W27" t="n">
        <v>7.68</v>
      </c>
      <c r="X27" t="n">
        <v>1.45</v>
      </c>
      <c r="Y27" t="n">
        <v>1</v>
      </c>
      <c r="Z27" t="n">
        <v>10</v>
      </c>
      <c r="AA27" t="n">
        <v>669.7365394383364</v>
      </c>
      <c r="AB27" t="n">
        <v>916.3630799503518</v>
      </c>
      <c r="AC27" t="n">
        <v>828.9066737235498</v>
      </c>
      <c r="AD27" t="n">
        <v>669736.5394383364</v>
      </c>
      <c r="AE27" t="n">
        <v>916363.0799503517</v>
      </c>
      <c r="AF27" t="n">
        <v>1.294553629180593e-06</v>
      </c>
      <c r="AG27" t="n">
        <v>0.805</v>
      </c>
      <c r="AH27" t="n">
        <v>828906.6737235498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2.6011</v>
      </c>
      <c r="E28" t="n">
        <v>38.44</v>
      </c>
      <c r="F28" t="n">
        <v>33.11</v>
      </c>
      <c r="G28" t="n">
        <v>40.55</v>
      </c>
      <c r="H28" t="n">
        <v>0.48</v>
      </c>
      <c r="I28" t="n">
        <v>49</v>
      </c>
      <c r="J28" t="n">
        <v>275.7</v>
      </c>
      <c r="K28" t="n">
        <v>59.89</v>
      </c>
      <c r="L28" t="n">
        <v>7.5</v>
      </c>
      <c r="M28" t="n">
        <v>47</v>
      </c>
      <c r="N28" t="n">
        <v>73.31</v>
      </c>
      <c r="O28" t="n">
        <v>34236.91</v>
      </c>
      <c r="P28" t="n">
        <v>501.19</v>
      </c>
      <c r="Q28" t="n">
        <v>3109.43</v>
      </c>
      <c r="R28" t="n">
        <v>137.05</v>
      </c>
      <c r="S28" t="n">
        <v>88.73</v>
      </c>
      <c r="T28" t="n">
        <v>22217.89</v>
      </c>
      <c r="U28" t="n">
        <v>0.65</v>
      </c>
      <c r="V28" t="n">
        <v>0.87</v>
      </c>
      <c r="W28" t="n">
        <v>7.66</v>
      </c>
      <c r="X28" t="n">
        <v>1.35</v>
      </c>
      <c r="Y28" t="n">
        <v>1</v>
      </c>
      <c r="Z28" t="n">
        <v>10</v>
      </c>
      <c r="AA28" t="n">
        <v>661.968628169147</v>
      </c>
      <c r="AB28" t="n">
        <v>905.734681055788</v>
      </c>
      <c r="AC28" t="n">
        <v>819.2926343024316</v>
      </c>
      <c r="AD28" t="n">
        <v>661968.6281691469</v>
      </c>
      <c r="AE28" t="n">
        <v>905734.681055788</v>
      </c>
      <c r="AF28" t="n">
        <v>1.301206988508246e-06</v>
      </c>
      <c r="AG28" t="n">
        <v>0.8008333333333333</v>
      </c>
      <c r="AH28" t="n">
        <v>819292.6343024316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2.6052</v>
      </c>
      <c r="E29" t="n">
        <v>38.38</v>
      </c>
      <c r="F29" t="n">
        <v>33.1</v>
      </c>
      <c r="G29" t="n">
        <v>41.38</v>
      </c>
      <c r="H29" t="n">
        <v>0.5</v>
      </c>
      <c r="I29" t="n">
        <v>48</v>
      </c>
      <c r="J29" t="n">
        <v>276.18</v>
      </c>
      <c r="K29" t="n">
        <v>59.89</v>
      </c>
      <c r="L29" t="n">
        <v>7.75</v>
      </c>
      <c r="M29" t="n">
        <v>46</v>
      </c>
      <c r="N29" t="n">
        <v>73.55</v>
      </c>
      <c r="O29" t="n">
        <v>34296.82</v>
      </c>
      <c r="P29" t="n">
        <v>498.79</v>
      </c>
      <c r="Q29" t="n">
        <v>3109.49</v>
      </c>
      <c r="R29" t="n">
        <v>136.37</v>
      </c>
      <c r="S29" t="n">
        <v>88.73</v>
      </c>
      <c r="T29" t="n">
        <v>21883.38</v>
      </c>
      <c r="U29" t="n">
        <v>0.65</v>
      </c>
      <c r="V29" t="n">
        <v>0.87</v>
      </c>
      <c r="W29" t="n">
        <v>7.67</v>
      </c>
      <c r="X29" t="n">
        <v>1.34</v>
      </c>
      <c r="Y29" t="n">
        <v>1</v>
      </c>
      <c r="Z29" t="n">
        <v>10</v>
      </c>
      <c r="AA29" t="n">
        <v>658.6437699437797</v>
      </c>
      <c r="AB29" t="n">
        <v>901.1854633494476</v>
      </c>
      <c r="AC29" t="n">
        <v>815.1775875491173</v>
      </c>
      <c r="AD29" t="n">
        <v>658643.7699437797</v>
      </c>
      <c r="AE29" t="n">
        <v>901185.4633494476</v>
      </c>
      <c r="AF29" t="n">
        <v>1.303258024090455e-06</v>
      </c>
      <c r="AG29" t="n">
        <v>0.7995833333333334</v>
      </c>
      <c r="AH29" t="n">
        <v>815177.5875491173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2.6161</v>
      </c>
      <c r="E30" t="n">
        <v>38.23</v>
      </c>
      <c r="F30" t="n">
        <v>33.05</v>
      </c>
      <c r="G30" t="n">
        <v>43.1</v>
      </c>
      <c r="H30" t="n">
        <v>0.51</v>
      </c>
      <c r="I30" t="n">
        <v>46</v>
      </c>
      <c r="J30" t="n">
        <v>276.67</v>
      </c>
      <c r="K30" t="n">
        <v>59.89</v>
      </c>
      <c r="L30" t="n">
        <v>8</v>
      </c>
      <c r="M30" t="n">
        <v>44</v>
      </c>
      <c r="N30" t="n">
        <v>73.78</v>
      </c>
      <c r="O30" t="n">
        <v>34356.83</v>
      </c>
      <c r="P30" t="n">
        <v>493.93</v>
      </c>
      <c r="Q30" t="n">
        <v>3109.37</v>
      </c>
      <c r="R30" t="n">
        <v>134.31</v>
      </c>
      <c r="S30" t="n">
        <v>88.73</v>
      </c>
      <c r="T30" t="n">
        <v>20863.12</v>
      </c>
      <c r="U30" t="n">
        <v>0.66</v>
      </c>
      <c r="V30" t="n">
        <v>0.88</v>
      </c>
      <c r="W30" t="n">
        <v>7.67</v>
      </c>
      <c r="X30" t="n">
        <v>1.29</v>
      </c>
      <c r="Y30" t="n">
        <v>1</v>
      </c>
      <c r="Z30" t="n">
        <v>10</v>
      </c>
      <c r="AA30" t="n">
        <v>651.1275336789979</v>
      </c>
      <c r="AB30" t="n">
        <v>890.9014172990322</v>
      </c>
      <c r="AC30" t="n">
        <v>805.8750364200042</v>
      </c>
      <c r="AD30" t="n">
        <v>651127.5336789979</v>
      </c>
      <c r="AE30" t="n">
        <v>890901.4172990322</v>
      </c>
      <c r="AF30" t="n">
        <v>1.308710777223645e-06</v>
      </c>
      <c r="AG30" t="n">
        <v>0.7964583333333333</v>
      </c>
      <c r="AH30" t="n">
        <v>805875.0364200042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2.6263</v>
      </c>
      <c r="E31" t="n">
        <v>38.08</v>
      </c>
      <c r="F31" t="n">
        <v>33</v>
      </c>
      <c r="G31" t="n">
        <v>45</v>
      </c>
      <c r="H31" t="n">
        <v>0.53</v>
      </c>
      <c r="I31" t="n">
        <v>44</v>
      </c>
      <c r="J31" t="n">
        <v>277.16</v>
      </c>
      <c r="K31" t="n">
        <v>59.89</v>
      </c>
      <c r="L31" t="n">
        <v>8.25</v>
      </c>
      <c r="M31" t="n">
        <v>42</v>
      </c>
      <c r="N31" t="n">
        <v>74.02</v>
      </c>
      <c r="O31" t="n">
        <v>34416.93</v>
      </c>
      <c r="P31" t="n">
        <v>493</v>
      </c>
      <c r="Q31" t="n">
        <v>3109.34</v>
      </c>
      <c r="R31" t="n">
        <v>133.17</v>
      </c>
      <c r="S31" t="n">
        <v>88.73</v>
      </c>
      <c r="T31" t="n">
        <v>20306.43</v>
      </c>
      <c r="U31" t="n">
        <v>0.67</v>
      </c>
      <c r="V31" t="n">
        <v>0.88</v>
      </c>
      <c r="W31" t="n">
        <v>7.65</v>
      </c>
      <c r="X31" t="n">
        <v>1.24</v>
      </c>
      <c r="Y31" t="n">
        <v>1</v>
      </c>
      <c r="Z31" t="n">
        <v>10</v>
      </c>
      <c r="AA31" t="n">
        <v>647.4630334769421</v>
      </c>
      <c r="AB31" t="n">
        <v>885.8874864562403</v>
      </c>
      <c r="AC31" t="n">
        <v>801.3396280997523</v>
      </c>
      <c r="AD31" t="n">
        <v>647463.0334769421</v>
      </c>
      <c r="AE31" t="n">
        <v>885887.4864562403</v>
      </c>
      <c r="AF31" t="n">
        <v>1.313813353550116e-06</v>
      </c>
      <c r="AG31" t="n">
        <v>0.7933333333333333</v>
      </c>
      <c r="AH31" t="n">
        <v>801339.6280997524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2.6325</v>
      </c>
      <c r="E32" t="n">
        <v>37.99</v>
      </c>
      <c r="F32" t="n">
        <v>32.96</v>
      </c>
      <c r="G32" t="n">
        <v>45.99</v>
      </c>
      <c r="H32" t="n">
        <v>0.55</v>
      </c>
      <c r="I32" t="n">
        <v>43</v>
      </c>
      <c r="J32" t="n">
        <v>277.65</v>
      </c>
      <c r="K32" t="n">
        <v>59.89</v>
      </c>
      <c r="L32" t="n">
        <v>8.5</v>
      </c>
      <c r="M32" t="n">
        <v>41</v>
      </c>
      <c r="N32" t="n">
        <v>74.26000000000001</v>
      </c>
      <c r="O32" t="n">
        <v>34477.13</v>
      </c>
      <c r="P32" t="n">
        <v>489.4</v>
      </c>
      <c r="Q32" t="n">
        <v>3109.13</v>
      </c>
      <c r="R32" t="n">
        <v>131.91</v>
      </c>
      <c r="S32" t="n">
        <v>88.73</v>
      </c>
      <c r="T32" t="n">
        <v>19679.81</v>
      </c>
      <c r="U32" t="n">
        <v>0.67</v>
      </c>
      <c r="V32" t="n">
        <v>0.88</v>
      </c>
      <c r="W32" t="n">
        <v>7.65</v>
      </c>
      <c r="X32" t="n">
        <v>1.2</v>
      </c>
      <c r="Y32" t="n">
        <v>1</v>
      </c>
      <c r="Z32" t="n">
        <v>10</v>
      </c>
      <c r="AA32" t="n">
        <v>642.4066321281123</v>
      </c>
      <c r="AB32" t="n">
        <v>878.9690950580873</v>
      </c>
      <c r="AC32" t="n">
        <v>795.0815182666156</v>
      </c>
      <c r="AD32" t="n">
        <v>642406.6321281123</v>
      </c>
      <c r="AE32" t="n">
        <v>878969.0950580873</v>
      </c>
      <c r="AF32" t="n">
        <v>1.316914919552481e-06</v>
      </c>
      <c r="AG32" t="n">
        <v>0.7914583333333334</v>
      </c>
      <c r="AH32" t="n">
        <v>795081.5182666156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2.6452</v>
      </c>
      <c r="E33" t="n">
        <v>37.8</v>
      </c>
      <c r="F33" t="n">
        <v>32.88</v>
      </c>
      <c r="G33" t="n">
        <v>48.11</v>
      </c>
      <c r="H33" t="n">
        <v>0.5600000000000001</v>
      </c>
      <c r="I33" t="n">
        <v>41</v>
      </c>
      <c r="J33" t="n">
        <v>278.13</v>
      </c>
      <c r="K33" t="n">
        <v>59.89</v>
      </c>
      <c r="L33" t="n">
        <v>8.75</v>
      </c>
      <c r="M33" t="n">
        <v>39</v>
      </c>
      <c r="N33" t="n">
        <v>74.5</v>
      </c>
      <c r="O33" t="n">
        <v>34537.41</v>
      </c>
      <c r="P33" t="n">
        <v>485.93</v>
      </c>
      <c r="Q33" t="n">
        <v>3109.47</v>
      </c>
      <c r="R33" t="n">
        <v>129.13</v>
      </c>
      <c r="S33" t="n">
        <v>88.73</v>
      </c>
      <c r="T33" t="n">
        <v>18299.42</v>
      </c>
      <c r="U33" t="n">
        <v>0.6899999999999999</v>
      </c>
      <c r="V33" t="n">
        <v>0.88</v>
      </c>
      <c r="W33" t="n">
        <v>7.65</v>
      </c>
      <c r="X33" t="n">
        <v>1.12</v>
      </c>
      <c r="Y33" t="n">
        <v>1</v>
      </c>
      <c r="Z33" t="n">
        <v>10</v>
      </c>
      <c r="AA33" t="n">
        <v>635.7033202456582</v>
      </c>
      <c r="AB33" t="n">
        <v>869.7973280112651</v>
      </c>
      <c r="AC33" t="n">
        <v>786.7850917940864</v>
      </c>
      <c r="AD33" t="n">
        <v>635703.3202456583</v>
      </c>
      <c r="AE33" t="n">
        <v>869797.3280112651</v>
      </c>
      <c r="AF33" t="n">
        <v>1.323268127331519e-06</v>
      </c>
      <c r="AG33" t="n">
        <v>0.7875</v>
      </c>
      <c r="AH33" t="n">
        <v>786785.0917940864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2.6495</v>
      </c>
      <c r="E34" t="n">
        <v>37.74</v>
      </c>
      <c r="F34" t="n">
        <v>32.87</v>
      </c>
      <c r="G34" t="n">
        <v>49.3</v>
      </c>
      <c r="H34" t="n">
        <v>0.58</v>
      </c>
      <c r="I34" t="n">
        <v>40</v>
      </c>
      <c r="J34" t="n">
        <v>278.62</v>
      </c>
      <c r="K34" t="n">
        <v>59.89</v>
      </c>
      <c r="L34" t="n">
        <v>9</v>
      </c>
      <c r="M34" t="n">
        <v>38</v>
      </c>
      <c r="N34" t="n">
        <v>74.73999999999999</v>
      </c>
      <c r="O34" t="n">
        <v>34597.8</v>
      </c>
      <c r="P34" t="n">
        <v>483.46</v>
      </c>
      <c r="Q34" t="n">
        <v>3109.33</v>
      </c>
      <c r="R34" t="n">
        <v>128.9</v>
      </c>
      <c r="S34" t="n">
        <v>88.73</v>
      </c>
      <c r="T34" t="n">
        <v>18189.39</v>
      </c>
      <c r="U34" t="n">
        <v>0.6899999999999999</v>
      </c>
      <c r="V34" t="n">
        <v>0.88</v>
      </c>
      <c r="W34" t="n">
        <v>7.65</v>
      </c>
      <c r="X34" t="n">
        <v>1.11</v>
      </c>
      <c r="Y34" t="n">
        <v>1</v>
      </c>
      <c r="Z34" t="n">
        <v>10</v>
      </c>
      <c r="AA34" t="n">
        <v>632.3630122940816</v>
      </c>
      <c r="AB34" t="n">
        <v>865.2269713079315</v>
      </c>
      <c r="AC34" t="n">
        <v>782.6509235199832</v>
      </c>
      <c r="AD34" t="n">
        <v>632363.0122940816</v>
      </c>
      <c r="AE34" t="n">
        <v>865226.9713079316</v>
      </c>
      <c r="AF34" t="n">
        <v>1.325419213429933e-06</v>
      </c>
      <c r="AG34" t="n">
        <v>0.78625</v>
      </c>
      <c r="AH34" t="n">
        <v>782650.9235199832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2.6601</v>
      </c>
      <c r="E35" t="n">
        <v>37.59</v>
      </c>
      <c r="F35" t="n">
        <v>32.82</v>
      </c>
      <c r="G35" t="n">
        <v>51.82</v>
      </c>
      <c r="H35" t="n">
        <v>0.59</v>
      </c>
      <c r="I35" t="n">
        <v>38</v>
      </c>
      <c r="J35" t="n">
        <v>279.11</v>
      </c>
      <c r="K35" t="n">
        <v>59.89</v>
      </c>
      <c r="L35" t="n">
        <v>9.25</v>
      </c>
      <c r="M35" t="n">
        <v>36</v>
      </c>
      <c r="N35" t="n">
        <v>74.98</v>
      </c>
      <c r="O35" t="n">
        <v>34658.27</v>
      </c>
      <c r="P35" t="n">
        <v>477.77</v>
      </c>
      <c r="Q35" t="n">
        <v>3109.25</v>
      </c>
      <c r="R35" t="n">
        <v>127.31</v>
      </c>
      <c r="S35" t="n">
        <v>88.73</v>
      </c>
      <c r="T35" t="n">
        <v>17405.77</v>
      </c>
      <c r="U35" t="n">
        <v>0.7</v>
      </c>
      <c r="V35" t="n">
        <v>0.88</v>
      </c>
      <c r="W35" t="n">
        <v>7.64</v>
      </c>
      <c r="X35" t="n">
        <v>1.06</v>
      </c>
      <c r="Y35" t="n">
        <v>1</v>
      </c>
      <c r="Z35" t="n">
        <v>10</v>
      </c>
      <c r="AA35" t="n">
        <v>624.39440929023</v>
      </c>
      <c r="AB35" t="n">
        <v>854.3239771281086</v>
      </c>
      <c r="AC35" t="n">
        <v>772.7884958022339</v>
      </c>
      <c r="AD35" t="n">
        <v>624394.40929023</v>
      </c>
      <c r="AE35" t="n">
        <v>854323.9771281086</v>
      </c>
      <c r="AF35" t="n">
        <v>1.330721890788814e-06</v>
      </c>
      <c r="AG35" t="n">
        <v>0.7831250000000001</v>
      </c>
      <c r="AH35" t="n">
        <v>772788.4958022339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2.6657</v>
      </c>
      <c r="E36" t="n">
        <v>37.51</v>
      </c>
      <c r="F36" t="n">
        <v>32.79</v>
      </c>
      <c r="G36" t="n">
        <v>53.17</v>
      </c>
      <c r="H36" t="n">
        <v>0.6</v>
      </c>
      <c r="I36" t="n">
        <v>37</v>
      </c>
      <c r="J36" t="n">
        <v>279.61</v>
      </c>
      <c r="K36" t="n">
        <v>59.89</v>
      </c>
      <c r="L36" t="n">
        <v>9.5</v>
      </c>
      <c r="M36" t="n">
        <v>35</v>
      </c>
      <c r="N36" t="n">
        <v>75.22</v>
      </c>
      <c r="O36" t="n">
        <v>34718.84</v>
      </c>
      <c r="P36" t="n">
        <v>475.99</v>
      </c>
      <c r="Q36" t="n">
        <v>3109.18</v>
      </c>
      <c r="R36" t="n">
        <v>126.2</v>
      </c>
      <c r="S36" t="n">
        <v>88.73</v>
      </c>
      <c r="T36" t="n">
        <v>16855.93</v>
      </c>
      <c r="U36" t="n">
        <v>0.7</v>
      </c>
      <c r="V36" t="n">
        <v>0.88</v>
      </c>
      <c r="W36" t="n">
        <v>7.65</v>
      </c>
      <c r="X36" t="n">
        <v>1.03</v>
      </c>
      <c r="Y36" t="n">
        <v>1</v>
      </c>
      <c r="Z36" t="n">
        <v>10</v>
      </c>
      <c r="AA36" t="n">
        <v>621.3023045916462</v>
      </c>
      <c r="AB36" t="n">
        <v>850.0932230654748</v>
      </c>
      <c r="AC36" t="n">
        <v>768.9615189694372</v>
      </c>
      <c r="AD36" t="n">
        <v>621302.3045916463</v>
      </c>
      <c r="AE36" t="n">
        <v>850093.2230654749</v>
      </c>
      <c r="AF36" t="n">
        <v>1.333523305242564e-06</v>
      </c>
      <c r="AG36" t="n">
        <v>0.7814583333333333</v>
      </c>
      <c r="AH36" t="n">
        <v>768961.5189694372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2.672</v>
      </c>
      <c r="E37" t="n">
        <v>37.43</v>
      </c>
      <c r="F37" t="n">
        <v>32.75</v>
      </c>
      <c r="G37" t="n">
        <v>54.59</v>
      </c>
      <c r="H37" t="n">
        <v>0.62</v>
      </c>
      <c r="I37" t="n">
        <v>36</v>
      </c>
      <c r="J37" t="n">
        <v>280.1</v>
      </c>
      <c r="K37" t="n">
        <v>59.89</v>
      </c>
      <c r="L37" t="n">
        <v>9.75</v>
      </c>
      <c r="M37" t="n">
        <v>34</v>
      </c>
      <c r="N37" t="n">
        <v>75.45999999999999</v>
      </c>
      <c r="O37" t="n">
        <v>34779.51</v>
      </c>
      <c r="P37" t="n">
        <v>472.69</v>
      </c>
      <c r="Q37" t="n">
        <v>3109.28</v>
      </c>
      <c r="R37" t="n">
        <v>125</v>
      </c>
      <c r="S37" t="n">
        <v>88.73</v>
      </c>
      <c r="T37" t="n">
        <v>16258.17</v>
      </c>
      <c r="U37" t="n">
        <v>0.71</v>
      </c>
      <c r="V37" t="n">
        <v>0.88</v>
      </c>
      <c r="W37" t="n">
        <v>7.64</v>
      </c>
      <c r="X37" t="n">
        <v>0.99</v>
      </c>
      <c r="Y37" t="n">
        <v>1</v>
      </c>
      <c r="Z37" t="n">
        <v>10</v>
      </c>
      <c r="AA37" t="n">
        <v>616.6305106290921</v>
      </c>
      <c r="AB37" t="n">
        <v>843.7010684609046</v>
      </c>
      <c r="AC37" t="n">
        <v>763.1794226288819</v>
      </c>
      <c r="AD37" t="n">
        <v>616630.5106290921</v>
      </c>
      <c r="AE37" t="n">
        <v>843701.0684609046</v>
      </c>
      <c r="AF37" t="n">
        <v>1.336674896503031e-06</v>
      </c>
      <c r="AG37" t="n">
        <v>0.7797916666666667</v>
      </c>
      <c r="AH37" t="n">
        <v>763179.4226288819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2.6755</v>
      </c>
      <c r="E38" t="n">
        <v>37.38</v>
      </c>
      <c r="F38" t="n">
        <v>32.75</v>
      </c>
      <c r="G38" t="n">
        <v>56.15</v>
      </c>
      <c r="H38" t="n">
        <v>0.63</v>
      </c>
      <c r="I38" t="n">
        <v>35</v>
      </c>
      <c r="J38" t="n">
        <v>280.59</v>
      </c>
      <c r="K38" t="n">
        <v>59.89</v>
      </c>
      <c r="L38" t="n">
        <v>10</v>
      </c>
      <c r="M38" t="n">
        <v>33</v>
      </c>
      <c r="N38" t="n">
        <v>75.7</v>
      </c>
      <c r="O38" t="n">
        <v>34840.27</v>
      </c>
      <c r="P38" t="n">
        <v>471.12</v>
      </c>
      <c r="Q38" t="n">
        <v>3109.21</v>
      </c>
      <c r="R38" t="n">
        <v>124.94</v>
      </c>
      <c r="S38" t="n">
        <v>88.73</v>
      </c>
      <c r="T38" t="n">
        <v>16232.83</v>
      </c>
      <c r="U38" t="n">
        <v>0.71</v>
      </c>
      <c r="V38" t="n">
        <v>0.88</v>
      </c>
      <c r="W38" t="n">
        <v>7.65</v>
      </c>
      <c r="X38" t="n">
        <v>0.99</v>
      </c>
      <c r="Y38" t="n">
        <v>1</v>
      </c>
      <c r="Z38" t="n">
        <v>10</v>
      </c>
      <c r="AA38" t="n">
        <v>614.4066194907898</v>
      </c>
      <c r="AB38" t="n">
        <v>840.6582424943265</v>
      </c>
      <c r="AC38" t="n">
        <v>760.4269997019209</v>
      </c>
      <c r="AD38" t="n">
        <v>614406.6194907898</v>
      </c>
      <c r="AE38" t="n">
        <v>840658.2424943264</v>
      </c>
      <c r="AF38" t="n">
        <v>1.338425780536624e-06</v>
      </c>
      <c r="AG38" t="n">
        <v>0.7787500000000001</v>
      </c>
      <c r="AH38" t="n">
        <v>760426.9997019209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2.6843</v>
      </c>
      <c r="E39" t="n">
        <v>37.25</v>
      </c>
      <c r="F39" t="n">
        <v>32.68</v>
      </c>
      <c r="G39" t="n">
        <v>57.67</v>
      </c>
      <c r="H39" t="n">
        <v>0.65</v>
      </c>
      <c r="I39" t="n">
        <v>34</v>
      </c>
      <c r="J39" t="n">
        <v>281.08</v>
      </c>
      <c r="K39" t="n">
        <v>59.89</v>
      </c>
      <c r="L39" t="n">
        <v>10.25</v>
      </c>
      <c r="M39" t="n">
        <v>32</v>
      </c>
      <c r="N39" t="n">
        <v>75.95</v>
      </c>
      <c r="O39" t="n">
        <v>34901.13</v>
      </c>
      <c r="P39" t="n">
        <v>468.07</v>
      </c>
      <c r="Q39" t="n">
        <v>3109.13</v>
      </c>
      <c r="R39" t="n">
        <v>122.79</v>
      </c>
      <c r="S39" t="n">
        <v>88.73</v>
      </c>
      <c r="T39" t="n">
        <v>15165.25</v>
      </c>
      <c r="U39" t="n">
        <v>0.72</v>
      </c>
      <c r="V39" t="n">
        <v>0.89</v>
      </c>
      <c r="W39" t="n">
        <v>7.64</v>
      </c>
      <c r="X39" t="n">
        <v>0.92</v>
      </c>
      <c r="Y39" t="n">
        <v>1</v>
      </c>
      <c r="Z39" t="n">
        <v>10</v>
      </c>
      <c r="AA39" t="n">
        <v>609.2580011672676</v>
      </c>
      <c r="AB39" t="n">
        <v>833.6136757630738</v>
      </c>
      <c r="AC39" t="n">
        <v>754.0547565323875</v>
      </c>
      <c r="AD39" t="n">
        <v>609258.0011672676</v>
      </c>
      <c r="AE39" t="n">
        <v>833613.6757630738</v>
      </c>
      <c r="AF39" t="n">
        <v>1.342828003249658e-06</v>
      </c>
      <c r="AG39" t="n">
        <v>0.7760416666666666</v>
      </c>
      <c r="AH39" t="n">
        <v>754054.7565323875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2.687</v>
      </c>
      <c r="E40" t="n">
        <v>37.22</v>
      </c>
      <c r="F40" t="n">
        <v>32.7</v>
      </c>
      <c r="G40" t="n">
        <v>59.45</v>
      </c>
      <c r="H40" t="n">
        <v>0.66</v>
      </c>
      <c r="I40" t="n">
        <v>33</v>
      </c>
      <c r="J40" t="n">
        <v>281.58</v>
      </c>
      <c r="K40" t="n">
        <v>59.89</v>
      </c>
      <c r="L40" t="n">
        <v>10.5</v>
      </c>
      <c r="M40" t="n">
        <v>31</v>
      </c>
      <c r="N40" t="n">
        <v>76.19</v>
      </c>
      <c r="O40" t="n">
        <v>34962.08</v>
      </c>
      <c r="P40" t="n">
        <v>464.39</v>
      </c>
      <c r="Q40" t="n">
        <v>3109.22</v>
      </c>
      <c r="R40" t="n">
        <v>123.25</v>
      </c>
      <c r="S40" t="n">
        <v>88.73</v>
      </c>
      <c r="T40" t="n">
        <v>15401.84</v>
      </c>
      <c r="U40" t="n">
        <v>0.72</v>
      </c>
      <c r="V40" t="n">
        <v>0.88</v>
      </c>
      <c r="W40" t="n">
        <v>7.64</v>
      </c>
      <c r="X40" t="n">
        <v>0.93</v>
      </c>
      <c r="Y40" t="n">
        <v>1</v>
      </c>
      <c r="Z40" t="n">
        <v>10</v>
      </c>
      <c r="AA40" t="n">
        <v>605.4472106769185</v>
      </c>
      <c r="AB40" t="n">
        <v>828.399584093967</v>
      </c>
      <c r="AC40" t="n">
        <v>749.3382904541565</v>
      </c>
      <c r="AD40" t="n">
        <v>605447.2106769185</v>
      </c>
      <c r="AE40" t="n">
        <v>828399.584093967</v>
      </c>
      <c r="AF40" t="n">
        <v>1.34417868521843e-06</v>
      </c>
      <c r="AG40" t="n">
        <v>0.7754166666666666</v>
      </c>
      <c r="AH40" t="n">
        <v>749338.2904541566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2.6942</v>
      </c>
      <c r="E41" t="n">
        <v>37.12</v>
      </c>
      <c r="F41" t="n">
        <v>32.65</v>
      </c>
      <c r="G41" t="n">
        <v>61.21</v>
      </c>
      <c r="H41" t="n">
        <v>0.68</v>
      </c>
      <c r="I41" t="n">
        <v>32</v>
      </c>
      <c r="J41" t="n">
        <v>282.07</v>
      </c>
      <c r="K41" t="n">
        <v>59.89</v>
      </c>
      <c r="L41" t="n">
        <v>10.75</v>
      </c>
      <c r="M41" t="n">
        <v>30</v>
      </c>
      <c r="N41" t="n">
        <v>76.44</v>
      </c>
      <c r="O41" t="n">
        <v>35023.13</v>
      </c>
      <c r="P41" t="n">
        <v>460.14</v>
      </c>
      <c r="Q41" t="n">
        <v>3109.16</v>
      </c>
      <c r="R41" t="n">
        <v>121.56</v>
      </c>
      <c r="S41" t="n">
        <v>88.73</v>
      </c>
      <c r="T41" t="n">
        <v>14560.96</v>
      </c>
      <c r="U41" t="n">
        <v>0.73</v>
      </c>
      <c r="V41" t="n">
        <v>0.89</v>
      </c>
      <c r="W41" t="n">
        <v>7.64</v>
      </c>
      <c r="X41" t="n">
        <v>0.89</v>
      </c>
      <c r="Y41" t="n">
        <v>1</v>
      </c>
      <c r="Z41" t="n">
        <v>10</v>
      </c>
      <c r="AA41" t="n">
        <v>599.7399972899756</v>
      </c>
      <c r="AB41" t="n">
        <v>820.5907229534672</v>
      </c>
      <c r="AC41" t="n">
        <v>742.2746960611006</v>
      </c>
      <c r="AD41" t="n">
        <v>599739.9972899755</v>
      </c>
      <c r="AE41" t="n">
        <v>820590.7229534672</v>
      </c>
      <c r="AF41" t="n">
        <v>1.347780503801821e-06</v>
      </c>
      <c r="AG41" t="n">
        <v>0.7733333333333333</v>
      </c>
      <c r="AH41" t="n">
        <v>742274.6960611006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2.6984</v>
      </c>
      <c r="E42" t="n">
        <v>37.06</v>
      </c>
      <c r="F42" t="n">
        <v>32.64</v>
      </c>
      <c r="G42" t="n">
        <v>63.17</v>
      </c>
      <c r="H42" t="n">
        <v>0.6899999999999999</v>
      </c>
      <c r="I42" t="n">
        <v>31</v>
      </c>
      <c r="J42" t="n">
        <v>282.57</v>
      </c>
      <c r="K42" t="n">
        <v>59.89</v>
      </c>
      <c r="L42" t="n">
        <v>11</v>
      </c>
      <c r="M42" t="n">
        <v>29</v>
      </c>
      <c r="N42" t="n">
        <v>76.68000000000001</v>
      </c>
      <c r="O42" t="n">
        <v>35084.28</v>
      </c>
      <c r="P42" t="n">
        <v>457.48</v>
      </c>
      <c r="Q42" t="n">
        <v>3109.23</v>
      </c>
      <c r="R42" t="n">
        <v>121.09</v>
      </c>
      <c r="S42" t="n">
        <v>88.73</v>
      </c>
      <c r="T42" t="n">
        <v>14327.61</v>
      </c>
      <c r="U42" t="n">
        <v>0.73</v>
      </c>
      <c r="V42" t="n">
        <v>0.89</v>
      </c>
      <c r="W42" t="n">
        <v>7.65</v>
      </c>
      <c r="X42" t="n">
        <v>0.88</v>
      </c>
      <c r="Y42" t="n">
        <v>1</v>
      </c>
      <c r="Z42" t="n">
        <v>10</v>
      </c>
      <c r="AA42" t="n">
        <v>596.3690725281127</v>
      </c>
      <c r="AB42" t="n">
        <v>815.9784749795815</v>
      </c>
      <c r="AC42" t="n">
        <v>738.1026345605119</v>
      </c>
      <c r="AD42" t="n">
        <v>596369.0725281127</v>
      </c>
      <c r="AE42" t="n">
        <v>815978.4749795815</v>
      </c>
      <c r="AF42" t="n">
        <v>1.349881564642133e-06</v>
      </c>
      <c r="AG42" t="n">
        <v>0.7720833333333333</v>
      </c>
      <c r="AH42" t="n">
        <v>738102.6345605119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2.7046</v>
      </c>
      <c r="E43" t="n">
        <v>36.97</v>
      </c>
      <c r="F43" t="n">
        <v>32.6</v>
      </c>
      <c r="G43" t="n">
        <v>65.20999999999999</v>
      </c>
      <c r="H43" t="n">
        <v>0.71</v>
      </c>
      <c r="I43" t="n">
        <v>30</v>
      </c>
      <c r="J43" t="n">
        <v>283.06</v>
      </c>
      <c r="K43" t="n">
        <v>59.89</v>
      </c>
      <c r="L43" t="n">
        <v>11.25</v>
      </c>
      <c r="M43" t="n">
        <v>28</v>
      </c>
      <c r="N43" t="n">
        <v>76.93000000000001</v>
      </c>
      <c r="O43" t="n">
        <v>35145.53</v>
      </c>
      <c r="P43" t="n">
        <v>454.74</v>
      </c>
      <c r="Q43" t="n">
        <v>3109.18</v>
      </c>
      <c r="R43" t="n">
        <v>120.12</v>
      </c>
      <c r="S43" t="n">
        <v>88.73</v>
      </c>
      <c r="T43" t="n">
        <v>13852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592.3332381354788</v>
      </c>
      <c r="AB43" t="n">
        <v>810.4564683151326</v>
      </c>
      <c r="AC43" t="n">
        <v>733.1076404619331</v>
      </c>
      <c r="AD43" t="n">
        <v>592333.2381354788</v>
      </c>
      <c r="AE43" t="n">
        <v>810456.4683151327</v>
      </c>
      <c r="AF43" t="n">
        <v>1.352983130644497e-06</v>
      </c>
      <c r="AG43" t="n">
        <v>0.7702083333333333</v>
      </c>
      <c r="AH43" t="n">
        <v>733107.6404619331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2.7125</v>
      </c>
      <c r="E44" t="n">
        <v>36.87</v>
      </c>
      <c r="F44" t="n">
        <v>32.55</v>
      </c>
      <c r="G44" t="n">
        <v>67.34</v>
      </c>
      <c r="H44" t="n">
        <v>0.72</v>
      </c>
      <c r="I44" t="n">
        <v>29</v>
      </c>
      <c r="J44" t="n">
        <v>283.56</v>
      </c>
      <c r="K44" t="n">
        <v>59.89</v>
      </c>
      <c r="L44" t="n">
        <v>11.5</v>
      </c>
      <c r="M44" t="n">
        <v>27</v>
      </c>
      <c r="N44" t="n">
        <v>77.18000000000001</v>
      </c>
      <c r="O44" t="n">
        <v>35206.88</v>
      </c>
      <c r="P44" t="n">
        <v>449.79</v>
      </c>
      <c r="Q44" t="n">
        <v>3109.21</v>
      </c>
      <c r="R44" t="n">
        <v>118.43</v>
      </c>
      <c r="S44" t="n">
        <v>88.73</v>
      </c>
      <c r="T44" t="n">
        <v>13011.46</v>
      </c>
      <c r="U44" t="n">
        <v>0.75</v>
      </c>
      <c r="V44" t="n">
        <v>0.89</v>
      </c>
      <c r="W44" t="n">
        <v>7.63</v>
      </c>
      <c r="X44" t="n">
        <v>0.79</v>
      </c>
      <c r="Y44" t="n">
        <v>1</v>
      </c>
      <c r="Z44" t="n">
        <v>10</v>
      </c>
      <c r="AA44" t="n">
        <v>585.9234753989376</v>
      </c>
      <c r="AB44" t="n">
        <v>801.6863481602225</v>
      </c>
      <c r="AC44" t="n">
        <v>725.1745282656665</v>
      </c>
      <c r="AD44" t="n">
        <v>585923.4753989376</v>
      </c>
      <c r="AE44" t="n">
        <v>801686.3481602224</v>
      </c>
      <c r="AF44" t="n">
        <v>1.356935126034607e-06</v>
      </c>
      <c r="AG44" t="n">
        <v>0.7681249999999999</v>
      </c>
      <c r="AH44" t="n">
        <v>725174.5282656664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2.709</v>
      </c>
      <c r="E45" t="n">
        <v>36.91</v>
      </c>
      <c r="F45" t="n">
        <v>32.6</v>
      </c>
      <c r="G45" t="n">
        <v>67.44</v>
      </c>
      <c r="H45" t="n">
        <v>0.74</v>
      </c>
      <c r="I45" t="n">
        <v>29</v>
      </c>
      <c r="J45" t="n">
        <v>284.06</v>
      </c>
      <c r="K45" t="n">
        <v>59.89</v>
      </c>
      <c r="L45" t="n">
        <v>11.75</v>
      </c>
      <c r="M45" t="n">
        <v>27</v>
      </c>
      <c r="N45" t="n">
        <v>77.42</v>
      </c>
      <c r="O45" t="n">
        <v>35268.32</v>
      </c>
      <c r="P45" t="n">
        <v>448.39</v>
      </c>
      <c r="Q45" t="n">
        <v>3109.31</v>
      </c>
      <c r="R45" t="n">
        <v>119.83</v>
      </c>
      <c r="S45" t="n">
        <v>88.73</v>
      </c>
      <c r="T45" t="n">
        <v>13711.93</v>
      </c>
      <c r="U45" t="n">
        <v>0.74</v>
      </c>
      <c r="V45" t="n">
        <v>0.89</v>
      </c>
      <c r="W45" t="n">
        <v>7.64</v>
      </c>
      <c r="X45" t="n">
        <v>0.83</v>
      </c>
      <c r="Y45" t="n">
        <v>1</v>
      </c>
      <c r="Z45" t="n">
        <v>10</v>
      </c>
      <c r="AA45" t="n">
        <v>585.7044132263007</v>
      </c>
      <c r="AB45" t="n">
        <v>801.3866176312797</v>
      </c>
      <c r="AC45" t="n">
        <v>724.9034035977318</v>
      </c>
      <c r="AD45" t="n">
        <v>585704.4132263007</v>
      </c>
      <c r="AE45" t="n">
        <v>801386.6176312797</v>
      </c>
      <c r="AF45" t="n">
        <v>1.355184242001015e-06</v>
      </c>
      <c r="AG45" t="n">
        <v>0.7689583333333333</v>
      </c>
      <c r="AH45" t="n">
        <v>724903.4035977317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2.717</v>
      </c>
      <c r="E46" t="n">
        <v>36.81</v>
      </c>
      <c r="F46" t="n">
        <v>32.54</v>
      </c>
      <c r="G46" t="n">
        <v>69.72</v>
      </c>
      <c r="H46" t="n">
        <v>0.75</v>
      </c>
      <c r="I46" t="n">
        <v>28</v>
      </c>
      <c r="J46" t="n">
        <v>284.56</v>
      </c>
      <c r="K46" t="n">
        <v>59.89</v>
      </c>
      <c r="L46" t="n">
        <v>12</v>
      </c>
      <c r="M46" t="n">
        <v>26</v>
      </c>
      <c r="N46" t="n">
        <v>77.67</v>
      </c>
      <c r="O46" t="n">
        <v>35329.87</v>
      </c>
      <c r="P46" t="n">
        <v>444.65</v>
      </c>
      <c r="Q46" t="n">
        <v>3109.21</v>
      </c>
      <c r="R46" t="n">
        <v>117.77</v>
      </c>
      <c r="S46" t="n">
        <v>88.73</v>
      </c>
      <c r="T46" t="n">
        <v>12684.17</v>
      </c>
      <c r="U46" t="n">
        <v>0.75</v>
      </c>
      <c r="V46" t="n">
        <v>0.89</v>
      </c>
      <c r="W46" t="n">
        <v>7.64</v>
      </c>
      <c r="X46" t="n">
        <v>0.78</v>
      </c>
      <c r="Y46" t="n">
        <v>1</v>
      </c>
      <c r="Z46" t="n">
        <v>10</v>
      </c>
      <c r="AA46" t="n">
        <v>580.3250938296854</v>
      </c>
      <c r="AB46" t="n">
        <v>794.0263955140082</v>
      </c>
      <c r="AC46" t="n">
        <v>718.2456307491959</v>
      </c>
      <c r="AD46" t="n">
        <v>580325.0938296855</v>
      </c>
      <c r="AE46" t="n">
        <v>794026.3955140082</v>
      </c>
      <c r="AF46" t="n">
        <v>1.359186262649227e-06</v>
      </c>
      <c r="AG46" t="n">
        <v>0.7668750000000001</v>
      </c>
      <c r="AH46" t="n">
        <v>718245.6307491959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2.7227</v>
      </c>
      <c r="E47" t="n">
        <v>36.73</v>
      </c>
      <c r="F47" t="n">
        <v>32.51</v>
      </c>
      <c r="G47" t="n">
        <v>72.23999999999999</v>
      </c>
      <c r="H47" t="n">
        <v>0.77</v>
      </c>
      <c r="I47" t="n">
        <v>27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441.25</v>
      </c>
      <c r="Q47" t="n">
        <v>3109.11</v>
      </c>
      <c r="R47" t="n">
        <v>117.1</v>
      </c>
      <c r="S47" t="n">
        <v>88.73</v>
      </c>
      <c r="T47" t="n">
        <v>12352.5</v>
      </c>
      <c r="U47" t="n">
        <v>0.76</v>
      </c>
      <c r="V47" t="n">
        <v>0.89</v>
      </c>
      <c r="W47" t="n">
        <v>7.63</v>
      </c>
      <c r="X47" t="n">
        <v>0.75</v>
      </c>
      <c r="Y47" t="n">
        <v>1</v>
      </c>
      <c r="Z47" t="n">
        <v>10</v>
      </c>
      <c r="AA47" t="n">
        <v>575.9278446857771</v>
      </c>
      <c r="AB47" t="n">
        <v>788.0098852423719</v>
      </c>
      <c r="AC47" t="n">
        <v>712.8033277736591</v>
      </c>
      <c r="AD47" t="n">
        <v>575927.8446857771</v>
      </c>
      <c r="AE47" t="n">
        <v>788009.8852423718</v>
      </c>
      <c r="AF47" t="n">
        <v>1.362037702361079e-06</v>
      </c>
      <c r="AG47" t="n">
        <v>0.7652083333333333</v>
      </c>
      <c r="AH47" t="n">
        <v>712803.3277736591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2.7225</v>
      </c>
      <c r="E48" t="n">
        <v>36.73</v>
      </c>
      <c r="F48" t="n">
        <v>32.51</v>
      </c>
      <c r="G48" t="n">
        <v>72.25</v>
      </c>
      <c r="H48" t="n">
        <v>0.78</v>
      </c>
      <c r="I48" t="n">
        <v>27</v>
      </c>
      <c r="J48" t="n">
        <v>285.56</v>
      </c>
      <c r="K48" t="n">
        <v>59.89</v>
      </c>
      <c r="L48" t="n">
        <v>12.5</v>
      </c>
      <c r="M48" t="n">
        <v>23</v>
      </c>
      <c r="N48" t="n">
        <v>78.17</v>
      </c>
      <c r="O48" t="n">
        <v>35453.26</v>
      </c>
      <c r="P48" t="n">
        <v>439.78</v>
      </c>
      <c r="Q48" t="n">
        <v>3109.31</v>
      </c>
      <c r="R48" t="n">
        <v>116.86</v>
      </c>
      <c r="S48" t="n">
        <v>88.73</v>
      </c>
      <c r="T48" t="n">
        <v>12232.96</v>
      </c>
      <c r="U48" t="n">
        <v>0.76</v>
      </c>
      <c r="V48" t="n">
        <v>0.89</v>
      </c>
      <c r="W48" t="n">
        <v>7.64</v>
      </c>
      <c r="X48" t="n">
        <v>0.75</v>
      </c>
      <c r="Y48" t="n">
        <v>1</v>
      </c>
      <c r="Z48" t="n">
        <v>10</v>
      </c>
      <c r="AA48" t="n">
        <v>574.6638521536598</v>
      </c>
      <c r="AB48" t="n">
        <v>786.280434896514</v>
      </c>
      <c r="AC48" t="n">
        <v>711.2389337415113</v>
      </c>
      <c r="AD48" t="n">
        <v>574663.8521536598</v>
      </c>
      <c r="AE48" t="n">
        <v>786280.4348965139</v>
      </c>
      <c r="AF48" t="n">
        <v>1.361937651844873e-06</v>
      </c>
      <c r="AG48" t="n">
        <v>0.7652083333333333</v>
      </c>
      <c r="AH48" t="n">
        <v>711238.9337415113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2.7283</v>
      </c>
      <c r="E49" t="n">
        <v>36.65</v>
      </c>
      <c r="F49" t="n">
        <v>32.49</v>
      </c>
      <c r="G49" t="n">
        <v>74.97</v>
      </c>
      <c r="H49" t="n">
        <v>0.79</v>
      </c>
      <c r="I49" t="n">
        <v>26</v>
      </c>
      <c r="J49" t="n">
        <v>286.06</v>
      </c>
      <c r="K49" t="n">
        <v>59.89</v>
      </c>
      <c r="L49" t="n">
        <v>12.75</v>
      </c>
      <c r="M49" t="n">
        <v>20</v>
      </c>
      <c r="N49" t="n">
        <v>78.42</v>
      </c>
      <c r="O49" t="n">
        <v>35515.1</v>
      </c>
      <c r="P49" t="n">
        <v>433.31</v>
      </c>
      <c r="Q49" t="n">
        <v>3109.2</v>
      </c>
      <c r="R49" t="n">
        <v>115.99</v>
      </c>
      <c r="S49" t="n">
        <v>88.73</v>
      </c>
      <c r="T49" t="n">
        <v>11803.49</v>
      </c>
      <c r="U49" t="n">
        <v>0.77</v>
      </c>
      <c r="V49" t="n">
        <v>0.89</v>
      </c>
      <c r="W49" t="n">
        <v>7.64</v>
      </c>
      <c r="X49" t="n">
        <v>0.72</v>
      </c>
      <c r="Y49" t="n">
        <v>1</v>
      </c>
      <c r="Z49" t="n">
        <v>10</v>
      </c>
      <c r="AA49" t="n">
        <v>567.59992282965</v>
      </c>
      <c r="AB49" t="n">
        <v>776.6152551568365</v>
      </c>
      <c r="AC49" t="n">
        <v>702.4961851910238</v>
      </c>
      <c r="AD49" t="n">
        <v>567599.92282965</v>
      </c>
      <c r="AE49" t="n">
        <v>776615.2551568365</v>
      </c>
      <c r="AF49" t="n">
        <v>1.364839116814827e-06</v>
      </c>
      <c r="AG49" t="n">
        <v>0.7635416666666667</v>
      </c>
      <c r="AH49" t="n">
        <v>702496.1851910237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2.734</v>
      </c>
      <c r="E50" t="n">
        <v>36.58</v>
      </c>
      <c r="F50" t="n">
        <v>32.46</v>
      </c>
      <c r="G50" t="n">
        <v>77.90000000000001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16</v>
      </c>
      <c r="N50" t="n">
        <v>78.68000000000001</v>
      </c>
      <c r="O50" t="n">
        <v>35577.18</v>
      </c>
      <c r="P50" t="n">
        <v>433.08</v>
      </c>
      <c r="Q50" t="n">
        <v>3109.15</v>
      </c>
      <c r="R50" t="n">
        <v>115.19</v>
      </c>
      <c r="S50" t="n">
        <v>88.73</v>
      </c>
      <c r="T50" t="n">
        <v>11409.62</v>
      </c>
      <c r="U50" t="n">
        <v>0.77</v>
      </c>
      <c r="V50" t="n">
        <v>0.89</v>
      </c>
      <c r="W50" t="n">
        <v>7.64</v>
      </c>
      <c r="X50" t="n">
        <v>0.7</v>
      </c>
      <c r="Y50" t="n">
        <v>1</v>
      </c>
      <c r="Z50" t="n">
        <v>10</v>
      </c>
      <c r="AA50" t="n">
        <v>566.0525824308356</v>
      </c>
      <c r="AB50" t="n">
        <v>774.4981157593379</v>
      </c>
      <c r="AC50" t="n">
        <v>700.5811026061984</v>
      </c>
      <c r="AD50" t="n">
        <v>566052.5824308356</v>
      </c>
      <c r="AE50" t="n">
        <v>774498.1157593379</v>
      </c>
      <c r="AF50" t="n">
        <v>1.367690556526679e-06</v>
      </c>
      <c r="AG50" t="n">
        <v>0.7620833333333333</v>
      </c>
      <c r="AH50" t="n">
        <v>700581.1026061984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2.7339</v>
      </c>
      <c r="E51" t="n">
        <v>36.58</v>
      </c>
      <c r="F51" t="n">
        <v>32.46</v>
      </c>
      <c r="G51" t="n">
        <v>77.91</v>
      </c>
      <c r="H51" t="n">
        <v>0.82</v>
      </c>
      <c r="I51" t="n">
        <v>25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431.95</v>
      </c>
      <c r="Q51" t="n">
        <v>3109.25</v>
      </c>
      <c r="R51" t="n">
        <v>115.15</v>
      </c>
      <c r="S51" t="n">
        <v>88.73</v>
      </c>
      <c r="T51" t="n">
        <v>11391.47</v>
      </c>
      <c r="U51" t="n">
        <v>0.77</v>
      </c>
      <c r="V51" t="n">
        <v>0.89</v>
      </c>
      <c r="W51" t="n">
        <v>7.64</v>
      </c>
      <c r="X51" t="n">
        <v>0.7</v>
      </c>
      <c r="Y51" t="n">
        <v>1</v>
      </c>
      <c r="Z51" t="n">
        <v>10</v>
      </c>
      <c r="AA51" t="n">
        <v>565.0734090665209</v>
      </c>
      <c r="AB51" t="n">
        <v>773.1583675642024</v>
      </c>
      <c r="AC51" t="n">
        <v>699.3692180984584</v>
      </c>
      <c r="AD51" t="n">
        <v>565073.4090665209</v>
      </c>
      <c r="AE51" t="n">
        <v>773158.3675642024</v>
      </c>
      <c r="AF51" t="n">
        <v>1.367640531268577e-06</v>
      </c>
      <c r="AG51" t="n">
        <v>0.7620833333333333</v>
      </c>
      <c r="AH51" t="n">
        <v>699369.2180984584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2.7333</v>
      </c>
      <c r="E52" t="n">
        <v>36.59</v>
      </c>
      <c r="F52" t="n">
        <v>32.47</v>
      </c>
      <c r="G52" t="n">
        <v>77.93000000000001</v>
      </c>
      <c r="H52" t="n">
        <v>0.84</v>
      </c>
      <c r="I52" t="n">
        <v>25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429.77</v>
      </c>
      <c r="Q52" t="n">
        <v>3109.47</v>
      </c>
      <c r="R52" t="n">
        <v>115.03</v>
      </c>
      <c r="S52" t="n">
        <v>88.73</v>
      </c>
      <c r="T52" t="n">
        <v>11331.58</v>
      </c>
      <c r="U52" t="n">
        <v>0.77</v>
      </c>
      <c r="V52" t="n">
        <v>0.89</v>
      </c>
      <c r="W52" t="n">
        <v>7.65</v>
      </c>
      <c r="X52" t="n">
        <v>0.71</v>
      </c>
      <c r="Y52" t="n">
        <v>1</v>
      </c>
      <c r="Z52" t="n">
        <v>10</v>
      </c>
      <c r="AA52" t="n">
        <v>563.3230722132453</v>
      </c>
      <c r="AB52" t="n">
        <v>770.7634794621389</v>
      </c>
      <c r="AC52" t="n">
        <v>697.2028947556092</v>
      </c>
      <c r="AD52" t="n">
        <v>563323.0722132453</v>
      </c>
      <c r="AE52" t="n">
        <v>770763.4794621388</v>
      </c>
      <c r="AF52" t="n">
        <v>1.36734037971996e-06</v>
      </c>
      <c r="AG52" t="n">
        <v>0.7622916666666667</v>
      </c>
      <c r="AH52" t="n">
        <v>697202.8947556092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2.7337</v>
      </c>
      <c r="E53" t="n">
        <v>36.58</v>
      </c>
      <c r="F53" t="n">
        <v>32.46</v>
      </c>
      <c r="G53" t="n">
        <v>77.91</v>
      </c>
      <c r="H53" t="n">
        <v>0.85</v>
      </c>
      <c r="I53" t="n">
        <v>25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430.05</v>
      </c>
      <c r="Q53" t="n">
        <v>3109.25</v>
      </c>
      <c r="R53" t="n">
        <v>114.86</v>
      </c>
      <c r="S53" t="n">
        <v>88.73</v>
      </c>
      <c r="T53" t="n">
        <v>11246.88</v>
      </c>
      <c r="U53" t="n">
        <v>0.77</v>
      </c>
      <c r="V53" t="n">
        <v>0.89</v>
      </c>
      <c r="W53" t="n">
        <v>7.65</v>
      </c>
      <c r="X53" t="n">
        <v>0.7</v>
      </c>
      <c r="Y53" t="n">
        <v>1</v>
      </c>
      <c r="Z53" t="n">
        <v>10</v>
      </c>
      <c r="AA53" t="n">
        <v>563.4333583713608</v>
      </c>
      <c r="AB53" t="n">
        <v>770.9143778491542</v>
      </c>
      <c r="AC53" t="n">
        <v>697.339391612355</v>
      </c>
      <c r="AD53" t="n">
        <v>563433.3583713608</v>
      </c>
      <c r="AE53" t="n">
        <v>770914.3778491542</v>
      </c>
      <c r="AF53" t="n">
        <v>1.367540480752371e-06</v>
      </c>
      <c r="AG53" t="n">
        <v>0.7620833333333333</v>
      </c>
      <c r="AH53" t="n">
        <v>697339.391612355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2.7337</v>
      </c>
      <c r="E54" t="n">
        <v>36.58</v>
      </c>
      <c r="F54" t="n">
        <v>32.46</v>
      </c>
      <c r="G54" t="n">
        <v>77.91</v>
      </c>
      <c r="H54" t="n">
        <v>0.86</v>
      </c>
      <c r="I54" t="n">
        <v>25</v>
      </c>
      <c r="J54" t="n">
        <v>288.58</v>
      </c>
      <c r="K54" t="n">
        <v>59.89</v>
      </c>
      <c r="L54" t="n">
        <v>14</v>
      </c>
      <c r="M54" t="n">
        <v>0</v>
      </c>
      <c r="N54" t="n">
        <v>79.69</v>
      </c>
      <c r="O54" t="n">
        <v>35826</v>
      </c>
      <c r="P54" t="n">
        <v>429.77</v>
      </c>
      <c r="Q54" t="n">
        <v>3109.32</v>
      </c>
      <c r="R54" t="n">
        <v>114.7</v>
      </c>
      <c r="S54" t="n">
        <v>88.73</v>
      </c>
      <c r="T54" t="n">
        <v>11163.73</v>
      </c>
      <c r="U54" t="n">
        <v>0.77</v>
      </c>
      <c r="V54" t="n">
        <v>0.89</v>
      </c>
      <c r="W54" t="n">
        <v>7.65</v>
      </c>
      <c r="X54" t="n">
        <v>0.7</v>
      </c>
      <c r="Y54" t="n">
        <v>1</v>
      </c>
      <c r="Z54" t="n">
        <v>10</v>
      </c>
      <c r="AA54" t="n">
        <v>563.1856276362564</v>
      </c>
      <c r="AB54" t="n">
        <v>770.5754217282758</v>
      </c>
      <c r="AC54" t="n">
        <v>697.0327849879253</v>
      </c>
      <c r="AD54" t="n">
        <v>563185.6276362564</v>
      </c>
      <c r="AE54" t="n">
        <v>770575.4217282758</v>
      </c>
      <c r="AF54" t="n">
        <v>1.367540480752371e-06</v>
      </c>
      <c r="AG54" t="n">
        <v>0.7620833333333333</v>
      </c>
      <c r="AH54" t="n">
        <v>697032.7849879253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57.21</v>
      </c>
      <c r="F2" t="n">
        <v>42.84</v>
      </c>
      <c r="G2" t="n">
        <v>6.87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517.25</v>
      </c>
      <c r="Q2" t="n">
        <v>3110.59</v>
      </c>
      <c r="R2" t="n">
        <v>454.21</v>
      </c>
      <c r="S2" t="n">
        <v>88.73</v>
      </c>
      <c r="T2" t="n">
        <v>179172.26</v>
      </c>
      <c r="U2" t="n">
        <v>0.2</v>
      </c>
      <c r="V2" t="n">
        <v>0.68</v>
      </c>
      <c r="W2" t="n">
        <v>8.199999999999999</v>
      </c>
      <c r="X2" t="n">
        <v>11.07</v>
      </c>
      <c r="Y2" t="n">
        <v>1</v>
      </c>
      <c r="Z2" t="n">
        <v>10</v>
      </c>
      <c r="AA2" t="n">
        <v>1019.966858637575</v>
      </c>
      <c r="AB2" t="n">
        <v>1395.563653749951</v>
      </c>
      <c r="AC2" t="n">
        <v>1262.373017321945</v>
      </c>
      <c r="AD2" t="n">
        <v>1019966.858637575</v>
      </c>
      <c r="AE2" t="n">
        <v>1395563.653749951</v>
      </c>
      <c r="AF2" t="n">
        <v>9.495717650662089e-07</v>
      </c>
      <c r="AG2" t="n">
        <v>1.191875</v>
      </c>
      <c r="AH2" t="n">
        <v>1262373.017321945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1.959</v>
      </c>
      <c r="E3" t="n">
        <v>51.05</v>
      </c>
      <c r="F3" t="n">
        <v>39.83</v>
      </c>
      <c r="G3" t="n">
        <v>8.66</v>
      </c>
      <c r="H3" t="n">
        <v>0.14</v>
      </c>
      <c r="I3" t="n">
        <v>276</v>
      </c>
      <c r="J3" t="n">
        <v>159.48</v>
      </c>
      <c r="K3" t="n">
        <v>50.28</v>
      </c>
      <c r="L3" t="n">
        <v>1.25</v>
      </c>
      <c r="M3" t="n">
        <v>274</v>
      </c>
      <c r="N3" t="n">
        <v>27.95</v>
      </c>
      <c r="O3" t="n">
        <v>19902.91</v>
      </c>
      <c r="P3" t="n">
        <v>476.61</v>
      </c>
      <c r="Q3" t="n">
        <v>3110.26</v>
      </c>
      <c r="R3" t="n">
        <v>356.18</v>
      </c>
      <c r="S3" t="n">
        <v>88.73</v>
      </c>
      <c r="T3" t="n">
        <v>130649.82</v>
      </c>
      <c r="U3" t="n">
        <v>0.25</v>
      </c>
      <c r="V3" t="n">
        <v>0.73</v>
      </c>
      <c r="W3" t="n">
        <v>8.029999999999999</v>
      </c>
      <c r="X3" t="n">
        <v>8.06</v>
      </c>
      <c r="Y3" t="n">
        <v>1</v>
      </c>
      <c r="Z3" t="n">
        <v>10</v>
      </c>
      <c r="AA3" t="n">
        <v>841.3733927283453</v>
      </c>
      <c r="AB3" t="n">
        <v>1151.204194705298</v>
      </c>
      <c r="AC3" t="n">
        <v>1041.334882087859</v>
      </c>
      <c r="AD3" t="n">
        <v>841373.3927283452</v>
      </c>
      <c r="AE3" t="n">
        <v>1151204.194705298</v>
      </c>
      <c r="AF3" t="n">
        <v>1.064315761394155e-06</v>
      </c>
      <c r="AG3" t="n">
        <v>1.063541666666667</v>
      </c>
      <c r="AH3" t="n">
        <v>1041334.882087859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2.1077</v>
      </c>
      <c r="E4" t="n">
        <v>47.45</v>
      </c>
      <c r="F4" t="n">
        <v>38.1</v>
      </c>
      <c r="G4" t="n">
        <v>10.49</v>
      </c>
      <c r="H4" t="n">
        <v>0.17</v>
      </c>
      <c r="I4" t="n">
        <v>218</v>
      </c>
      <c r="J4" t="n">
        <v>159.83</v>
      </c>
      <c r="K4" t="n">
        <v>50.28</v>
      </c>
      <c r="L4" t="n">
        <v>1.5</v>
      </c>
      <c r="M4" t="n">
        <v>216</v>
      </c>
      <c r="N4" t="n">
        <v>28.05</v>
      </c>
      <c r="O4" t="n">
        <v>19946.71</v>
      </c>
      <c r="P4" t="n">
        <v>451.5</v>
      </c>
      <c r="Q4" t="n">
        <v>3110.26</v>
      </c>
      <c r="R4" t="n">
        <v>299.02</v>
      </c>
      <c r="S4" t="n">
        <v>88.73</v>
      </c>
      <c r="T4" t="n">
        <v>102360.94</v>
      </c>
      <c r="U4" t="n">
        <v>0.3</v>
      </c>
      <c r="V4" t="n">
        <v>0.76</v>
      </c>
      <c r="W4" t="n">
        <v>7.94</v>
      </c>
      <c r="X4" t="n">
        <v>6.33</v>
      </c>
      <c r="Y4" t="n">
        <v>1</v>
      </c>
      <c r="Z4" t="n">
        <v>10</v>
      </c>
      <c r="AA4" t="n">
        <v>743.1930875472679</v>
      </c>
      <c r="AB4" t="n">
        <v>1016.869569747179</v>
      </c>
      <c r="AC4" t="n">
        <v>919.8209651959123</v>
      </c>
      <c r="AD4" t="n">
        <v>743193.0875472679</v>
      </c>
      <c r="AE4" t="n">
        <v>1016869.569747179</v>
      </c>
      <c r="AF4" t="n">
        <v>1.145103792899673e-06</v>
      </c>
      <c r="AG4" t="n">
        <v>0.9885416666666668</v>
      </c>
      <c r="AH4" t="n">
        <v>919820.9651959123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2.2203</v>
      </c>
      <c r="E5" t="n">
        <v>45.04</v>
      </c>
      <c r="F5" t="n">
        <v>36.95</v>
      </c>
      <c r="G5" t="n">
        <v>12.38</v>
      </c>
      <c r="H5" t="n">
        <v>0.19</v>
      </c>
      <c r="I5" t="n">
        <v>179</v>
      </c>
      <c r="J5" t="n">
        <v>160.19</v>
      </c>
      <c r="K5" t="n">
        <v>50.28</v>
      </c>
      <c r="L5" t="n">
        <v>1.75</v>
      </c>
      <c r="M5" t="n">
        <v>177</v>
      </c>
      <c r="N5" t="n">
        <v>28.16</v>
      </c>
      <c r="O5" t="n">
        <v>19990.53</v>
      </c>
      <c r="P5" t="n">
        <v>433.53</v>
      </c>
      <c r="Q5" t="n">
        <v>3110.19</v>
      </c>
      <c r="R5" t="n">
        <v>260.87</v>
      </c>
      <c r="S5" t="n">
        <v>88.73</v>
      </c>
      <c r="T5" t="n">
        <v>83481.10000000001</v>
      </c>
      <c r="U5" t="n">
        <v>0.34</v>
      </c>
      <c r="V5" t="n">
        <v>0.78</v>
      </c>
      <c r="W5" t="n">
        <v>7.9</v>
      </c>
      <c r="X5" t="n">
        <v>5.18</v>
      </c>
      <c r="Y5" t="n">
        <v>1</v>
      </c>
      <c r="Z5" t="n">
        <v>10</v>
      </c>
      <c r="AA5" t="n">
        <v>679.7231127063192</v>
      </c>
      <c r="AB5" t="n">
        <v>930.027150072124</v>
      </c>
      <c r="AC5" t="n">
        <v>841.2666641705431</v>
      </c>
      <c r="AD5" t="n">
        <v>679723.1127063192</v>
      </c>
      <c r="AE5" t="n">
        <v>930027.150072124</v>
      </c>
      <c r="AF5" t="n">
        <v>1.206278859123758e-06</v>
      </c>
      <c r="AG5" t="n">
        <v>0.9383333333333334</v>
      </c>
      <c r="AH5" t="n">
        <v>841266.6641705431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2.3066</v>
      </c>
      <c r="E6" t="n">
        <v>43.35</v>
      </c>
      <c r="F6" t="n">
        <v>36.13</v>
      </c>
      <c r="G6" t="n">
        <v>14.26</v>
      </c>
      <c r="H6" t="n">
        <v>0.22</v>
      </c>
      <c r="I6" t="n">
        <v>152</v>
      </c>
      <c r="J6" t="n">
        <v>160.54</v>
      </c>
      <c r="K6" t="n">
        <v>50.28</v>
      </c>
      <c r="L6" t="n">
        <v>2</v>
      </c>
      <c r="M6" t="n">
        <v>150</v>
      </c>
      <c r="N6" t="n">
        <v>28.26</v>
      </c>
      <c r="O6" t="n">
        <v>20034.4</v>
      </c>
      <c r="P6" t="n">
        <v>419.42</v>
      </c>
      <c r="Q6" t="n">
        <v>3109.93</v>
      </c>
      <c r="R6" t="n">
        <v>234.91</v>
      </c>
      <c r="S6" t="n">
        <v>88.73</v>
      </c>
      <c r="T6" t="n">
        <v>70633.35000000001</v>
      </c>
      <c r="U6" t="n">
        <v>0.38</v>
      </c>
      <c r="V6" t="n">
        <v>0.8</v>
      </c>
      <c r="W6" t="n">
        <v>7.84</v>
      </c>
      <c r="X6" t="n">
        <v>4.36</v>
      </c>
      <c r="Y6" t="n">
        <v>1</v>
      </c>
      <c r="Z6" t="n">
        <v>10</v>
      </c>
      <c r="AA6" t="n">
        <v>635.2418078103187</v>
      </c>
      <c r="AB6" t="n">
        <v>869.1658663367418</v>
      </c>
      <c r="AC6" t="n">
        <v>786.2138959355174</v>
      </c>
      <c r="AD6" t="n">
        <v>635241.8078103188</v>
      </c>
      <c r="AE6" t="n">
        <v>869165.8663367418</v>
      </c>
      <c r="AF6" t="n">
        <v>1.253165255350565e-06</v>
      </c>
      <c r="AG6" t="n">
        <v>0.9031250000000001</v>
      </c>
      <c r="AH6" t="n">
        <v>786213.8959355174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2.3719</v>
      </c>
      <c r="E7" t="n">
        <v>42.16</v>
      </c>
      <c r="F7" t="n">
        <v>35.58</v>
      </c>
      <c r="G7" t="n">
        <v>16.17</v>
      </c>
      <c r="H7" t="n">
        <v>0.25</v>
      </c>
      <c r="I7" t="n">
        <v>132</v>
      </c>
      <c r="J7" t="n">
        <v>160.9</v>
      </c>
      <c r="K7" t="n">
        <v>50.28</v>
      </c>
      <c r="L7" t="n">
        <v>2.25</v>
      </c>
      <c r="M7" t="n">
        <v>130</v>
      </c>
      <c r="N7" t="n">
        <v>28.37</v>
      </c>
      <c r="O7" t="n">
        <v>20078.3</v>
      </c>
      <c r="P7" t="n">
        <v>408.95</v>
      </c>
      <c r="Q7" t="n">
        <v>3109.71</v>
      </c>
      <c r="R7" t="n">
        <v>216.61</v>
      </c>
      <c r="S7" t="n">
        <v>88.73</v>
      </c>
      <c r="T7" t="n">
        <v>61586.76</v>
      </c>
      <c r="U7" t="n">
        <v>0.41</v>
      </c>
      <c r="V7" t="n">
        <v>0.8100000000000001</v>
      </c>
      <c r="W7" t="n">
        <v>7.82</v>
      </c>
      <c r="X7" t="n">
        <v>3.82</v>
      </c>
      <c r="Y7" t="n">
        <v>1</v>
      </c>
      <c r="Z7" t="n">
        <v>10</v>
      </c>
      <c r="AA7" t="n">
        <v>604.3074447328966</v>
      </c>
      <c r="AB7" t="n">
        <v>826.8401060464315</v>
      </c>
      <c r="AC7" t="n">
        <v>747.9276468027366</v>
      </c>
      <c r="AD7" t="n">
        <v>604307.4447328965</v>
      </c>
      <c r="AE7" t="n">
        <v>826840.1060464315</v>
      </c>
      <c r="AF7" t="n">
        <v>1.288642447397037e-06</v>
      </c>
      <c r="AG7" t="n">
        <v>0.8783333333333333</v>
      </c>
      <c r="AH7" t="n">
        <v>747927.6468027366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2.4302</v>
      </c>
      <c r="E8" t="n">
        <v>41.15</v>
      </c>
      <c r="F8" t="n">
        <v>35.09</v>
      </c>
      <c r="G8" t="n">
        <v>18.15</v>
      </c>
      <c r="H8" t="n">
        <v>0.27</v>
      </c>
      <c r="I8" t="n">
        <v>116</v>
      </c>
      <c r="J8" t="n">
        <v>161.26</v>
      </c>
      <c r="K8" t="n">
        <v>50.28</v>
      </c>
      <c r="L8" t="n">
        <v>2.5</v>
      </c>
      <c r="M8" t="n">
        <v>114</v>
      </c>
      <c r="N8" t="n">
        <v>28.48</v>
      </c>
      <c r="O8" t="n">
        <v>20122.23</v>
      </c>
      <c r="P8" t="n">
        <v>398.52</v>
      </c>
      <c r="Q8" t="n">
        <v>3109.8</v>
      </c>
      <c r="R8" t="n">
        <v>201.18</v>
      </c>
      <c r="S8" t="n">
        <v>88.73</v>
      </c>
      <c r="T8" t="n">
        <v>53948.37</v>
      </c>
      <c r="U8" t="n">
        <v>0.44</v>
      </c>
      <c r="V8" t="n">
        <v>0.82</v>
      </c>
      <c r="W8" t="n">
        <v>7.77</v>
      </c>
      <c r="X8" t="n">
        <v>3.32</v>
      </c>
      <c r="Y8" t="n">
        <v>1</v>
      </c>
      <c r="Z8" t="n">
        <v>10</v>
      </c>
      <c r="AA8" t="n">
        <v>577.0216871000916</v>
      </c>
      <c r="AB8" t="n">
        <v>789.5065286905584</v>
      </c>
      <c r="AC8" t="n">
        <v>714.157133671703</v>
      </c>
      <c r="AD8" t="n">
        <v>577021.6871000916</v>
      </c>
      <c r="AE8" t="n">
        <v>789506.5286905584</v>
      </c>
      <c r="AF8" t="n">
        <v>1.320316571383397e-06</v>
      </c>
      <c r="AG8" t="n">
        <v>0.8572916666666667</v>
      </c>
      <c r="AH8" t="n">
        <v>714157.133671703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2.4793</v>
      </c>
      <c r="E9" t="n">
        <v>40.33</v>
      </c>
      <c r="F9" t="n">
        <v>34.69</v>
      </c>
      <c r="G9" t="n">
        <v>20.21</v>
      </c>
      <c r="H9" t="n">
        <v>0.3</v>
      </c>
      <c r="I9" t="n">
        <v>103</v>
      </c>
      <c r="J9" t="n">
        <v>161.61</v>
      </c>
      <c r="K9" t="n">
        <v>50.28</v>
      </c>
      <c r="L9" t="n">
        <v>2.75</v>
      </c>
      <c r="M9" t="n">
        <v>101</v>
      </c>
      <c r="N9" t="n">
        <v>28.58</v>
      </c>
      <c r="O9" t="n">
        <v>20166.2</v>
      </c>
      <c r="P9" t="n">
        <v>390.01</v>
      </c>
      <c r="Q9" t="n">
        <v>3109.78</v>
      </c>
      <c r="R9" t="n">
        <v>188.1</v>
      </c>
      <c r="S9" t="n">
        <v>88.73</v>
      </c>
      <c r="T9" t="n">
        <v>47476.05</v>
      </c>
      <c r="U9" t="n">
        <v>0.47</v>
      </c>
      <c r="V9" t="n">
        <v>0.83</v>
      </c>
      <c r="W9" t="n">
        <v>7.75</v>
      </c>
      <c r="X9" t="n">
        <v>2.93</v>
      </c>
      <c r="Y9" t="n">
        <v>1</v>
      </c>
      <c r="Z9" t="n">
        <v>10</v>
      </c>
      <c r="AA9" t="n">
        <v>555.3661273187888</v>
      </c>
      <c r="AB9" t="n">
        <v>759.8764364219095</v>
      </c>
      <c r="AC9" t="n">
        <v>687.3548958230784</v>
      </c>
      <c r="AD9" t="n">
        <v>555366.1273187888</v>
      </c>
      <c r="AE9" t="n">
        <v>759876.4364219095</v>
      </c>
      <c r="AF9" t="n">
        <v>1.346992377347895e-06</v>
      </c>
      <c r="AG9" t="n">
        <v>0.8402083333333333</v>
      </c>
      <c r="AH9" t="n">
        <v>687354.8958230785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2.5152</v>
      </c>
      <c r="E10" t="n">
        <v>39.76</v>
      </c>
      <c r="F10" t="n">
        <v>34.44</v>
      </c>
      <c r="G10" t="n">
        <v>22.22</v>
      </c>
      <c r="H10" t="n">
        <v>0.33</v>
      </c>
      <c r="I10" t="n">
        <v>93</v>
      </c>
      <c r="J10" t="n">
        <v>161.97</v>
      </c>
      <c r="K10" t="n">
        <v>50.28</v>
      </c>
      <c r="L10" t="n">
        <v>3</v>
      </c>
      <c r="M10" t="n">
        <v>91</v>
      </c>
      <c r="N10" t="n">
        <v>28.69</v>
      </c>
      <c r="O10" t="n">
        <v>20210.21</v>
      </c>
      <c r="P10" t="n">
        <v>382.67</v>
      </c>
      <c r="Q10" t="n">
        <v>3109.7</v>
      </c>
      <c r="R10" t="n">
        <v>179.26</v>
      </c>
      <c r="S10" t="n">
        <v>88.73</v>
      </c>
      <c r="T10" t="n">
        <v>43103.35</v>
      </c>
      <c r="U10" t="n">
        <v>0.5</v>
      </c>
      <c r="V10" t="n">
        <v>0.84</v>
      </c>
      <c r="W10" t="n">
        <v>7.75</v>
      </c>
      <c r="X10" t="n">
        <v>2.67</v>
      </c>
      <c r="Y10" t="n">
        <v>1</v>
      </c>
      <c r="Z10" t="n">
        <v>10</v>
      </c>
      <c r="AA10" t="n">
        <v>539.1983303748273</v>
      </c>
      <c r="AB10" t="n">
        <v>737.7549433703206</v>
      </c>
      <c r="AC10" t="n">
        <v>667.3446470206226</v>
      </c>
      <c r="AD10" t="n">
        <v>539198.3303748273</v>
      </c>
      <c r="AE10" t="n">
        <v>737754.9433703206</v>
      </c>
      <c r="AF10" t="n">
        <v>1.366496683541898e-06</v>
      </c>
      <c r="AG10" t="n">
        <v>0.8283333333333333</v>
      </c>
      <c r="AH10" t="n">
        <v>667344.6470206226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2.5518</v>
      </c>
      <c r="E11" t="n">
        <v>39.19</v>
      </c>
      <c r="F11" t="n">
        <v>34.16</v>
      </c>
      <c r="G11" t="n">
        <v>24.4</v>
      </c>
      <c r="H11" t="n">
        <v>0.35</v>
      </c>
      <c r="I11" t="n">
        <v>84</v>
      </c>
      <c r="J11" t="n">
        <v>162.33</v>
      </c>
      <c r="K11" t="n">
        <v>50.28</v>
      </c>
      <c r="L11" t="n">
        <v>3.25</v>
      </c>
      <c r="M11" t="n">
        <v>82</v>
      </c>
      <c r="N11" t="n">
        <v>28.8</v>
      </c>
      <c r="O11" t="n">
        <v>20254.26</v>
      </c>
      <c r="P11" t="n">
        <v>374.77</v>
      </c>
      <c r="Q11" t="n">
        <v>3109.33</v>
      </c>
      <c r="R11" t="n">
        <v>170.72</v>
      </c>
      <c r="S11" t="n">
        <v>88.73</v>
      </c>
      <c r="T11" t="n">
        <v>38881.8</v>
      </c>
      <c r="U11" t="n">
        <v>0.52</v>
      </c>
      <c r="V11" t="n">
        <v>0.85</v>
      </c>
      <c r="W11" t="n">
        <v>7.72</v>
      </c>
      <c r="X11" t="n">
        <v>2.39</v>
      </c>
      <c r="Y11" t="n">
        <v>1</v>
      </c>
      <c r="Z11" t="n">
        <v>10</v>
      </c>
      <c r="AA11" t="n">
        <v>522.6684885850398</v>
      </c>
      <c r="AB11" t="n">
        <v>715.138084588381</v>
      </c>
      <c r="AC11" t="n">
        <v>646.8863094978708</v>
      </c>
      <c r="AD11" t="n">
        <v>522668.4885850398</v>
      </c>
      <c r="AE11" t="n">
        <v>715138.084588381</v>
      </c>
      <c r="AF11" t="n">
        <v>1.386381296541911e-06</v>
      </c>
      <c r="AG11" t="n">
        <v>0.8164583333333333</v>
      </c>
      <c r="AH11" t="n">
        <v>646886.3094978709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</v>
      </c>
      <c r="E12" t="n">
        <v>38.76</v>
      </c>
      <c r="F12" t="n">
        <v>33.95</v>
      </c>
      <c r="G12" t="n">
        <v>26.46</v>
      </c>
      <c r="H12" t="n">
        <v>0.38</v>
      </c>
      <c r="I12" t="n">
        <v>77</v>
      </c>
      <c r="J12" t="n">
        <v>162.68</v>
      </c>
      <c r="K12" t="n">
        <v>50.28</v>
      </c>
      <c r="L12" t="n">
        <v>3.5</v>
      </c>
      <c r="M12" t="n">
        <v>75</v>
      </c>
      <c r="N12" t="n">
        <v>28.9</v>
      </c>
      <c r="O12" t="n">
        <v>20298.34</v>
      </c>
      <c r="P12" t="n">
        <v>367.53</v>
      </c>
      <c r="Q12" t="n">
        <v>3109.5</v>
      </c>
      <c r="R12" t="n">
        <v>163.99</v>
      </c>
      <c r="S12" t="n">
        <v>88.73</v>
      </c>
      <c r="T12" t="n">
        <v>35551.27</v>
      </c>
      <c r="U12" t="n">
        <v>0.54</v>
      </c>
      <c r="V12" t="n">
        <v>0.85</v>
      </c>
      <c r="W12" t="n">
        <v>7.71</v>
      </c>
      <c r="X12" t="n">
        <v>2.19</v>
      </c>
      <c r="Y12" t="n">
        <v>1</v>
      </c>
      <c r="Z12" t="n">
        <v>10</v>
      </c>
      <c r="AA12" t="n">
        <v>509.198102000268</v>
      </c>
      <c r="AB12" t="n">
        <v>696.7073073915816</v>
      </c>
      <c r="AC12" t="n">
        <v>630.2145398089757</v>
      </c>
      <c r="AD12" t="n">
        <v>509198.102000268</v>
      </c>
      <c r="AE12" t="n">
        <v>696707.3073915816</v>
      </c>
      <c r="AF12" t="n">
        <v>1.40170222786979e-06</v>
      </c>
      <c r="AG12" t="n">
        <v>0.8075</v>
      </c>
      <c r="AH12" t="n">
        <v>630214.5398089756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2.6111</v>
      </c>
      <c r="E13" t="n">
        <v>38.3</v>
      </c>
      <c r="F13" t="n">
        <v>33.72</v>
      </c>
      <c r="G13" t="n">
        <v>28.9</v>
      </c>
      <c r="H13" t="n">
        <v>0.41</v>
      </c>
      <c r="I13" t="n">
        <v>70</v>
      </c>
      <c r="J13" t="n">
        <v>163.04</v>
      </c>
      <c r="K13" t="n">
        <v>50.28</v>
      </c>
      <c r="L13" t="n">
        <v>3.75</v>
      </c>
      <c r="M13" t="n">
        <v>68</v>
      </c>
      <c r="N13" t="n">
        <v>29.01</v>
      </c>
      <c r="O13" t="n">
        <v>20342.46</v>
      </c>
      <c r="P13" t="n">
        <v>360.72</v>
      </c>
      <c r="Q13" t="n">
        <v>3109.55</v>
      </c>
      <c r="R13" t="n">
        <v>156.35</v>
      </c>
      <c r="S13" t="n">
        <v>88.73</v>
      </c>
      <c r="T13" t="n">
        <v>31763.81</v>
      </c>
      <c r="U13" t="n">
        <v>0.57</v>
      </c>
      <c r="V13" t="n">
        <v>0.86</v>
      </c>
      <c r="W13" t="n">
        <v>7.7</v>
      </c>
      <c r="X13" t="n">
        <v>1.96</v>
      </c>
      <c r="Y13" t="n">
        <v>1</v>
      </c>
      <c r="Z13" t="n">
        <v>10</v>
      </c>
      <c r="AA13" t="n">
        <v>495.7755261164358</v>
      </c>
      <c r="AB13" t="n">
        <v>678.3419469050673</v>
      </c>
      <c r="AC13" t="n">
        <v>613.601943551349</v>
      </c>
      <c r="AD13" t="n">
        <v>495775.5261164358</v>
      </c>
      <c r="AE13" t="n">
        <v>678341.9469050673</v>
      </c>
      <c r="AF13" t="n">
        <v>1.41859871596543e-06</v>
      </c>
      <c r="AG13" t="n">
        <v>0.7979166666666666</v>
      </c>
      <c r="AH13" t="n">
        <v>613601.943551349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2.631</v>
      </c>
      <c r="E14" t="n">
        <v>38.01</v>
      </c>
      <c r="F14" t="n">
        <v>33.59</v>
      </c>
      <c r="G14" t="n">
        <v>31.01</v>
      </c>
      <c r="H14" t="n">
        <v>0.43</v>
      </c>
      <c r="I14" t="n">
        <v>65</v>
      </c>
      <c r="J14" t="n">
        <v>163.4</v>
      </c>
      <c r="K14" t="n">
        <v>50.28</v>
      </c>
      <c r="L14" t="n">
        <v>4</v>
      </c>
      <c r="M14" t="n">
        <v>63</v>
      </c>
      <c r="N14" t="n">
        <v>29.12</v>
      </c>
      <c r="O14" t="n">
        <v>20386.62</v>
      </c>
      <c r="P14" t="n">
        <v>354.64</v>
      </c>
      <c r="Q14" t="n">
        <v>3109.56</v>
      </c>
      <c r="R14" t="n">
        <v>152.33</v>
      </c>
      <c r="S14" t="n">
        <v>88.73</v>
      </c>
      <c r="T14" t="n">
        <v>29778.58</v>
      </c>
      <c r="U14" t="n">
        <v>0.58</v>
      </c>
      <c r="V14" t="n">
        <v>0.86</v>
      </c>
      <c r="W14" t="n">
        <v>7.69</v>
      </c>
      <c r="X14" t="n">
        <v>1.83</v>
      </c>
      <c r="Y14" t="n">
        <v>1</v>
      </c>
      <c r="Z14" t="n">
        <v>10</v>
      </c>
      <c r="AA14" t="n">
        <v>485.8489376679457</v>
      </c>
      <c r="AB14" t="n">
        <v>664.7599506596683</v>
      </c>
      <c r="AC14" t="n">
        <v>601.3161939651593</v>
      </c>
      <c r="AD14" t="n">
        <v>485848.9376679457</v>
      </c>
      <c r="AE14" t="n">
        <v>664759.9506596683</v>
      </c>
      <c r="AF14" t="n">
        <v>1.42941029516489e-06</v>
      </c>
      <c r="AG14" t="n">
        <v>0.791875</v>
      </c>
      <c r="AH14" t="n">
        <v>601316.1939651594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2.6497</v>
      </c>
      <c r="E15" t="n">
        <v>37.74</v>
      </c>
      <c r="F15" t="n">
        <v>33.48</v>
      </c>
      <c r="G15" t="n">
        <v>33.48</v>
      </c>
      <c r="H15" t="n">
        <v>0.46</v>
      </c>
      <c r="I15" t="n">
        <v>60</v>
      </c>
      <c r="J15" t="n">
        <v>163.76</v>
      </c>
      <c r="K15" t="n">
        <v>50.28</v>
      </c>
      <c r="L15" t="n">
        <v>4.25</v>
      </c>
      <c r="M15" t="n">
        <v>58</v>
      </c>
      <c r="N15" t="n">
        <v>29.23</v>
      </c>
      <c r="O15" t="n">
        <v>20430.81</v>
      </c>
      <c r="P15" t="n">
        <v>348.48</v>
      </c>
      <c r="Q15" t="n">
        <v>3109.38</v>
      </c>
      <c r="R15" t="n">
        <v>148.72</v>
      </c>
      <c r="S15" t="n">
        <v>88.73</v>
      </c>
      <c r="T15" t="n">
        <v>27998.65</v>
      </c>
      <c r="U15" t="n">
        <v>0.6</v>
      </c>
      <c r="V15" t="n">
        <v>0.86</v>
      </c>
      <c r="W15" t="n">
        <v>7.69</v>
      </c>
      <c r="X15" t="n">
        <v>1.72</v>
      </c>
      <c r="Y15" t="n">
        <v>1</v>
      </c>
      <c r="Z15" t="n">
        <v>10</v>
      </c>
      <c r="AA15" t="n">
        <v>476.3047220477878</v>
      </c>
      <c r="AB15" t="n">
        <v>651.7011337870923</v>
      </c>
      <c r="AC15" t="n">
        <v>589.5036922467373</v>
      </c>
      <c r="AD15" t="n">
        <v>476304.7220477879</v>
      </c>
      <c r="AE15" t="n">
        <v>651701.1337870923</v>
      </c>
      <c r="AF15" t="n">
        <v>1.439569919839761e-06</v>
      </c>
      <c r="AG15" t="n">
        <v>0.78625</v>
      </c>
      <c r="AH15" t="n">
        <v>589503.6922467373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2.6684</v>
      </c>
      <c r="E16" t="n">
        <v>37.48</v>
      </c>
      <c r="F16" t="n">
        <v>33.35</v>
      </c>
      <c r="G16" t="n">
        <v>35.73</v>
      </c>
      <c r="H16" t="n">
        <v>0.49</v>
      </c>
      <c r="I16" t="n">
        <v>56</v>
      </c>
      <c r="J16" t="n">
        <v>164.12</v>
      </c>
      <c r="K16" t="n">
        <v>50.28</v>
      </c>
      <c r="L16" t="n">
        <v>4.5</v>
      </c>
      <c r="M16" t="n">
        <v>54</v>
      </c>
      <c r="N16" t="n">
        <v>29.34</v>
      </c>
      <c r="O16" t="n">
        <v>20475.04</v>
      </c>
      <c r="P16" t="n">
        <v>341.99</v>
      </c>
      <c r="Q16" t="n">
        <v>3109.28</v>
      </c>
      <c r="R16" t="n">
        <v>144.4</v>
      </c>
      <c r="S16" t="n">
        <v>88.73</v>
      </c>
      <c r="T16" t="n">
        <v>25857.48</v>
      </c>
      <c r="U16" t="n">
        <v>0.61</v>
      </c>
      <c r="V16" t="n">
        <v>0.87</v>
      </c>
      <c r="W16" t="n">
        <v>7.68</v>
      </c>
      <c r="X16" t="n">
        <v>1.58</v>
      </c>
      <c r="Y16" t="n">
        <v>1</v>
      </c>
      <c r="Z16" t="n">
        <v>10</v>
      </c>
      <c r="AA16" t="n">
        <v>466.5047150320771</v>
      </c>
      <c r="AB16" t="n">
        <v>638.2923318424007</v>
      </c>
      <c r="AC16" t="n">
        <v>577.3746075402754</v>
      </c>
      <c r="AD16" t="n">
        <v>466504.7150320771</v>
      </c>
      <c r="AE16" t="n">
        <v>638292.3318424007</v>
      </c>
      <c r="AF16" t="n">
        <v>1.449729544514631e-06</v>
      </c>
      <c r="AG16" t="n">
        <v>0.7808333333333333</v>
      </c>
      <c r="AH16" t="n">
        <v>577374.6075402754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2.6859</v>
      </c>
      <c r="E17" t="n">
        <v>37.23</v>
      </c>
      <c r="F17" t="n">
        <v>33.23</v>
      </c>
      <c r="G17" t="n">
        <v>38.34</v>
      </c>
      <c r="H17" t="n">
        <v>0.51</v>
      </c>
      <c r="I17" t="n">
        <v>52</v>
      </c>
      <c r="J17" t="n">
        <v>164.48</v>
      </c>
      <c r="K17" t="n">
        <v>50.28</v>
      </c>
      <c r="L17" t="n">
        <v>4.75</v>
      </c>
      <c r="M17" t="n">
        <v>50</v>
      </c>
      <c r="N17" t="n">
        <v>29.45</v>
      </c>
      <c r="O17" t="n">
        <v>20519.3</v>
      </c>
      <c r="P17" t="n">
        <v>334.42</v>
      </c>
      <c r="Q17" t="n">
        <v>3109.46</v>
      </c>
      <c r="R17" t="n">
        <v>140.67</v>
      </c>
      <c r="S17" t="n">
        <v>88.73</v>
      </c>
      <c r="T17" t="n">
        <v>24016.26</v>
      </c>
      <c r="U17" t="n">
        <v>0.63</v>
      </c>
      <c r="V17" t="n">
        <v>0.87</v>
      </c>
      <c r="W17" t="n">
        <v>7.67</v>
      </c>
      <c r="X17" t="n">
        <v>1.47</v>
      </c>
      <c r="Y17" t="n">
        <v>1</v>
      </c>
      <c r="Z17" t="n">
        <v>10</v>
      </c>
      <c r="AA17" t="n">
        <v>456.1162675816275</v>
      </c>
      <c r="AB17" t="n">
        <v>624.0783997347396</v>
      </c>
      <c r="AC17" t="n">
        <v>564.5172331635904</v>
      </c>
      <c r="AD17" t="n">
        <v>456116.2675816275</v>
      </c>
      <c r="AE17" t="n">
        <v>624078.3997347396</v>
      </c>
      <c r="AF17" t="n">
        <v>1.459237214664911e-06</v>
      </c>
      <c r="AG17" t="n">
        <v>0.7756249999999999</v>
      </c>
      <c r="AH17" t="n">
        <v>564517.2331635904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2.7042</v>
      </c>
      <c r="E18" t="n">
        <v>36.98</v>
      </c>
      <c r="F18" t="n">
        <v>33.11</v>
      </c>
      <c r="G18" t="n">
        <v>41.38</v>
      </c>
      <c r="H18" t="n">
        <v>0.54</v>
      </c>
      <c r="I18" t="n">
        <v>48</v>
      </c>
      <c r="J18" t="n">
        <v>164.83</v>
      </c>
      <c r="K18" t="n">
        <v>50.28</v>
      </c>
      <c r="L18" t="n">
        <v>5</v>
      </c>
      <c r="M18" t="n">
        <v>43</v>
      </c>
      <c r="N18" t="n">
        <v>29.55</v>
      </c>
      <c r="O18" t="n">
        <v>20563.61</v>
      </c>
      <c r="P18" t="n">
        <v>327.91</v>
      </c>
      <c r="Q18" t="n">
        <v>3109.27</v>
      </c>
      <c r="R18" t="n">
        <v>136.37</v>
      </c>
      <c r="S18" t="n">
        <v>88.73</v>
      </c>
      <c r="T18" t="n">
        <v>21884.45</v>
      </c>
      <c r="U18" t="n">
        <v>0.65</v>
      </c>
      <c r="V18" t="n">
        <v>0.87</v>
      </c>
      <c r="W18" t="n">
        <v>7.67</v>
      </c>
      <c r="X18" t="n">
        <v>1.35</v>
      </c>
      <c r="Y18" t="n">
        <v>1</v>
      </c>
      <c r="Z18" t="n">
        <v>10</v>
      </c>
      <c r="AA18" t="n">
        <v>446.6796202919115</v>
      </c>
      <c r="AB18" t="n">
        <v>611.1667625974536</v>
      </c>
      <c r="AC18" t="n">
        <v>552.8378645530908</v>
      </c>
      <c r="AD18" t="n">
        <v>446679.6202919115</v>
      </c>
      <c r="AE18" t="n">
        <v>611166.7625974537</v>
      </c>
      <c r="AF18" t="n">
        <v>1.469179521164917e-06</v>
      </c>
      <c r="AG18" t="n">
        <v>0.7704166666666666</v>
      </c>
      <c r="AH18" t="n">
        <v>552837.8645530908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2.718</v>
      </c>
      <c r="E19" t="n">
        <v>36.79</v>
      </c>
      <c r="F19" t="n">
        <v>33.02</v>
      </c>
      <c r="G19" t="n">
        <v>44.02</v>
      </c>
      <c r="H19" t="n">
        <v>0.5600000000000001</v>
      </c>
      <c r="I19" t="n">
        <v>45</v>
      </c>
      <c r="J19" t="n">
        <v>165.19</v>
      </c>
      <c r="K19" t="n">
        <v>50.28</v>
      </c>
      <c r="L19" t="n">
        <v>5.25</v>
      </c>
      <c r="M19" t="n">
        <v>41</v>
      </c>
      <c r="N19" t="n">
        <v>29.66</v>
      </c>
      <c r="O19" t="n">
        <v>20607.95</v>
      </c>
      <c r="P19" t="n">
        <v>321.26</v>
      </c>
      <c r="Q19" t="n">
        <v>3109.31</v>
      </c>
      <c r="R19" t="n">
        <v>133.42</v>
      </c>
      <c r="S19" t="n">
        <v>88.73</v>
      </c>
      <c r="T19" t="n">
        <v>20425.61</v>
      </c>
      <c r="U19" t="n">
        <v>0.67</v>
      </c>
      <c r="V19" t="n">
        <v>0.88</v>
      </c>
      <c r="W19" t="n">
        <v>7.66</v>
      </c>
      <c r="X19" t="n">
        <v>1.25</v>
      </c>
      <c r="Y19" t="n">
        <v>1</v>
      </c>
      <c r="Z19" t="n">
        <v>10</v>
      </c>
      <c r="AA19" t="n">
        <v>438.1002931835856</v>
      </c>
      <c r="AB19" t="n">
        <v>599.4281487546431</v>
      </c>
      <c r="AC19" t="n">
        <v>542.2195675401897</v>
      </c>
      <c r="AD19" t="n">
        <v>438100.2931835856</v>
      </c>
      <c r="AE19" t="n">
        <v>599428.148754643</v>
      </c>
      <c r="AF19" t="n">
        <v>1.476676998197709e-06</v>
      </c>
      <c r="AG19" t="n">
        <v>0.7664583333333334</v>
      </c>
      <c r="AH19" t="n">
        <v>542219.5675401897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2.7267</v>
      </c>
      <c r="E20" t="n">
        <v>36.67</v>
      </c>
      <c r="F20" t="n">
        <v>32.97</v>
      </c>
      <c r="G20" t="n">
        <v>46</v>
      </c>
      <c r="H20" t="n">
        <v>0.59</v>
      </c>
      <c r="I20" t="n">
        <v>43</v>
      </c>
      <c r="J20" t="n">
        <v>165.55</v>
      </c>
      <c r="K20" t="n">
        <v>50.28</v>
      </c>
      <c r="L20" t="n">
        <v>5.5</v>
      </c>
      <c r="M20" t="n">
        <v>33</v>
      </c>
      <c r="N20" t="n">
        <v>29.77</v>
      </c>
      <c r="O20" t="n">
        <v>20652.33</v>
      </c>
      <c r="P20" t="n">
        <v>316.62</v>
      </c>
      <c r="Q20" t="n">
        <v>3109.36</v>
      </c>
      <c r="R20" t="n">
        <v>131.52</v>
      </c>
      <c r="S20" t="n">
        <v>88.73</v>
      </c>
      <c r="T20" t="n">
        <v>19483.24</v>
      </c>
      <c r="U20" t="n">
        <v>0.67</v>
      </c>
      <c r="V20" t="n">
        <v>0.88</v>
      </c>
      <c r="W20" t="n">
        <v>7.67</v>
      </c>
      <c r="X20" t="n">
        <v>1.2</v>
      </c>
      <c r="Y20" t="n">
        <v>1</v>
      </c>
      <c r="Z20" t="n">
        <v>10</v>
      </c>
      <c r="AA20" t="n">
        <v>432.3690759227309</v>
      </c>
      <c r="AB20" t="n">
        <v>591.5864444548807</v>
      </c>
      <c r="AC20" t="n">
        <v>535.1262644928956</v>
      </c>
      <c r="AD20" t="n">
        <v>432369.0759227309</v>
      </c>
      <c r="AE20" t="n">
        <v>591586.4444548808</v>
      </c>
      <c r="AF20" t="n">
        <v>1.481403668500991e-06</v>
      </c>
      <c r="AG20" t="n">
        <v>0.7639583333333334</v>
      </c>
      <c r="AH20" t="n">
        <v>535126.2644928957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2.7345</v>
      </c>
      <c r="E21" t="n">
        <v>36.57</v>
      </c>
      <c r="F21" t="n">
        <v>32.92</v>
      </c>
      <c r="G21" t="n">
        <v>48.18</v>
      </c>
      <c r="H21" t="n">
        <v>0.61</v>
      </c>
      <c r="I21" t="n">
        <v>41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312.5</v>
      </c>
      <c r="Q21" t="n">
        <v>3109.24</v>
      </c>
      <c r="R21" t="n">
        <v>129.5</v>
      </c>
      <c r="S21" t="n">
        <v>88.73</v>
      </c>
      <c r="T21" t="n">
        <v>18485.34</v>
      </c>
      <c r="U21" t="n">
        <v>0.6899999999999999</v>
      </c>
      <c r="V21" t="n">
        <v>0.88</v>
      </c>
      <c r="W21" t="n">
        <v>7.68</v>
      </c>
      <c r="X21" t="n">
        <v>1.16</v>
      </c>
      <c r="Y21" t="n">
        <v>1</v>
      </c>
      <c r="Z21" t="n">
        <v>10</v>
      </c>
      <c r="AA21" t="n">
        <v>427.2747576184699</v>
      </c>
      <c r="AB21" t="n">
        <v>584.6161734055291</v>
      </c>
      <c r="AC21" t="n">
        <v>528.8212263296574</v>
      </c>
      <c r="AD21" t="n">
        <v>427274.7576184699</v>
      </c>
      <c r="AE21" t="n">
        <v>584616.1734055291</v>
      </c>
      <c r="AF21" t="n">
        <v>1.48564137291083e-06</v>
      </c>
      <c r="AG21" t="n">
        <v>0.761875</v>
      </c>
      <c r="AH21" t="n">
        <v>528821.2263296574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2.733</v>
      </c>
      <c r="E22" t="n">
        <v>36.59</v>
      </c>
      <c r="F22" t="n">
        <v>32.94</v>
      </c>
      <c r="G22" t="n">
        <v>48.21</v>
      </c>
      <c r="H22" t="n">
        <v>0.64</v>
      </c>
      <c r="I22" t="n">
        <v>41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312.18</v>
      </c>
      <c r="Q22" t="n">
        <v>3109.22</v>
      </c>
      <c r="R22" t="n">
        <v>129.84</v>
      </c>
      <c r="S22" t="n">
        <v>88.73</v>
      </c>
      <c r="T22" t="n">
        <v>18656.54</v>
      </c>
      <c r="U22" t="n">
        <v>0.68</v>
      </c>
      <c r="V22" t="n">
        <v>0.88</v>
      </c>
      <c r="W22" t="n">
        <v>7.7</v>
      </c>
      <c r="X22" t="n">
        <v>1.18</v>
      </c>
      <c r="Y22" t="n">
        <v>1</v>
      </c>
      <c r="Z22" t="n">
        <v>10</v>
      </c>
      <c r="AA22" t="n">
        <v>427.3139974480849</v>
      </c>
      <c r="AB22" t="n">
        <v>584.6698630715474</v>
      </c>
      <c r="AC22" t="n">
        <v>528.8697919293047</v>
      </c>
      <c r="AD22" t="n">
        <v>427313.9974480849</v>
      </c>
      <c r="AE22" t="n">
        <v>584669.8630715474</v>
      </c>
      <c r="AF22" t="n">
        <v>1.484826429755091e-06</v>
      </c>
      <c r="AG22" t="n">
        <v>0.7622916666666667</v>
      </c>
      <c r="AH22" t="n">
        <v>528869.7919293047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2.7377</v>
      </c>
      <c r="E23" t="n">
        <v>36.53</v>
      </c>
      <c r="F23" t="n">
        <v>32.91</v>
      </c>
      <c r="G23" t="n">
        <v>49.37</v>
      </c>
      <c r="H23" t="n">
        <v>0.66</v>
      </c>
      <c r="I23" t="n">
        <v>40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312.25</v>
      </c>
      <c r="Q23" t="n">
        <v>3109.12</v>
      </c>
      <c r="R23" t="n">
        <v>128.43</v>
      </c>
      <c r="S23" t="n">
        <v>88.73</v>
      </c>
      <c r="T23" t="n">
        <v>17956.11</v>
      </c>
      <c r="U23" t="n">
        <v>0.6899999999999999</v>
      </c>
      <c r="V23" t="n">
        <v>0.88</v>
      </c>
      <c r="W23" t="n">
        <v>7.7</v>
      </c>
      <c r="X23" t="n">
        <v>1.15</v>
      </c>
      <c r="Y23" t="n">
        <v>1</v>
      </c>
      <c r="Z23" t="n">
        <v>10</v>
      </c>
      <c r="AA23" t="n">
        <v>426.5122711887006</v>
      </c>
      <c r="AB23" t="n">
        <v>583.5729058337914</v>
      </c>
      <c r="AC23" t="n">
        <v>527.8775267507311</v>
      </c>
      <c r="AD23" t="n">
        <v>426512.2711887006</v>
      </c>
      <c r="AE23" t="n">
        <v>583572.9058337915</v>
      </c>
      <c r="AF23" t="n">
        <v>1.487379918309738e-06</v>
      </c>
      <c r="AG23" t="n">
        <v>0.7610416666666667</v>
      </c>
      <c r="AH23" t="n">
        <v>527877.5267507312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1.3714</v>
      </c>
      <c r="E2" t="n">
        <v>72.92</v>
      </c>
      <c r="F2" t="n">
        <v>47.44</v>
      </c>
      <c r="G2" t="n">
        <v>5.47</v>
      </c>
      <c r="H2" t="n">
        <v>0.08</v>
      </c>
      <c r="I2" t="n">
        <v>520</v>
      </c>
      <c r="J2" t="n">
        <v>222.93</v>
      </c>
      <c r="K2" t="n">
        <v>56.94</v>
      </c>
      <c r="L2" t="n">
        <v>1</v>
      </c>
      <c r="M2" t="n">
        <v>518</v>
      </c>
      <c r="N2" t="n">
        <v>49.99</v>
      </c>
      <c r="O2" t="n">
        <v>27728.69</v>
      </c>
      <c r="P2" t="n">
        <v>717.97</v>
      </c>
      <c r="Q2" t="n">
        <v>3112.01</v>
      </c>
      <c r="R2" t="n">
        <v>603.66</v>
      </c>
      <c r="S2" t="n">
        <v>88.73</v>
      </c>
      <c r="T2" t="n">
        <v>253167.72</v>
      </c>
      <c r="U2" t="n">
        <v>0.15</v>
      </c>
      <c r="V2" t="n">
        <v>0.61</v>
      </c>
      <c r="W2" t="n">
        <v>8.470000000000001</v>
      </c>
      <c r="X2" t="n">
        <v>15.65</v>
      </c>
      <c r="Y2" t="n">
        <v>1</v>
      </c>
      <c r="Z2" t="n">
        <v>10</v>
      </c>
      <c r="AA2" t="n">
        <v>1760.594085670773</v>
      </c>
      <c r="AB2" t="n">
        <v>2408.922499944001</v>
      </c>
      <c r="AC2" t="n">
        <v>2179.018317493308</v>
      </c>
      <c r="AD2" t="n">
        <v>1760594.085670772</v>
      </c>
      <c r="AE2" t="n">
        <v>2408922.499944001</v>
      </c>
      <c r="AF2" t="n">
        <v>7.044156752629787e-07</v>
      </c>
      <c r="AG2" t="n">
        <v>1.519166666666667</v>
      </c>
      <c r="AH2" t="n">
        <v>2179018.317493308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1.6169</v>
      </c>
      <c r="E3" t="n">
        <v>61.85</v>
      </c>
      <c r="F3" t="n">
        <v>42.82</v>
      </c>
      <c r="G3" t="n">
        <v>6.89</v>
      </c>
      <c r="H3" t="n">
        <v>0.1</v>
      </c>
      <c r="I3" t="n">
        <v>373</v>
      </c>
      <c r="J3" t="n">
        <v>223.35</v>
      </c>
      <c r="K3" t="n">
        <v>56.94</v>
      </c>
      <c r="L3" t="n">
        <v>1.25</v>
      </c>
      <c r="M3" t="n">
        <v>371</v>
      </c>
      <c r="N3" t="n">
        <v>50.15</v>
      </c>
      <c r="O3" t="n">
        <v>27780.03</v>
      </c>
      <c r="P3" t="n">
        <v>644.84</v>
      </c>
      <c r="Q3" t="n">
        <v>3111.05</v>
      </c>
      <c r="R3" t="n">
        <v>453.31</v>
      </c>
      <c r="S3" t="n">
        <v>88.73</v>
      </c>
      <c r="T3" t="n">
        <v>178728.64</v>
      </c>
      <c r="U3" t="n">
        <v>0.2</v>
      </c>
      <c r="V3" t="n">
        <v>0.68</v>
      </c>
      <c r="W3" t="n">
        <v>8.199999999999999</v>
      </c>
      <c r="X3" t="n">
        <v>11.04</v>
      </c>
      <c r="Y3" t="n">
        <v>1</v>
      </c>
      <c r="Z3" t="n">
        <v>10</v>
      </c>
      <c r="AA3" t="n">
        <v>1344.00848646312</v>
      </c>
      <c r="AB3" t="n">
        <v>1838.931704648541</v>
      </c>
      <c r="AC3" t="n">
        <v>1663.426643713741</v>
      </c>
      <c r="AD3" t="n">
        <v>1344008.48646312</v>
      </c>
      <c r="AE3" t="n">
        <v>1838931.704648541</v>
      </c>
      <c r="AF3" t="n">
        <v>8.305160458893906e-07</v>
      </c>
      <c r="AG3" t="n">
        <v>1.288541666666667</v>
      </c>
      <c r="AH3" t="n">
        <v>1663426.643713741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1.7937</v>
      </c>
      <c r="E4" t="n">
        <v>55.75</v>
      </c>
      <c r="F4" t="n">
        <v>40.32</v>
      </c>
      <c r="G4" t="n">
        <v>8.31</v>
      </c>
      <c r="H4" t="n">
        <v>0.12</v>
      </c>
      <c r="I4" t="n">
        <v>291</v>
      </c>
      <c r="J4" t="n">
        <v>223.76</v>
      </c>
      <c r="K4" t="n">
        <v>56.94</v>
      </c>
      <c r="L4" t="n">
        <v>1.5</v>
      </c>
      <c r="M4" t="n">
        <v>289</v>
      </c>
      <c r="N4" t="n">
        <v>50.32</v>
      </c>
      <c r="O4" t="n">
        <v>27831.42</v>
      </c>
      <c r="P4" t="n">
        <v>604.39</v>
      </c>
      <c r="Q4" t="n">
        <v>3110.28</v>
      </c>
      <c r="R4" t="n">
        <v>371.31</v>
      </c>
      <c r="S4" t="n">
        <v>88.73</v>
      </c>
      <c r="T4" t="n">
        <v>138139.81</v>
      </c>
      <c r="U4" t="n">
        <v>0.24</v>
      </c>
      <c r="V4" t="n">
        <v>0.72</v>
      </c>
      <c r="W4" t="n">
        <v>8.08</v>
      </c>
      <c r="X4" t="n">
        <v>8.550000000000001</v>
      </c>
      <c r="Y4" t="n">
        <v>1</v>
      </c>
      <c r="Z4" t="n">
        <v>10</v>
      </c>
      <c r="AA4" t="n">
        <v>1137.582722766478</v>
      </c>
      <c r="AB4" t="n">
        <v>1556.490867896831</v>
      </c>
      <c r="AC4" t="n">
        <v>1407.941564013411</v>
      </c>
      <c r="AD4" t="n">
        <v>1137582.722766478</v>
      </c>
      <c r="AE4" t="n">
        <v>1556490.867896831</v>
      </c>
      <c r="AF4" t="n">
        <v>9.213288586256417e-07</v>
      </c>
      <c r="AG4" t="n">
        <v>1.161458333333333</v>
      </c>
      <c r="AH4" t="n">
        <v>1407941.564013411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1.9278</v>
      </c>
      <c r="E5" t="n">
        <v>51.87</v>
      </c>
      <c r="F5" t="n">
        <v>38.72</v>
      </c>
      <c r="G5" t="n">
        <v>9.720000000000001</v>
      </c>
      <c r="H5" t="n">
        <v>0.14</v>
      </c>
      <c r="I5" t="n">
        <v>239</v>
      </c>
      <c r="J5" t="n">
        <v>224.18</v>
      </c>
      <c r="K5" t="n">
        <v>56.94</v>
      </c>
      <c r="L5" t="n">
        <v>1.75</v>
      </c>
      <c r="M5" t="n">
        <v>237</v>
      </c>
      <c r="N5" t="n">
        <v>50.49</v>
      </c>
      <c r="O5" t="n">
        <v>27882.87</v>
      </c>
      <c r="P5" t="n">
        <v>577.49</v>
      </c>
      <c r="Q5" t="n">
        <v>3109.97</v>
      </c>
      <c r="R5" t="n">
        <v>319.43</v>
      </c>
      <c r="S5" t="n">
        <v>88.73</v>
      </c>
      <c r="T5" t="n">
        <v>112460.5</v>
      </c>
      <c r="U5" t="n">
        <v>0.28</v>
      </c>
      <c r="V5" t="n">
        <v>0.75</v>
      </c>
      <c r="W5" t="n">
        <v>7.98</v>
      </c>
      <c r="X5" t="n">
        <v>6.95</v>
      </c>
      <c r="Y5" t="n">
        <v>1</v>
      </c>
      <c r="Z5" t="n">
        <v>10</v>
      </c>
      <c r="AA5" t="n">
        <v>1013.164926349616</v>
      </c>
      <c r="AB5" t="n">
        <v>1386.256949913492</v>
      </c>
      <c r="AC5" t="n">
        <v>1253.954532237597</v>
      </c>
      <c r="AD5" t="n">
        <v>1013164.926349616</v>
      </c>
      <c r="AE5" t="n">
        <v>1386256.949913492</v>
      </c>
      <c r="AF5" t="n">
        <v>9.902089388741216e-07</v>
      </c>
      <c r="AG5" t="n">
        <v>1.080625</v>
      </c>
      <c r="AH5" t="n">
        <v>1253954.532237597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2.0341</v>
      </c>
      <c r="E6" t="n">
        <v>49.16</v>
      </c>
      <c r="F6" t="n">
        <v>37.64</v>
      </c>
      <c r="G6" t="n">
        <v>11.18</v>
      </c>
      <c r="H6" t="n">
        <v>0.16</v>
      </c>
      <c r="I6" t="n">
        <v>202</v>
      </c>
      <c r="J6" t="n">
        <v>224.6</v>
      </c>
      <c r="K6" t="n">
        <v>56.94</v>
      </c>
      <c r="L6" t="n">
        <v>2</v>
      </c>
      <c r="M6" t="n">
        <v>200</v>
      </c>
      <c r="N6" t="n">
        <v>50.65</v>
      </c>
      <c r="O6" t="n">
        <v>27934.37</v>
      </c>
      <c r="P6" t="n">
        <v>558.5599999999999</v>
      </c>
      <c r="Q6" t="n">
        <v>3110.02</v>
      </c>
      <c r="R6" t="n">
        <v>284.21</v>
      </c>
      <c r="S6" t="n">
        <v>88.73</v>
      </c>
      <c r="T6" t="n">
        <v>95032.17999999999</v>
      </c>
      <c r="U6" t="n">
        <v>0.31</v>
      </c>
      <c r="V6" t="n">
        <v>0.77</v>
      </c>
      <c r="W6" t="n">
        <v>7.92</v>
      </c>
      <c r="X6" t="n">
        <v>5.87</v>
      </c>
      <c r="Y6" t="n">
        <v>1</v>
      </c>
      <c r="Z6" t="n">
        <v>10</v>
      </c>
      <c r="AA6" t="n">
        <v>930.3428397798496</v>
      </c>
      <c r="AB6" t="n">
        <v>1272.936117216154</v>
      </c>
      <c r="AC6" t="n">
        <v>1151.448880766104</v>
      </c>
      <c r="AD6" t="n">
        <v>930342.8397798495</v>
      </c>
      <c r="AE6" t="n">
        <v>1272936.117216154</v>
      </c>
      <c r="AF6" t="n">
        <v>1.044809628884662e-06</v>
      </c>
      <c r="AG6" t="n">
        <v>1.024166666666667</v>
      </c>
      <c r="AH6" t="n">
        <v>1151448.880766104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2.1191</v>
      </c>
      <c r="E7" t="n">
        <v>47.19</v>
      </c>
      <c r="F7" t="n">
        <v>36.85</v>
      </c>
      <c r="G7" t="n">
        <v>12.63</v>
      </c>
      <c r="H7" t="n">
        <v>0.18</v>
      </c>
      <c r="I7" t="n">
        <v>175</v>
      </c>
      <c r="J7" t="n">
        <v>225.01</v>
      </c>
      <c r="K7" t="n">
        <v>56.94</v>
      </c>
      <c r="L7" t="n">
        <v>2.25</v>
      </c>
      <c r="M7" t="n">
        <v>173</v>
      </c>
      <c r="N7" t="n">
        <v>50.82</v>
      </c>
      <c r="O7" t="n">
        <v>27985.94</v>
      </c>
      <c r="P7" t="n">
        <v>543.75</v>
      </c>
      <c r="Q7" t="n">
        <v>3109.89</v>
      </c>
      <c r="R7" t="n">
        <v>258.01</v>
      </c>
      <c r="S7" t="n">
        <v>88.73</v>
      </c>
      <c r="T7" t="n">
        <v>82072.02</v>
      </c>
      <c r="U7" t="n">
        <v>0.34</v>
      </c>
      <c r="V7" t="n">
        <v>0.79</v>
      </c>
      <c r="W7" t="n">
        <v>7.88</v>
      </c>
      <c r="X7" t="n">
        <v>5.08</v>
      </c>
      <c r="Y7" t="n">
        <v>1</v>
      </c>
      <c r="Z7" t="n">
        <v>10</v>
      </c>
      <c r="AA7" t="n">
        <v>870.7854858108919</v>
      </c>
      <c r="AB7" t="n">
        <v>1191.447118030807</v>
      </c>
      <c r="AC7" t="n">
        <v>1077.737077292479</v>
      </c>
      <c r="AD7" t="n">
        <v>870785.485810892</v>
      </c>
      <c r="AE7" t="n">
        <v>1191447.118030807</v>
      </c>
      <c r="AF7" t="n">
        <v>1.088469635007859e-06</v>
      </c>
      <c r="AG7" t="n">
        <v>0.9831249999999999</v>
      </c>
      <c r="AH7" t="n">
        <v>1077737.077292479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2.1916</v>
      </c>
      <c r="E8" t="n">
        <v>45.63</v>
      </c>
      <c r="F8" t="n">
        <v>36.21</v>
      </c>
      <c r="G8" t="n">
        <v>14.11</v>
      </c>
      <c r="H8" t="n">
        <v>0.2</v>
      </c>
      <c r="I8" t="n">
        <v>154</v>
      </c>
      <c r="J8" t="n">
        <v>225.43</v>
      </c>
      <c r="K8" t="n">
        <v>56.94</v>
      </c>
      <c r="L8" t="n">
        <v>2.5</v>
      </c>
      <c r="M8" t="n">
        <v>152</v>
      </c>
      <c r="N8" t="n">
        <v>50.99</v>
      </c>
      <c r="O8" t="n">
        <v>28037.57</v>
      </c>
      <c r="P8" t="n">
        <v>531.67</v>
      </c>
      <c r="Q8" t="n">
        <v>3110.1</v>
      </c>
      <c r="R8" t="n">
        <v>237.15</v>
      </c>
      <c r="S8" t="n">
        <v>88.73</v>
      </c>
      <c r="T8" t="n">
        <v>71742.13</v>
      </c>
      <c r="U8" t="n">
        <v>0.37</v>
      </c>
      <c r="V8" t="n">
        <v>0.8</v>
      </c>
      <c r="W8" t="n">
        <v>7.85</v>
      </c>
      <c r="X8" t="n">
        <v>4.44</v>
      </c>
      <c r="Y8" t="n">
        <v>1</v>
      </c>
      <c r="Z8" t="n">
        <v>10</v>
      </c>
      <c r="AA8" t="n">
        <v>824.5983680312984</v>
      </c>
      <c r="AB8" t="n">
        <v>1128.25186585294</v>
      </c>
      <c r="AC8" t="n">
        <v>1020.573091287374</v>
      </c>
      <c r="AD8" t="n">
        <v>824598.3680312984</v>
      </c>
      <c r="AE8" t="n">
        <v>1128251.86585294</v>
      </c>
      <c r="AF8" t="n">
        <v>1.125709051995293e-06</v>
      </c>
      <c r="AG8" t="n">
        <v>0.9506250000000001</v>
      </c>
      <c r="AH8" t="n">
        <v>1020573.091287374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2.2479</v>
      </c>
      <c r="E9" t="n">
        <v>44.49</v>
      </c>
      <c r="F9" t="n">
        <v>35.77</v>
      </c>
      <c r="G9" t="n">
        <v>15.55</v>
      </c>
      <c r="H9" t="n">
        <v>0.22</v>
      </c>
      <c r="I9" t="n">
        <v>138</v>
      </c>
      <c r="J9" t="n">
        <v>225.85</v>
      </c>
      <c r="K9" t="n">
        <v>56.94</v>
      </c>
      <c r="L9" t="n">
        <v>2.75</v>
      </c>
      <c r="M9" t="n">
        <v>136</v>
      </c>
      <c r="N9" t="n">
        <v>51.16</v>
      </c>
      <c r="O9" t="n">
        <v>28089.25</v>
      </c>
      <c r="P9" t="n">
        <v>522.3</v>
      </c>
      <c r="Q9" t="n">
        <v>3109.62</v>
      </c>
      <c r="R9" t="n">
        <v>223</v>
      </c>
      <c r="S9" t="n">
        <v>88.73</v>
      </c>
      <c r="T9" t="n">
        <v>64749.56</v>
      </c>
      <c r="U9" t="n">
        <v>0.4</v>
      </c>
      <c r="V9" t="n">
        <v>0.8100000000000001</v>
      </c>
      <c r="W9" t="n">
        <v>7.82</v>
      </c>
      <c r="X9" t="n">
        <v>4</v>
      </c>
      <c r="Y9" t="n">
        <v>1</v>
      </c>
      <c r="Z9" t="n">
        <v>10</v>
      </c>
      <c r="AA9" t="n">
        <v>791.1547726977468</v>
      </c>
      <c r="AB9" t="n">
        <v>1082.492863290279</v>
      </c>
      <c r="AC9" t="n">
        <v>979.1812637061298</v>
      </c>
      <c r="AD9" t="n">
        <v>791154.7726977468</v>
      </c>
      <c r="AE9" t="n">
        <v>1082492.863290279</v>
      </c>
      <c r="AF9" t="n">
        <v>1.154627385462775e-06</v>
      </c>
      <c r="AG9" t="n">
        <v>0.926875</v>
      </c>
      <c r="AH9" t="n">
        <v>979181.2637061299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2.3025</v>
      </c>
      <c r="E10" t="n">
        <v>43.43</v>
      </c>
      <c r="F10" t="n">
        <v>35.33</v>
      </c>
      <c r="G10" t="n">
        <v>17.09</v>
      </c>
      <c r="H10" t="n">
        <v>0.24</v>
      </c>
      <c r="I10" t="n">
        <v>124</v>
      </c>
      <c r="J10" t="n">
        <v>226.27</v>
      </c>
      <c r="K10" t="n">
        <v>56.94</v>
      </c>
      <c r="L10" t="n">
        <v>3</v>
      </c>
      <c r="M10" t="n">
        <v>122</v>
      </c>
      <c r="N10" t="n">
        <v>51.33</v>
      </c>
      <c r="O10" t="n">
        <v>28140.99</v>
      </c>
      <c r="P10" t="n">
        <v>513.13</v>
      </c>
      <c r="Q10" t="n">
        <v>3109.52</v>
      </c>
      <c r="R10" t="n">
        <v>208.35</v>
      </c>
      <c r="S10" t="n">
        <v>88.73</v>
      </c>
      <c r="T10" t="n">
        <v>57495.36</v>
      </c>
      <c r="U10" t="n">
        <v>0.43</v>
      </c>
      <c r="V10" t="n">
        <v>0.82</v>
      </c>
      <c r="W10" t="n">
        <v>7.8</v>
      </c>
      <c r="X10" t="n">
        <v>3.56</v>
      </c>
      <c r="Y10" t="n">
        <v>1</v>
      </c>
      <c r="Z10" t="n">
        <v>10</v>
      </c>
      <c r="AA10" t="n">
        <v>760.1143157760474</v>
      </c>
      <c r="AB10" t="n">
        <v>1040.021940721698</v>
      </c>
      <c r="AC10" t="n">
        <v>940.7637063791802</v>
      </c>
      <c r="AD10" t="n">
        <v>760114.3157760474</v>
      </c>
      <c r="AE10" t="n">
        <v>1040021.940721698</v>
      </c>
      <c r="AF10" t="n">
        <v>1.182672518807794e-06</v>
      </c>
      <c r="AG10" t="n">
        <v>0.9047916666666667</v>
      </c>
      <c r="AH10" t="n">
        <v>940763.7063791802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2.3447</v>
      </c>
      <c r="E11" t="n">
        <v>42.65</v>
      </c>
      <c r="F11" t="n">
        <v>35.03</v>
      </c>
      <c r="G11" t="n">
        <v>18.6</v>
      </c>
      <c r="H11" t="n">
        <v>0.25</v>
      </c>
      <c r="I11" t="n">
        <v>113</v>
      </c>
      <c r="J11" t="n">
        <v>226.69</v>
      </c>
      <c r="K11" t="n">
        <v>56.94</v>
      </c>
      <c r="L11" t="n">
        <v>3.25</v>
      </c>
      <c r="M11" t="n">
        <v>111</v>
      </c>
      <c r="N11" t="n">
        <v>51.5</v>
      </c>
      <c r="O11" t="n">
        <v>28192.8</v>
      </c>
      <c r="P11" t="n">
        <v>505.62</v>
      </c>
      <c r="Q11" t="n">
        <v>3109.44</v>
      </c>
      <c r="R11" t="n">
        <v>198.52</v>
      </c>
      <c r="S11" t="n">
        <v>88.73</v>
      </c>
      <c r="T11" t="n">
        <v>52635.48</v>
      </c>
      <c r="U11" t="n">
        <v>0.45</v>
      </c>
      <c r="V11" t="n">
        <v>0.83</v>
      </c>
      <c r="W11" t="n">
        <v>7.79</v>
      </c>
      <c r="X11" t="n">
        <v>3.26</v>
      </c>
      <c r="Y11" t="n">
        <v>1</v>
      </c>
      <c r="Z11" t="n">
        <v>10</v>
      </c>
      <c r="AA11" t="n">
        <v>736.9185467284738</v>
      </c>
      <c r="AB11" t="n">
        <v>1008.284466185701</v>
      </c>
      <c r="AC11" t="n">
        <v>912.0552118690728</v>
      </c>
      <c r="AD11" t="n">
        <v>736918.5467284737</v>
      </c>
      <c r="AE11" t="n">
        <v>1008284.466185701</v>
      </c>
      <c r="AF11" t="n">
        <v>1.204348427730134e-06</v>
      </c>
      <c r="AG11" t="n">
        <v>0.8885416666666667</v>
      </c>
      <c r="AH11" t="n">
        <v>912055.2118690728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2.3879</v>
      </c>
      <c r="E12" t="n">
        <v>41.88</v>
      </c>
      <c r="F12" t="n">
        <v>34.7</v>
      </c>
      <c r="G12" t="n">
        <v>20.21</v>
      </c>
      <c r="H12" t="n">
        <v>0.27</v>
      </c>
      <c r="I12" t="n">
        <v>103</v>
      </c>
      <c r="J12" t="n">
        <v>227.11</v>
      </c>
      <c r="K12" t="n">
        <v>56.94</v>
      </c>
      <c r="L12" t="n">
        <v>3.5</v>
      </c>
      <c r="M12" t="n">
        <v>101</v>
      </c>
      <c r="N12" t="n">
        <v>51.67</v>
      </c>
      <c r="O12" t="n">
        <v>28244.66</v>
      </c>
      <c r="P12" t="n">
        <v>498.07</v>
      </c>
      <c r="Q12" t="n">
        <v>3109.53</v>
      </c>
      <c r="R12" t="n">
        <v>188.02</v>
      </c>
      <c r="S12" t="n">
        <v>88.73</v>
      </c>
      <c r="T12" t="n">
        <v>47435.95</v>
      </c>
      <c r="U12" t="n">
        <v>0.47</v>
      </c>
      <c r="V12" t="n">
        <v>0.83</v>
      </c>
      <c r="W12" t="n">
        <v>7.76</v>
      </c>
      <c r="X12" t="n">
        <v>2.93</v>
      </c>
      <c r="Y12" t="n">
        <v>1</v>
      </c>
      <c r="Z12" t="n">
        <v>10</v>
      </c>
      <c r="AA12" t="n">
        <v>714.0273674938244</v>
      </c>
      <c r="AB12" t="n">
        <v>976.9637448692998</v>
      </c>
      <c r="AC12" t="n">
        <v>883.7236962362008</v>
      </c>
      <c r="AD12" t="n">
        <v>714027.3674938243</v>
      </c>
      <c r="AE12" t="n">
        <v>976963.7448692998</v>
      </c>
      <c r="AF12" t="n">
        <v>1.226537983783336e-06</v>
      </c>
      <c r="AG12" t="n">
        <v>0.8725000000000001</v>
      </c>
      <c r="AH12" t="n">
        <v>883723.6962362007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2.4159</v>
      </c>
      <c r="E13" t="n">
        <v>41.39</v>
      </c>
      <c r="F13" t="n">
        <v>34.52</v>
      </c>
      <c r="G13" t="n">
        <v>21.57</v>
      </c>
      <c r="H13" t="n">
        <v>0.29</v>
      </c>
      <c r="I13" t="n">
        <v>96</v>
      </c>
      <c r="J13" t="n">
        <v>227.53</v>
      </c>
      <c r="K13" t="n">
        <v>56.94</v>
      </c>
      <c r="L13" t="n">
        <v>3.75</v>
      </c>
      <c r="M13" t="n">
        <v>94</v>
      </c>
      <c r="N13" t="n">
        <v>51.84</v>
      </c>
      <c r="O13" t="n">
        <v>28296.58</v>
      </c>
      <c r="P13" t="n">
        <v>492.74</v>
      </c>
      <c r="Q13" t="n">
        <v>3109.39</v>
      </c>
      <c r="R13" t="n">
        <v>181.92</v>
      </c>
      <c r="S13" t="n">
        <v>88.73</v>
      </c>
      <c r="T13" t="n">
        <v>44419.9</v>
      </c>
      <c r="U13" t="n">
        <v>0.49</v>
      </c>
      <c r="V13" t="n">
        <v>0.84</v>
      </c>
      <c r="W13" t="n">
        <v>7.76</v>
      </c>
      <c r="X13" t="n">
        <v>2.76</v>
      </c>
      <c r="Y13" t="n">
        <v>1</v>
      </c>
      <c r="Z13" t="n">
        <v>10</v>
      </c>
      <c r="AA13" t="n">
        <v>699.3873863225342</v>
      </c>
      <c r="AB13" t="n">
        <v>956.9326767603544</v>
      </c>
      <c r="AC13" t="n">
        <v>865.6043651537926</v>
      </c>
      <c r="AD13" t="n">
        <v>699387.3863225342</v>
      </c>
      <c r="AE13" t="n">
        <v>956932.6767603544</v>
      </c>
      <c r="AF13" t="n">
        <v>1.240920103447448e-06</v>
      </c>
      <c r="AG13" t="n">
        <v>0.8622916666666667</v>
      </c>
      <c r="AH13" t="n">
        <v>865604.3651537927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2.4469</v>
      </c>
      <c r="E14" t="n">
        <v>40.87</v>
      </c>
      <c r="F14" t="n">
        <v>34.3</v>
      </c>
      <c r="G14" t="n">
        <v>23.12</v>
      </c>
      <c r="H14" t="n">
        <v>0.31</v>
      </c>
      <c r="I14" t="n">
        <v>89</v>
      </c>
      <c r="J14" t="n">
        <v>227.95</v>
      </c>
      <c r="K14" t="n">
        <v>56.94</v>
      </c>
      <c r="L14" t="n">
        <v>4</v>
      </c>
      <c r="M14" t="n">
        <v>87</v>
      </c>
      <c r="N14" t="n">
        <v>52.01</v>
      </c>
      <c r="O14" t="n">
        <v>28348.56</v>
      </c>
      <c r="P14" t="n">
        <v>486.99</v>
      </c>
      <c r="Q14" t="n">
        <v>3109.3</v>
      </c>
      <c r="R14" t="n">
        <v>175.43</v>
      </c>
      <c r="S14" t="n">
        <v>88.73</v>
      </c>
      <c r="T14" t="n">
        <v>41211.06</v>
      </c>
      <c r="U14" t="n">
        <v>0.51</v>
      </c>
      <c r="V14" t="n">
        <v>0.84</v>
      </c>
      <c r="W14" t="n">
        <v>7.73</v>
      </c>
      <c r="X14" t="n">
        <v>2.54</v>
      </c>
      <c r="Y14" t="n">
        <v>1</v>
      </c>
      <c r="Z14" t="n">
        <v>10</v>
      </c>
      <c r="AA14" t="n">
        <v>683.600867420608</v>
      </c>
      <c r="AB14" t="n">
        <v>935.3328651466779</v>
      </c>
      <c r="AC14" t="n">
        <v>846.0660092449993</v>
      </c>
      <c r="AD14" t="n">
        <v>683600.8674206079</v>
      </c>
      <c r="AE14" t="n">
        <v>935332.8651466779</v>
      </c>
      <c r="AF14" t="n">
        <v>1.256843164504144e-06</v>
      </c>
      <c r="AG14" t="n">
        <v>0.8514583333333333</v>
      </c>
      <c r="AH14" t="n">
        <v>846066.0092449994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2.4786</v>
      </c>
      <c r="E15" t="n">
        <v>40.35</v>
      </c>
      <c r="F15" t="n">
        <v>34.09</v>
      </c>
      <c r="G15" t="n">
        <v>24.94</v>
      </c>
      <c r="H15" t="n">
        <v>0.33</v>
      </c>
      <c r="I15" t="n">
        <v>82</v>
      </c>
      <c r="J15" t="n">
        <v>228.38</v>
      </c>
      <c r="K15" t="n">
        <v>56.94</v>
      </c>
      <c r="L15" t="n">
        <v>4.25</v>
      </c>
      <c r="M15" t="n">
        <v>80</v>
      </c>
      <c r="N15" t="n">
        <v>52.18</v>
      </c>
      <c r="O15" t="n">
        <v>28400.61</v>
      </c>
      <c r="P15" t="n">
        <v>480.59</v>
      </c>
      <c r="Q15" t="n">
        <v>3109.38</v>
      </c>
      <c r="R15" t="n">
        <v>168.22</v>
      </c>
      <c r="S15" t="n">
        <v>88.73</v>
      </c>
      <c r="T15" t="n">
        <v>37638.87</v>
      </c>
      <c r="U15" t="n">
        <v>0.53</v>
      </c>
      <c r="V15" t="n">
        <v>0.85</v>
      </c>
      <c r="W15" t="n">
        <v>7.73</v>
      </c>
      <c r="X15" t="n">
        <v>2.32</v>
      </c>
      <c r="Y15" t="n">
        <v>1</v>
      </c>
      <c r="Z15" t="n">
        <v>10</v>
      </c>
      <c r="AA15" t="n">
        <v>667.4433639306742</v>
      </c>
      <c r="AB15" t="n">
        <v>913.2254560530049</v>
      </c>
      <c r="AC15" t="n">
        <v>826.0685002472831</v>
      </c>
      <c r="AD15" t="n">
        <v>667443.3639306742</v>
      </c>
      <c r="AE15" t="n">
        <v>913225.4560530049</v>
      </c>
      <c r="AF15" t="n">
        <v>1.273125778552442e-06</v>
      </c>
      <c r="AG15" t="n">
        <v>0.8406250000000001</v>
      </c>
      <c r="AH15" t="n">
        <v>826068.500247283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2.4987</v>
      </c>
      <c r="E16" t="n">
        <v>40.02</v>
      </c>
      <c r="F16" t="n">
        <v>33.98</v>
      </c>
      <c r="G16" t="n">
        <v>26.48</v>
      </c>
      <c r="H16" t="n">
        <v>0.35</v>
      </c>
      <c r="I16" t="n">
        <v>77</v>
      </c>
      <c r="J16" t="n">
        <v>228.8</v>
      </c>
      <c r="K16" t="n">
        <v>56.94</v>
      </c>
      <c r="L16" t="n">
        <v>4.5</v>
      </c>
      <c r="M16" t="n">
        <v>75</v>
      </c>
      <c r="N16" t="n">
        <v>52.36</v>
      </c>
      <c r="O16" t="n">
        <v>28452.71</v>
      </c>
      <c r="P16" t="n">
        <v>476.22</v>
      </c>
      <c r="Q16" t="n">
        <v>3109.53</v>
      </c>
      <c r="R16" t="n">
        <v>164.86</v>
      </c>
      <c r="S16" t="n">
        <v>88.73</v>
      </c>
      <c r="T16" t="n">
        <v>35986.7</v>
      </c>
      <c r="U16" t="n">
        <v>0.54</v>
      </c>
      <c r="V16" t="n">
        <v>0.85</v>
      </c>
      <c r="W16" t="n">
        <v>7.72</v>
      </c>
      <c r="X16" t="n">
        <v>2.22</v>
      </c>
      <c r="Y16" t="n">
        <v>1</v>
      </c>
      <c r="Z16" t="n">
        <v>10</v>
      </c>
      <c r="AA16" t="n">
        <v>657.2383898789002</v>
      </c>
      <c r="AB16" t="n">
        <v>899.262560343687</v>
      </c>
      <c r="AC16" t="n">
        <v>813.4382037074151</v>
      </c>
      <c r="AD16" t="n">
        <v>657238.3898789001</v>
      </c>
      <c r="AE16" t="n">
        <v>899262.5603436871</v>
      </c>
      <c r="AF16" t="n">
        <v>1.283450085882751e-06</v>
      </c>
      <c r="AG16" t="n">
        <v>0.8337500000000001</v>
      </c>
      <c r="AH16" t="n">
        <v>813438.2037074151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2.5236</v>
      </c>
      <c r="E17" t="n">
        <v>39.63</v>
      </c>
      <c r="F17" t="n">
        <v>33.81</v>
      </c>
      <c r="G17" t="n">
        <v>28.17</v>
      </c>
      <c r="H17" t="n">
        <v>0.37</v>
      </c>
      <c r="I17" t="n">
        <v>72</v>
      </c>
      <c r="J17" t="n">
        <v>229.22</v>
      </c>
      <c r="K17" t="n">
        <v>56.94</v>
      </c>
      <c r="L17" t="n">
        <v>4.75</v>
      </c>
      <c r="M17" t="n">
        <v>70</v>
      </c>
      <c r="N17" t="n">
        <v>52.53</v>
      </c>
      <c r="O17" t="n">
        <v>28504.87</v>
      </c>
      <c r="P17" t="n">
        <v>470.72</v>
      </c>
      <c r="Q17" t="n">
        <v>3109.43</v>
      </c>
      <c r="R17" t="n">
        <v>159.25</v>
      </c>
      <c r="S17" t="n">
        <v>88.73</v>
      </c>
      <c r="T17" t="n">
        <v>33203.07</v>
      </c>
      <c r="U17" t="n">
        <v>0.5600000000000001</v>
      </c>
      <c r="V17" t="n">
        <v>0.86</v>
      </c>
      <c r="W17" t="n">
        <v>7.7</v>
      </c>
      <c r="X17" t="n">
        <v>2.04</v>
      </c>
      <c r="Y17" t="n">
        <v>1</v>
      </c>
      <c r="Z17" t="n">
        <v>10</v>
      </c>
      <c r="AA17" t="n">
        <v>644.552213754593</v>
      </c>
      <c r="AB17" t="n">
        <v>881.9047744958194</v>
      </c>
      <c r="AC17" t="n">
        <v>797.7370205790623</v>
      </c>
      <c r="AD17" t="n">
        <v>644552.213754593</v>
      </c>
      <c r="AE17" t="n">
        <v>881904.7744958195</v>
      </c>
      <c r="AF17" t="n">
        <v>1.296239899441194e-06</v>
      </c>
      <c r="AG17" t="n">
        <v>0.8256250000000001</v>
      </c>
      <c r="AH17" t="n">
        <v>797737.0205790624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2.5415</v>
      </c>
      <c r="E18" t="n">
        <v>39.35</v>
      </c>
      <c r="F18" t="n">
        <v>33.7</v>
      </c>
      <c r="G18" t="n">
        <v>29.74</v>
      </c>
      <c r="H18" t="n">
        <v>0.39</v>
      </c>
      <c r="I18" t="n">
        <v>68</v>
      </c>
      <c r="J18" t="n">
        <v>229.65</v>
      </c>
      <c r="K18" t="n">
        <v>56.94</v>
      </c>
      <c r="L18" t="n">
        <v>5</v>
      </c>
      <c r="M18" t="n">
        <v>66</v>
      </c>
      <c r="N18" t="n">
        <v>52.7</v>
      </c>
      <c r="O18" t="n">
        <v>28557.1</v>
      </c>
      <c r="P18" t="n">
        <v>466.97</v>
      </c>
      <c r="Q18" t="n">
        <v>3109.28</v>
      </c>
      <c r="R18" t="n">
        <v>155.62</v>
      </c>
      <c r="S18" t="n">
        <v>88.73</v>
      </c>
      <c r="T18" t="n">
        <v>31411.4</v>
      </c>
      <c r="U18" t="n">
        <v>0.57</v>
      </c>
      <c r="V18" t="n">
        <v>0.86</v>
      </c>
      <c r="W18" t="n">
        <v>7.7</v>
      </c>
      <c r="X18" t="n">
        <v>1.94</v>
      </c>
      <c r="Y18" t="n">
        <v>1</v>
      </c>
      <c r="Z18" t="n">
        <v>10</v>
      </c>
      <c r="AA18" t="n">
        <v>635.8470910495871</v>
      </c>
      <c r="AB18" t="n">
        <v>869.9940415679209</v>
      </c>
      <c r="AC18" t="n">
        <v>786.9630312849843</v>
      </c>
      <c r="AD18" t="n">
        <v>635847.0910495871</v>
      </c>
      <c r="AE18" t="n">
        <v>869994.0415679209</v>
      </c>
      <c r="AF18" t="n">
        <v>1.305434183083608e-06</v>
      </c>
      <c r="AG18" t="n">
        <v>0.8197916666666667</v>
      </c>
      <c r="AH18" t="n">
        <v>786963.0312849842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2.5628</v>
      </c>
      <c r="E19" t="n">
        <v>39.02</v>
      </c>
      <c r="F19" t="n">
        <v>33.55</v>
      </c>
      <c r="G19" t="n">
        <v>31.45</v>
      </c>
      <c r="H19" t="n">
        <v>0.41</v>
      </c>
      <c r="I19" t="n">
        <v>64</v>
      </c>
      <c r="J19" t="n">
        <v>230.07</v>
      </c>
      <c r="K19" t="n">
        <v>56.94</v>
      </c>
      <c r="L19" t="n">
        <v>5.25</v>
      </c>
      <c r="M19" t="n">
        <v>62</v>
      </c>
      <c r="N19" t="n">
        <v>52.88</v>
      </c>
      <c r="O19" t="n">
        <v>28609.38</v>
      </c>
      <c r="P19" t="n">
        <v>461.3</v>
      </c>
      <c r="Q19" t="n">
        <v>3109.2</v>
      </c>
      <c r="R19" t="n">
        <v>150.99</v>
      </c>
      <c r="S19" t="n">
        <v>88.73</v>
      </c>
      <c r="T19" t="n">
        <v>29115.95</v>
      </c>
      <c r="U19" t="n">
        <v>0.59</v>
      </c>
      <c r="V19" t="n">
        <v>0.86</v>
      </c>
      <c r="W19" t="n">
        <v>7.69</v>
      </c>
      <c r="X19" t="n">
        <v>1.79</v>
      </c>
      <c r="Y19" t="n">
        <v>1</v>
      </c>
      <c r="Z19" t="n">
        <v>10</v>
      </c>
      <c r="AA19" t="n">
        <v>624.402218307006</v>
      </c>
      <c r="AB19" t="n">
        <v>854.334661769371</v>
      </c>
      <c r="AC19" t="n">
        <v>772.7981607163301</v>
      </c>
      <c r="AD19" t="n">
        <v>624402.2183070061</v>
      </c>
      <c r="AE19" t="n">
        <v>854334.661769371</v>
      </c>
      <c r="AF19" t="n">
        <v>1.316374866970951e-06</v>
      </c>
      <c r="AG19" t="n">
        <v>0.8129166666666667</v>
      </c>
      <c r="AH19" t="n">
        <v>772798.1607163302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2.5755</v>
      </c>
      <c r="E20" t="n">
        <v>38.83</v>
      </c>
      <c r="F20" t="n">
        <v>33.49</v>
      </c>
      <c r="G20" t="n">
        <v>32.94</v>
      </c>
      <c r="H20" t="n">
        <v>0.42</v>
      </c>
      <c r="I20" t="n">
        <v>61</v>
      </c>
      <c r="J20" t="n">
        <v>230.49</v>
      </c>
      <c r="K20" t="n">
        <v>56.94</v>
      </c>
      <c r="L20" t="n">
        <v>5.5</v>
      </c>
      <c r="M20" t="n">
        <v>59</v>
      </c>
      <c r="N20" t="n">
        <v>53.05</v>
      </c>
      <c r="O20" t="n">
        <v>28661.73</v>
      </c>
      <c r="P20" t="n">
        <v>457.9</v>
      </c>
      <c r="Q20" t="n">
        <v>3109.21</v>
      </c>
      <c r="R20" t="n">
        <v>148.66</v>
      </c>
      <c r="S20" t="n">
        <v>88.73</v>
      </c>
      <c r="T20" t="n">
        <v>27962.73</v>
      </c>
      <c r="U20" t="n">
        <v>0.6</v>
      </c>
      <c r="V20" t="n">
        <v>0.86</v>
      </c>
      <c r="W20" t="n">
        <v>7.7</v>
      </c>
      <c r="X20" t="n">
        <v>1.73</v>
      </c>
      <c r="Y20" t="n">
        <v>1</v>
      </c>
      <c r="Z20" t="n">
        <v>10</v>
      </c>
      <c r="AA20" t="n">
        <v>617.8112171219012</v>
      </c>
      <c r="AB20" t="n">
        <v>845.3165631734601</v>
      </c>
      <c r="AC20" t="n">
        <v>764.6407367934319</v>
      </c>
      <c r="AD20" t="n">
        <v>617811.2171219012</v>
      </c>
      <c r="AE20" t="n">
        <v>845316.5631734601</v>
      </c>
      <c r="AF20" t="n">
        <v>1.322898185532887e-06</v>
      </c>
      <c r="AG20" t="n">
        <v>0.8089583333333333</v>
      </c>
      <c r="AH20" t="n">
        <v>764640.7367934319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2.5894</v>
      </c>
      <c r="E21" t="n">
        <v>38.62</v>
      </c>
      <c r="F21" t="n">
        <v>33.41</v>
      </c>
      <c r="G21" t="n">
        <v>34.57</v>
      </c>
      <c r="H21" t="n">
        <v>0.44</v>
      </c>
      <c r="I21" t="n">
        <v>58</v>
      </c>
      <c r="J21" t="n">
        <v>230.92</v>
      </c>
      <c r="K21" t="n">
        <v>56.94</v>
      </c>
      <c r="L21" t="n">
        <v>5.75</v>
      </c>
      <c r="M21" t="n">
        <v>56</v>
      </c>
      <c r="N21" t="n">
        <v>53.23</v>
      </c>
      <c r="O21" t="n">
        <v>28714.14</v>
      </c>
      <c r="P21" t="n">
        <v>452.88</v>
      </c>
      <c r="Q21" t="n">
        <v>3109.58</v>
      </c>
      <c r="R21" t="n">
        <v>146.08</v>
      </c>
      <c r="S21" t="n">
        <v>88.73</v>
      </c>
      <c r="T21" t="n">
        <v>26689.43</v>
      </c>
      <c r="U21" t="n">
        <v>0.61</v>
      </c>
      <c r="V21" t="n">
        <v>0.87</v>
      </c>
      <c r="W21" t="n">
        <v>7.69</v>
      </c>
      <c r="X21" t="n">
        <v>1.65</v>
      </c>
      <c r="Y21" t="n">
        <v>1</v>
      </c>
      <c r="Z21" t="n">
        <v>10</v>
      </c>
      <c r="AA21" t="n">
        <v>609.3803123511246</v>
      </c>
      <c r="AB21" t="n">
        <v>833.7810273208156</v>
      </c>
      <c r="AC21" t="n">
        <v>754.2061362923378</v>
      </c>
      <c r="AD21" t="n">
        <v>609380.3123511246</v>
      </c>
      <c r="AE21" t="n">
        <v>833781.0273208156</v>
      </c>
      <c r="AF21" t="n">
        <v>1.330037880651857e-06</v>
      </c>
      <c r="AG21" t="n">
        <v>0.8045833333333333</v>
      </c>
      <c r="AH21" t="n">
        <v>754206.1362923378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2.6046</v>
      </c>
      <c r="E22" t="n">
        <v>38.39</v>
      </c>
      <c r="F22" t="n">
        <v>33.32</v>
      </c>
      <c r="G22" t="n">
        <v>36.35</v>
      </c>
      <c r="H22" t="n">
        <v>0.46</v>
      </c>
      <c r="I22" t="n">
        <v>55</v>
      </c>
      <c r="J22" t="n">
        <v>231.34</v>
      </c>
      <c r="K22" t="n">
        <v>56.94</v>
      </c>
      <c r="L22" t="n">
        <v>6</v>
      </c>
      <c r="M22" t="n">
        <v>53</v>
      </c>
      <c r="N22" t="n">
        <v>53.4</v>
      </c>
      <c r="O22" t="n">
        <v>28766.61</v>
      </c>
      <c r="P22" t="n">
        <v>449.13</v>
      </c>
      <c r="Q22" t="n">
        <v>3109.35</v>
      </c>
      <c r="R22" t="n">
        <v>143.41</v>
      </c>
      <c r="S22" t="n">
        <v>88.73</v>
      </c>
      <c r="T22" t="n">
        <v>25367.44</v>
      </c>
      <c r="U22" t="n">
        <v>0.62</v>
      </c>
      <c r="V22" t="n">
        <v>0.87</v>
      </c>
      <c r="W22" t="n">
        <v>7.68</v>
      </c>
      <c r="X22" t="n">
        <v>1.56</v>
      </c>
      <c r="Y22" t="n">
        <v>1</v>
      </c>
      <c r="Z22" t="n">
        <v>10</v>
      </c>
      <c r="AA22" t="n">
        <v>601.8653733118582</v>
      </c>
      <c r="AB22" t="n">
        <v>823.4987561915794</v>
      </c>
      <c r="AC22" t="n">
        <v>744.9051906884176</v>
      </c>
      <c r="AD22" t="n">
        <v>601865.3733118582</v>
      </c>
      <c r="AE22" t="n">
        <v>823498.7561915794</v>
      </c>
      <c r="AF22" t="n">
        <v>1.337845317040947e-06</v>
      </c>
      <c r="AG22" t="n">
        <v>0.7997916666666667</v>
      </c>
      <c r="AH22" t="n">
        <v>744905.1906884176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2.6195</v>
      </c>
      <c r="E23" t="n">
        <v>38.18</v>
      </c>
      <c r="F23" t="n">
        <v>33.23</v>
      </c>
      <c r="G23" t="n">
        <v>38.34</v>
      </c>
      <c r="H23" t="n">
        <v>0.48</v>
      </c>
      <c r="I23" t="n">
        <v>52</v>
      </c>
      <c r="J23" t="n">
        <v>231.77</v>
      </c>
      <c r="K23" t="n">
        <v>56.94</v>
      </c>
      <c r="L23" t="n">
        <v>6.25</v>
      </c>
      <c r="M23" t="n">
        <v>50</v>
      </c>
      <c r="N23" t="n">
        <v>53.58</v>
      </c>
      <c r="O23" t="n">
        <v>28819.14</v>
      </c>
      <c r="P23" t="n">
        <v>445.28</v>
      </c>
      <c r="Q23" t="n">
        <v>3109.21</v>
      </c>
      <c r="R23" t="n">
        <v>140.21</v>
      </c>
      <c r="S23" t="n">
        <v>88.73</v>
      </c>
      <c r="T23" t="n">
        <v>23785.95</v>
      </c>
      <c r="U23" t="n">
        <v>0.63</v>
      </c>
      <c r="V23" t="n">
        <v>0.87</v>
      </c>
      <c r="W23" t="n">
        <v>7.68</v>
      </c>
      <c r="X23" t="n">
        <v>1.47</v>
      </c>
      <c r="Y23" t="n">
        <v>1</v>
      </c>
      <c r="Z23" t="n">
        <v>10</v>
      </c>
      <c r="AA23" t="n">
        <v>594.4143467272681</v>
      </c>
      <c r="AB23" t="n">
        <v>813.3039329024504</v>
      </c>
      <c r="AC23" t="n">
        <v>735.6833470254785</v>
      </c>
      <c r="AD23" t="n">
        <v>594414.3467272682</v>
      </c>
      <c r="AE23" t="n">
        <v>813303.9329024503</v>
      </c>
      <c r="AF23" t="n">
        <v>1.345498659290778e-06</v>
      </c>
      <c r="AG23" t="n">
        <v>0.7954166666666667</v>
      </c>
      <c r="AH23" t="n">
        <v>735683.3470254785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2.6305</v>
      </c>
      <c r="E24" t="n">
        <v>38.02</v>
      </c>
      <c r="F24" t="n">
        <v>33.16</v>
      </c>
      <c r="G24" t="n">
        <v>39.79</v>
      </c>
      <c r="H24" t="n">
        <v>0.5</v>
      </c>
      <c r="I24" t="n">
        <v>50</v>
      </c>
      <c r="J24" t="n">
        <v>232.2</v>
      </c>
      <c r="K24" t="n">
        <v>56.94</v>
      </c>
      <c r="L24" t="n">
        <v>6.5</v>
      </c>
      <c r="M24" t="n">
        <v>48</v>
      </c>
      <c r="N24" t="n">
        <v>53.75</v>
      </c>
      <c r="O24" t="n">
        <v>28871.74</v>
      </c>
      <c r="P24" t="n">
        <v>440.18</v>
      </c>
      <c r="Q24" t="n">
        <v>3109.29</v>
      </c>
      <c r="R24" t="n">
        <v>138.29</v>
      </c>
      <c r="S24" t="n">
        <v>88.73</v>
      </c>
      <c r="T24" t="n">
        <v>22834.99</v>
      </c>
      <c r="U24" t="n">
        <v>0.64</v>
      </c>
      <c r="V24" t="n">
        <v>0.87</v>
      </c>
      <c r="W24" t="n">
        <v>7.67</v>
      </c>
      <c r="X24" t="n">
        <v>1.4</v>
      </c>
      <c r="Y24" t="n">
        <v>1</v>
      </c>
      <c r="Z24" t="n">
        <v>10</v>
      </c>
      <c r="AA24" t="n">
        <v>586.8722829836703</v>
      </c>
      <c r="AB24" t="n">
        <v>802.9845485560902</v>
      </c>
      <c r="AC24" t="n">
        <v>726.3488302377884</v>
      </c>
      <c r="AD24" t="n">
        <v>586872.2829836702</v>
      </c>
      <c r="AE24" t="n">
        <v>802984.5485560902</v>
      </c>
      <c r="AF24" t="n">
        <v>1.35114877773025e-06</v>
      </c>
      <c r="AG24" t="n">
        <v>0.7920833333333334</v>
      </c>
      <c r="AH24" t="n">
        <v>726348.8302377884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2.6419</v>
      </c>
      <c r="E25" t="n">
        <v>37.85</v>
      </c>
      <c r="F25" t="n">
        <v>33.08</v>
      </c>
      <c r="G25" t="n">
        <v>41.36</v>
      </c>
      <c r="H25" t="n">
        <v>0.52</v>
      </c>
      <c r="I25" t="n">
        <v>48</v>
      </c>
      <c r="J25" t="n">
        <v>232.62</v>
      </c>
      <c r="K25" t="n">
        <v>56.94</v>
      </c>
      <c r="L25" t="n">
        <v>6.75</v>
      </c>
      <c r="M25" t="n">
        <v>46</v>
      </c>
      <c r="N25" t="n">
        <v>53.93</v>
      </c>
      <c r="O25" t="n">
        <v>28924.39</v>
      </c>
      <c r="P25" t="n">
        <v>436.36</v>
      </c>
      <c r="Q25" t="n">
        <v>3109.27</v>
      </c>
      <c r="R25" t="n">
        <v>135.75</v>
      </c>
      <c r="S25" t="n">
        <v>88.73</v>
      </c>
      <c r="T25" t="n">
        <v>21576</v>
      </c>
      <c r="U25" t="n">
        <v>0.65</v>
      </c>
      <c r="V25" t="n">
        <v>0.87</v>
      </c>
      <c r="W25" t="n">
        <v>7.66</v>
      </c>
      <c r="X25" t="n">
        <v>1.32</v>
      </c>
      <c r="Y25" t="n">
        <v>1</v>
      </c>
      <c r="Z25" t="n">
        <v>10</v>
      </c>
      <c r="AA25" t="n">
        <v>580.4237073225941</v>
      </c>
      <c r="AB25" t="n">
        <v>794.161322845526</v>
      </c>
      <c r="AC25" t="n">
        <v>718.3676808055653</v>
      </c>
      <c r="AD25" t="n">
        <v>580423.707322594</v>
      </c>
      <c r="AE25" t="n">
        <v>794161.322845526</v>
      </c>
      <c r="AF25" t="n">
        <v>1.357004355022068e-06</v>
      </c>
      <c r="AG25" t="n">
        <v>0.7885416666666667</v>
      </c>
      <c r="AH25" t="n">
        <v>718367.6808055653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2.6565</v>
      </c>
      <c r="E26" t="n">
        <v>37.64</v>
      </c>
      <c r="F26" t="n">
        <v>33.01</v>
      </c>
      <c r="G26" t="n">
        <v>44.01</v>
      </c>
      <c r="H26" t="n">
        <v>0.53</v>
      </c>
      <c r="I26" t="n">
        <v>45</v>
      </c>
      <c r="J26" t="n">
        <v>233.05</v>
      </c>
      <c r="K26" t="n">
        <v>56.94</v>
      </c>
      <c r="L26" t="n">
        <v>7</v>
      </c>
      <c r="M26" t="n">
        <v>43</v>
      </c>
      <c r="N26" t="n">
        <v>54.11</v>
      </c>
      <c r="O26" t="n">
        <v>28977.11</v>
      </c>
      <c r="P26" t="n">
        <v>430.3</v>
      </c>
      <c r="Q26" t="n">
        <v>3109.37</v>
      </c>
      <c r="R26" t="n">
        <v>133.51</v>
      </c>
      <c r="S26" t="n">
        <v>88.73</v>
      </c>
      <c r="T26" t="n">
        <v>20469.59</v>
      </c>
      <c r="U26" t="n">
        <v>0.66</v>
      </c>
      <c r="V26" t="n">
        <v>0.88</v>
      </c>
      <c r="W26" t="n">
        <v>7.65</v>
      </c>
      <c r="X26" t="n">
        <v>1.25</v>
      </c>
      <c r="Y26" t="n">
        <v>1</v>
      </c>
      <c r="Z26" t="n">
        <v>10</v>
      </c>
      <c r="AA26" t="n">
        <v>571.3548430923828</v>
      </c>
      <c r="AB26" t="n">
        <v>781.7529027156979</v>
      </c>
      <c r="AC26" t="n">
        <v>707.1435028776012</v>
      </c>
      <c r="AD26" t="n">
        <v>571354.8430923828</v>
      </c>
      <c r="AE26" t="n">
        <v>781752.9027156979</v>
      </c>
      <c r="AF26" t="n">
        <v>1.36450360313264e-06</v>
      </c>
      <c r="AG26" t="n">
        <v>0.7841666666666667</v>
      </c>
      <c r="AH26" t="n">
        <v>707143.5028776012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2.6594</v>
      </c>
      <c r="E27" t="n">
        <v>37.6</v>
      </c>
      <c r="F27" t="n">
        <v>33.01</v>
      </c>
      <c r="G27" t="n">
        <v>45.01</v>
      </c>
      <c r="H27" t="n">
        <v>0.55</v>
      </c>
      <c r="I27" t="n">
        <v>44</v>
      </c>
      <c r="J27" t="n">
        <v>233.48</v>
      </c>
      <c r="K27" t="n">
        <v>56.94</v>
      </c>
      <c r="L27" t="n">
        <v>7.25</v>
      </c>
      <c r="M27" t="n">
        <v>42</v>
      </c>
      <c r="N27" t="n">
        <v>54.29</v>
      </c>
      <c r="O27" t="n">
        <v>29029.89</v>
      </c>
      <c r="P27" t="n">
        <v>429.4</v>
      </c>
      <c r="Q27" t="n">
        <v>3109.32</v>
      </c>
      <c r="R27" t="n">
        <v>133.28</v>
      </c>
      <c r="S27" t="n">
        <v>88.73</v>
      </c>
      <c r="T27" t="n">
        <v>20360.71</v>
      </c>
      <c r="U27" t="n">
        <v>0.67</v>
      </c>
      <c r="V27" t="n">
        <v>0.88</v>
      </c>
      <c r="W27" t="n">
        <v>7.66</v>
      </c>
      <c r="X27" t="n">
        <v>1.25</v>
      </c>
      <c r="Y27" t="n">
        <v>1</v>
      </c>
      <c r="Z27" t="n">
        <v>10</v>
      </c>
      <c r="AA27" t="n">
        <v>569.9151459755674</v>
      </c>
      <c r="AB27" t="n">
        <v>779.7830456055169</v>
      </c>
      <c r="AC27" t="n">
        <v>705.3616461653039</v>
      </c>
      <c r="AD27" t="n">
        <v>569915.1459755674</v>
      </c>
      <c r="AE27" t="n">
        <v>779783.0456055169</v>
      </c>
      <c r="AF27" t="n">
        <v>1.365993179812138e-06</v>
      </c>
      <c r="AG27" t="n">
        <v>0.7833333333333333</v>
      </c>
      <c r="AH27" t="n">
        <v>705361.6461653039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2.6729</v>
      </c>
      <c r="E28" t="n">
        <v>37.41</v>
      </c>
      <c r="F28" t="n">
        <v>32.91</v>
      </c>
      <c r="G28" t="n">
        <v>47.01</v>
      </c>
      <c r="H28" t="n">
        <v>0.57</v>
      </c>
      <c r="I28" t="n">
        <v>42</v>
      </c>
      <c r="J28" t="n">
        <v>233.91</v>
      </c>
      <c r="K28" t="n">
        <v>56.94</v>
      </c>
      <c r="L28" t="n">
        <v>7.5</v>
      </c>
      <c r="M28" t="n">
        <v>40</v>
      </c>
      <c r="N28" t="n">
        <v>54.46</v>
      </c>
      <c r="O28" t="n">
        <v>29082.74</v>
      </c>
      <c r="P28" t="n">
        <v>424.6</v>
      </c>
      <c r="Q28" t="n">
        <v>3109.33</v>
      </c>
      <c r="R28" t="n">
        <v>129.9</v>
      </c>
      <c r="S28" t="n">
        <v>88.73</v>
      </c>
      <c r="T28" t="n">
        <v>18677.25</v>
      </c>
      <c r="U28" t="n">
        <v>0.68</v>
      </c>
      <c r="V28" t="n">
        <v>0.88</v>
      </c>
      <c r="W28" t="n">
        <v>7.65</v>
      </c>
      <c r="X28" t="n">
        <v>1.15</v>
      </c>
      <c r="Y28" t="n">
        <v>1</v>
      </c>
      <c r="Z28" t="n">
        <v>10</v>
      </c>
      <c r="AA28" t="n">
        <v>562.175795142786</v>
      </c>
      <c r="AB28" t="n">
        <v>769.1937243600443</v>
      </c>
      <c r="AC28" t="n">
        <v>695.7829548772933</v>
      </c>
      <c r="AD28" t="n">
        <v>562175.795142786</v>
      </c>
      <c r="AE28" t="n">
        <v>769193.7243600442</v>
      </c>
      <c r="AF28" t="n">
        <v>1.372927416078763e-06</v>
      </c>
      <c r="AG28" t="n">
        <v>0.7793749999999999</v>
      </c>
      <c r="AH28" t="n">
        <v>695782.9548772933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2.6812</v>
      </c>
      <c r="E29" t="n">
        <v>37.3</v>
      </c>
      <c r="F29" t="n">
        <v>32.88</v>
      </c>
      <c r="G29" t="n">
        <v>49.32</v>
      </c>
      <c r="H29" t="n">
        <v>0.59</v>
      </c>
      <c r="I29" t="n">
        <v>40</v>
      </c>
      <c r="J29" t="n">
        <v>234.34</v>
      </c>
      <c r="K29" t="n">
        <v>56.94</v>
      </c>
      <c r="L29" t="n">
        <v>7.75</v>
      </c>
      <c r="M29" t="n">
        <v>38</v>
      </c>
      <c r="N29" t="n">
        <v>54.64</v>
      </c>
      <c r="O29" t="n">
        <v>29135.65</v>
      </c>
      <c r="P29" t="n">
        <v>420.72</v>
      </c>
      <c r="Q29" t="n">
        <v>3109.26</v>
      </c>
      <c r="R29" t="n">
        <v>128.95</v>
      </c>
      <c r="S29" t="n">
        <v>88.73</v>
      </c>
      <c r="T29" t="n">
        <v>18212.73</v>
      </c>
      <c r="U29" t="n">
        <v>0.6899999999999999</v>
      </c>
      <c r="V29" t="n">
        <v>0.88</v>
      </c>
      <c r="W29" t="n">
        <v>7.66</v>
      </c>
      <c r="X29" t="n">
        <v>1.12</v>
      </c>
      <c r="Y29" t="n">
        <v>1</v>
      </c>
      <c r="Z29" t="n">
        <v>10</v>
      </c>
      <c r="AA29" t="n">
        <v>556.7837955803632</v>
      </c>
      <c r="AB29" t="n">
        <v>761.8161526805051</v>
      </c>
      <c r="AC29" t="n">
        <v>689.1094882843624</v>
      </c>
      <c r="AD29" t="n">
        <v>556783.7955803631</v>
      </c>
      <c r="AE29" t="n">
        <v>761816.1526805051</v>
      </c>
      <c r="AF29" t="n">
        <v>1.377190687264911e-06</v>
      </c>
      <c r="AG29" t="n">
        <v>0.7770833333333332</v>
      </c>
      <c r="AH29" t="n">
        <v>689109.4882843625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2.6873</v>
      </c>
      <c r="E30" t="n">
        <v>37.21</v>
      </c>
      <c r="F30" t="n">
        <v>32.84</v>
      </c>
      <c r="G30" t="n">
        <v>50.52</v>
      </c>
      <c r="H30" t="n">
        <v>0.61</v>
      </c>
      <c r="I30" t="n">
        <v>39</v>
      </c>
      <c r="J30" t="n">
        <v>234.77</v>
      </c>
      <c r="K30" t="n">
        <v>56.94</v>
      </c>
      <c r="L30" t="n">
        <v>8</v>
      </c>
      <c r="M30" t="n">
        <v>37</v>
      </c>
      <c r="N30" t="n">
        <v>54.82</v>
      </c>
      <c r="O30" t="n">
        <v>29188.62</v>
      </c>
      <c r="P30" t="n">
        <v>414.53</v>
      </c>
      <c r="Q30" t="n">
        <v>3109.15</v>
      </c>
      <c r="R30" t="n">
        <v>127.88</v>
      </c>
      <c r="S30" t="n">
        <v>88.73</v>
      </c>
      <c r="T30" t="n">
        <v>17684.11</v>
      </c>
      <c r="U30" t="n">
        <v>0.6899999999999999</v>
      </c>
      <c r="V30" t="n">
        <v>0.88</v>
      </c>
      <c r="W30" t="n">
        <v>7.65</v>
      </c>
      <c r="X30" t="n">
        <v>1.08</v>
      </c>
      <c r="Y30" t="n">
        <v>1</v>
      </c>
      <c r="Z30" t="n">
        <v>10</v>
      </c>
      <c r="AA30" t="n">
        <v>549.7428281406191</v>
      </c>
      <c r="AB30" t="n">
        <v>752.1823904038866</v>
      </c>
      <c r="AC30" t="n">
        <v>680.3951587583543</v>
      </c>
      <c r="AD30" t="n">
        <v>549742.8281406191</v>
      </c>
      <c r="AE30" t="n">
        <v>752182.3904038867</v>
      </c>
      <c r="AF30" t="n">
        <v>1.380323934763164e-06</v>
      </c>
      <c r="AG30" t="n">
        <v>0.7752083333333334</v>
      </c>
      <c r="AH30" t="n">
        <v>680395.1587583544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2.6951</v>
      </c>
      <c r="E31" t="n">
        <v>37.1</v>
      </c>
      <c r="F31" t="n">
        <v>32.82</v>
      </c>
      <c r="G31" t="n">
        <v>53.22</v>
      </c>
      <c r="H31" t="n">
        <v>0.62</v>
      </c>
      <c r="I31" t="n">
        <v>37</v>
      </c>
      <c r="J31" t="n">
        <v>235.2</v>
      </c>
      <c r="K31" t="n">
        <v>56.94</v>
      </c>
      <c r="L31" t="n">
        <v>8.25</v>
      </c>
      <c r="M31" t="n">
        <v>35</v>
      </c>
      <c r="N31" t="n">
        <v>55</v>
      </c>
      <c r="O31" t="n">
        <v>29241.66</v>
      </c>
      <c r="P31" t="n">
        <v>411.97</v>
      </c>
      <c r="Q31" t="n">
        <v>3109.2</v>
      </c>
      <c r="R31" t="n">
        <v>127.03</v>
      </c>
      <c r="S31" t="n">
        <v>88.73</v>
      </c>
      <c r="T31" t="n">
        <v>17268.69</v>
      </c>
      <c r="U31" t="n">
        <v>0.7</v>
      </c>
      <c r="V31" t="n">
        <v>0.88</v>
      </c>
      <c r="W31" t="n">
        <v>7.65</v>
      </c>
      <c r="X31" t="n">
        <v>1.06</v>
      </c>
      <c r="Y31" t="n">
        <v>1</v>
      </c>
      <c r="Z31" t="n">
        <v>10</v>
      </c>
      <c r="AA31" t="n">
        <v>545.754633558287</v>
      </c>
      <c r="AB31" t="n">
        <v>746.7255666296127</v>
      </c>
      <c r="AC31" t="n">
        <v>675.4591265863968</v>
      </c>
      <c r="AD31" t="n">
        <v>545754.6335582869</v>
      </c>
      <c r="AE31" t="n">
        <v>746725.5666296127</v>
      </c>
      <c r="AF31" t="n">
        <v>1.384330382383881e-06</v>
      </c>
      <c r="AG31" t="n">
        <v>0.7729166666666667</v>
      </c>
      <c r="AH31" t="n">
        <v>675459.1265863968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2.7028</v>
      </c>
      <c r="E32" t="n">
        <v>37</v>
      </c>
      <c r="F32" t="n">
        <v>32.76</v>
      </c>
      <c r="G32" t="n">
        <v>54.6</v>
      </c>
      <c r="H32" t="n">
        <v>0.64</v>
      </c>
      <c r="I32" t="n">
        <v>36</v>
      </c>
      <c r="J32" t="n">
        <v>235.63</v>
      </c>
      <c r="K32" t="n">
        <v>56.94</v>
      </c>
      <c r="L32" t="n">
        <v>8.5</v>
      </c>
      <c r="M32" t="n">
        <v>34</v>
      </c>
      <c r="N32" t="n">
        <v>55.18</v>
      </c>
      <c r="O32" t="n">
        <v>29294.76</v>
      </c>
      <c r="P32" t="n">
        <v>407.89</v>
      </c>
      <c r="Q32" t="n">
        <v>3109.24</v>
      </c>
      <c r="R32" t="n">
        <v>125.17</v>
      </c>
      <c r="S32" t="n">
        <v>88.73</v>
      </c>
      <c r="T32" t="n">
        <v>16343.07</v>
      </c>
      <c r="U32" t="n">
        <v>0.71</v>
      </c>
      <c r="V32" t="n">
        <v>0.88</v>
      </c>
      <c r="W32" t="n">
        <v>7.64</v>
      </c>
      <c r="X32" t="n">
        <v>1</v>
      </c>
      <c r="Y32" t="n">
        <v>1</v>
      </c>
      <c r="Z32" t="n">
        <v>10</v>
      </c>
      <c r="AA32" t="n">
        <v>540.2419963525933</v>
      </c>
      <c r="AB32" t="n">
        <v>739.1829332043932</v>
      </c>
      <c r="AC32" t="n">
        <v>668.6363515091276</v>
      </c>
      <c r="AD32" t="n">
        <v>540241.9963525933</v>
      </c>
      <c r="AE32" t="n">
        <v>739182.9332043931</v>
      </c>
      <c r="AF32" t="n">
        <v>1.388285465291511e-06</v>
      </c>
      <c r="AG32" t="n">
        <v>0.7708333333333334</v>
      </c>
      <c r="AH32" t="n">
        <v>668636.3515091276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2.7117</v>
      </c>
      <c r="E33" t="n">
        <v>36.88</v>
      </c>
      <c r="F33" t="n">
        <v>32.72</v>
      </c>
      <c r="G33" t="n">
        <v>57.75</v>
      </c>
      <c r="H33" t="n">
        <v>0.66</v>
      </c>
      <c r="I33" t="n">
        <v>34</v>
      </c>
      <c r="J33" t="n">
        <v>236.06</v>
      </c>
      <c r="K33" t="n">
        <v>56.94</v>
      </c>
      <c r="L33" t="n">
        <v>8.75</v>
      </c>
      <c r="M33" t="n">
        <v>32</v>
      </c>
      <c r="N33" t="n">
        <v>55.36</v>
      </c>
      <c r="O33" t="n">
        <v>29347.92</v>
      </c>
      <c r="P33" t="n">
        <v>402.71</v>
      </c>
      <c r="Q33" t="n">
        <v>3109.28</v>
      </c>
      <c r="R33" t="n">
        <v>124.04</v>
      </c>
      <c r="S33" t="n">
        <v>88.73</v>
      </c>
      <c r="T33" t="n">
        <v>15787.37</v>
      </c>
      <c r="U33" t="n">
        <v>0.72</v>
      </c>
      <c r="V33" t="n">
        <v>0.88</v>
      </c>
      <c r="W33" t="n">
        <v>7.64</v>
      </c>
      <c r="X33" t="n">
        <v>0.96</v>
      </c>
      <c r="Y33" t="n">
        <v>1</v>
      </c>
      <c r="Z33" t="n">
        <v>10</v>
      </c>
      <c r="AA33" t="n">
        <v>533.646893656976</v>
      </c>
      <c r="AB33" t="n">
        <v>730.1592227408532</v>
      </c>
      <c r="AC33" t="n">
        <v>660.4738513073709</v>
      </c>
      <c r="AD33" t="n">
        <v>533646.8936569759</v>
      </c>
      <c r="AE33" t="n">
        <v>730159.2227408532</v>
      </c>
      <c r="AF33" t="n">
        <v>1.392856924756176e-06</v>
      </c>
      <c r="AG33" t="n">
        <v>0.7683333333333334</v>
      </c>
      <c r="AH33" t="n">
        <v>660473.8513073708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2.7168</v>
      </c>
      <c r="E34" t="n">
        <v>36.81</v>
      </c>
      <c r="F34" t="n">
        <v>32.7</v>
      </c>
      <c r="G34" t="n">
        <v>59.45</v>
      </c>
      <c r="H34" t="n">
        <v>0.68</v>
      </c>
      <c r="I34" t="n">
        <v>33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399.07</v>
      </c>
      <c r="Q34" t="n">
        <v>3109.22</v>
      </c>
      <c r="R34" t="n">
        <v>122.81</v>
      </c>
      <c r="S34" t="n">
        <v>88.73</v>
      </c>
      <c r="T34" t="n">
        <v>15181.79</v>
      </c>
      <c r="U34" t="n">
        <v>0.72</v>
      </c>
      <c r="V34" t="n">
        <v>0.88</v>
      </c>
      <c r="W34" t="n">
        <v>7.65</v>
      </c>
      <c r="X34" t="n">
        <v>0.9399999999999999</v>
      </c>
      <c r="Y34" t="n">
        <v>1</v>
      </c>
      <c r="Z34" t="n">
        <v>10</v>
      </c>
      <c r="AA34" t="n">
        <v>529.3041485467446</v>
      </c>
      <c r="AB34" t="n">
        <v>724.2172872926421</v>
      </c>
      <c r="AC34" t="n">
        <v>655.0990058387783</v>
      </c>
      <c r="AD34" t="n">
        <v>529304.1485467446</v>
      </c>
      <c r="AE34" t="n">
        <v>724217.2872926422</v>
      </c>
      <c r="AF34" t="n">
        <v>1.395476525123568e-06</v>
      </c>
      <c r="AG34" t="n">
        <v>0.7668750000000001</v>
      </c>
      <c r="AH34" t="n">
        <v>655099.0058387783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2.7237</v>
      </c>
      <c r="E35" t="n">
        <v>36.71</v>
      </c>
      <c r="F35" t="n">
        <v>32.65</v>
      </c>
      <c r="G35" t="n">
        <v>61.22</v>
      </c>
      <c r="H35" t="n">
        <v>0.6899999999999999</v>
      </c>
      <c r="I35" t="n">
        <v>32</v>
      </c>
      <c r="J35" t="n">
        <v>236.92</v>
      </c>
      <c r="K35" t="n">
        <v>56.94</v>
      </c>
      <c r="L35" t="n">
        <v>9.25</v>
      </c>
      <c r="M35" t="n">
        <v>28</v>
      </c>
      <c r="N35" t="n">
        <v>55.73</v>
      </c>
      <c r="O35" t="n">
        <v>29454.44</v>
      </c>
      <c r="P35" t="n">
        <v>395.38</v>
      </c>
      <c r="Q35" t="n">
        <v>3109.15</v>
      </c>
      <c r="R35" t="n">
        <v>121.42</v>
      </c>
      <c r="S35" t="n">
        <v>88.73</v>
      </c>
      <c r="T35" t="n">
        <v>14487.53</v>
      </c>
      <c r="U35" t="n">
        <v>0.73</v>
      </c>
      <c r="V35" t="n">
        <v>0.89</v>
      </c>
      <c r="W35" t="n">
        <v>7.64</v>
      </c>
      <c r="X35" t="n">
        <v>0.89</v>
      </c>
      <c r="Y35" t="n">
        <v>1</v>
      </c>
      <c r="Z35" t="n">
        <v>10</v>
      </c>
      <c r="AA35" t="n">
        <v>524.4321146043206</v>
      </c>
      <c r="AB35" t="n">
        <v>717.5511555136495</v>
      </c>
      <c r="AC35" t="n">
        <v>649.0690803207982</v>
      </c>
      <c r="AD35" t="n">
        <v>524432.1146043206</v>
      </c>
      <c r="AE35" t="n">
        <v>717551.1555136496</v>
      </c>
      <c r="AF35" t="n">
        <v>1.39902069032651e-06</v>
      </c>
      <c r="AG35" t="n">
        <v>0.7647916666666666</v>
      </c>
      <c r="AH35" t="n">
        <v>649069.0803207982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2.7286</v>
      </c>
      <c r="E36" t="n">
        <v>36.65</v>
      </c>
      <c r="F36" t="n">
        <v>32.63</v>
      </c>
      <c r="G36" t="n">
        <v>63.15</v>
      </c>
      <c r="H36" t="n">
        <v>0.71</v>
      </c>
      <c r="I36" t="n">
        <v>31</v>
      </c>
      <c r="J36" t="n">
        <v>237.35</v>
      </c>
      <c r="K36" t="n">
        <v>56.94</v>
      </c>
      <c r="L36" t="n">
        <v>9.5</v>
      </c>
      <c r="M36" t="n">
        <v>26</v>
      </c>
      <c r="N36" t="n">
        <v>55.91</v>
      </c>
      <c r="O36" t="n">
        <v>29507.8</v>
      </c>
      <c r="P36" t="n">
        <v>392.15</v>
      </c>
      <c r="Q36" t="n">
        <v>3109.15</v>
      </c>
      <c r="R36" t="n">
        <v>120.89</v>
      </c>
      <c r="S36" t="n">
        <v>88.73</v>
      </c>
      <c r="T36" t="n">
        <v>14227.87</v>
      </c>
      <c r="U36" t="n">
        <v>0.73</v>
      </c>
      <c r="V36" t="n">
        <v>0.89</v>
      </c>
      <c r="W36" t="n">
        <v>7.64</v>
      </c>
      <c r="X36" t="n">
        <v>0.87</v>
      </c>
      <c r="Y36" t="n">
        <v>1</v>
      </c>
      <c r="Z36" t="n">
        <v>10</v>
      </c>
      <c r="AA36" t="n">
        <v>520.5277135992924</v>
      </c>
      <c r="AB36" t="n">
        <v>712.2089818085547</v>
      </c>
      <c r="AC36" t="n">
        <v>644.2367561763292</v>
      </c>
      <c r="AD36" t="n">
        <v>520527.7135992923</v>
      </c>
      <c r="AE36" t="n">
        <v>712208.9818085546</v>
      </c>
      <c r="AF36" t="n">
        <v>1.401537561267729e-06</v>
      </c>
      <c r="AG36" t="n">
        <v>0.7635416666666667</v>
      </c>
      <c r="AH36" t="n">
        <v>644236.7561763292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2.7324</v>
      </c>
      <c r="E37" t="n">
        <v>36.6</v>
      </c>
      <c r="F37" t="n">
        <v>32.62</v>
      </c>
      <c r="G37" t="n">
        <v>65.23999999999999</v>
      </c>
      <c r="H37" t="n">
        <v>0.73</v>
      </c>
      <c r="I37" t="n">
        <v>30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387.95</v>
      </c>
      <c r="Q37" t="n">
        <v>3109.26</v>
      </c>
      <c r="R37" t="n">
        <v>120.6</v>
      </c>
      <c r="S37" t="n">
        <v>88.73</v>
      </c>
      <c r="T37" t="n">
        <v>14089.54</v>
      </c>
      <c r="U37" t="n">
        <v>0.74</v>
      </c>
      <c r="V37" t="n">
        <v>0.89</v>
      </c>
      <c r="W37" t="n">
        <v>7.64</v>
      </c>
      <c r="X37" t="n">
        <v>0.86</v>
      </c>
      <c r="Y37" t="n">
        <v>1</v>
      </c>
      <c r="Z37" t="n">
        <v>10</v>
      </c>
      <c r="AA37" t="n">
        <v>516.0370077858173</v>
      </c>
      <c r="AB37" t="n">
        <v>706.0645999985999</v>
      </c>
      <c r="AC37" t="n">
        <v>638.6787855426227</v>
      </c>
      <c r="AD37" t="n">
        <v>516037.0077858173</v>
      </c>
      <c r="AE37" t="n">
        <v>706064.5999985998</v>
      </c>
      <c r="AF37" t="n">
        <v>1.403489420365002e-06</v>
      </c>
      <c r="AG37" t="n">
        <v>0.7625000000000001</v>
      </c>
      <c r="AH37" t="n">
        <v>638678.7855426227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32.57</v>
      </c>
      <c r="G38" t="n">
        <v>67.38</v>
      </c>
      <c r="H38" t="n">
        <v>0.75</v>
      </c>
      <c r="I38" t="n">
        <v>29</v>
      </c>
      <c r="J38" t="n">
        <v>238.22</v>
      </c>
      <c r="K38" t="n">
        <v>56.94</v>
      </c>
      <c r="L38" t="n">
        <v>10</v>
      </c>
      <c r="M38" t="n">
        <v>16</v>
      </c>
      <c r="N38" t="n">
        <v>56.28</v>
      </c>
      <c r="O38" t="n">
        <v>29614.71</v>
      </c>
      <c r="P38" t="n">
        <v>384.8</v>
      </c>
      <c r="Q38" t="n">
        <v>3109.32</v>
      </c>
      <c r="R38" t="n">
        <v>118.4</v>
      </c>
      <c r="S38" t="n">
        <v>88.73</v>
      </c>
      <c r="T38" t="n">
        <v>12995.08</v>
      </c>
      <c r="U38" t="n">
        <v>0.75</v>
      </c>
      <c r="V38" t="n">
        <v>0.89</v>
      </c>
      <c r="W38" t="n">
        <v>7.65</v>
      </c>
      <c r="X38" t="n">
        <v>0.8100000000000001</v>
      </c>
      <c r="Y38" t="n">
        <v>1</v>
      </c>
      <c r="Z38" t="n">
        <v>10</v>
      </c>
      <c r="AA38" t="n">
        <v>511.6288323810903</v>
      </c>
      <c r="AB38" t="n">
        <v>700.0331399348788</v>
      </c>
      <c r="AC38" t="n">
        <v>633.2229595621757</v>
      </c>
      <c r="AD38" t="n">
        <v>511628.8323810903</v>
      </c>
      <c r="AE38" t="n">
        <v>700033.1399348788</v>
      </c>
      <c r="AF38" t="n">
        <v>1.407239044420288e-06</v>
      </c>
      <c r="AG38" t="n">
        <v>0.7604166666666666</v>
      </c>
      <c r="AH38" t="n">
        <v>633222.9595621757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2.7381</v>
      </c>
      <c r="E39" t="n">
        <v>36.52</v>
      </c>
      <c r="F39" t="n">
        <v>32.59</v>
      </c>
      <c r="G39" t="n">
        <v>67.42</v>
      </c>
      <c r="H39" t="n">
        <v>0.76</v>
      </c>
      <c r="I39" t="n">
        <v>29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383.71</v>
      </c>
      <c r="Q39" t="n">
        <v>3109.3</v>
      </c>
      <c r="R39" t="n">
        <v>118.95</v>
      </c>
      <c r="S39" t="n">
        <v>88.73</v>
      </c>
      <c r="T39" t="n">
        <v>13269.83</v>
      </c>
      <c r="U39" t="n">
        <v>0.75</v>
      </c>
      <c r="V39" t="n">
        <v>0.89</v>
      </c>
      <c r="W39" t="n">
        <v>7.66</v>
      </c>
      <c r="X39" t="n">
        <v>0.83</v>
      </c>
      <c r="Y39" t="n">
        <v>1</v>
      </c>
      <c r="Z39" t="n">
        <v>10</v>
      </c>
      <c r="AA39" t="n">
        <v>511.0665363161742</v>
      </c>
      <c r="AB39" t="n">
        <v>699.2637816521089</v>
      </c>
      <c r="AC39" t="n">
        <v>632.5270277541125</v>
      </c>
      <c r="AD39" t="n">
        <v>511066.5363161742</v>
      </c>
      <c r="AE39" t="n">
        <v>699263.781652109</v>
      </c>
      <c r="AF39" t="n">
        <v>1.40641720901091e-06</v>
      </c>
      <c r="AG39" t="n">
        <v>0.7608333333333334</v>
      </c>
      <c r="AH39" t="n">
        <v>632527.0277541125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2.737</v>
      </c>
      <c r="E40" t="n">
        <v>36.54</v>
      </c>
      <c r="F40" t="n">
        <v>32.6</v>
      </c>
      <c r="G40" t="n">
        <v>67.45999999999999</v>
      </c>
      <c r="H40" t="n">
        <v>0.78</v>
      </c>
      <c r="I40" t="n">
        <v>29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382.15</v>
      </c>
      <c r="Q40" t="n">
        <v>3109.36</v>
      </c>
      <c r="R40" t="n">
        <v>118.99</v>
      </c>
      <c r="S40" t="n">
        <v>88.73</v>
      </c>
      <c r="T40" t="n">
        <v>13289.79</v>
      </c>
      <c r="U40" t="n">
        <v>0.75</v>
      </c>
      <c r="V40" t="n">
        <v>0.89</v>
      </c>
      <c r="W40" t="n">
        <v>7.67</v>
      </c>
      <c r="X40" t="n">
        <v>0.84</v>
      </c>
      <c r="Y40" t="n">
        <v>1</v>
      </c>
      <c r="Z40" t="n">
        <v>10</v>
      </c>
      <c r="AA40" t="n">
        <v>509.9445398631727</v>
      </c>
      <c r="AB40" t="n">
        <v>697.7286166061224</v>
      </c>
      <c r="AC40" t="n">
        <v>631.1383767054971</v>
      </c>
      <c r="AD40" t="n">
        <v>509944.5398631727</v>
      </c>
      <c r="AE40" t="n">
        <v>697728.6166061223</v>
      </c>
      <c r="AF40" t="n">
        <v>1.405852197166963e-06</v>
      </c>
      <c r="AG40" t="n">
        <v>0.76125</v>
      </c>
      <c r="AH40" t="n">
        <v>631138.376705497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2.7367</v>
      </c>
      <c r="E41" t="n">
        <v>36.54</v>
      </c>
      <c r="F41" t="n">
        <v>32.61</v>
      </c>
      <c r="G41" t="n">
        <v>67.45999999999999</v>
      </c>
      <c r="H41" t="n">
        <v>0.8</v>
      </c>
      <c r="I41" t="n">
        <v>29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383.01</v>
      </c>
      <c r="Q41" t="n">
        <v>3109.27</v>
      </c>
      <c r="R41" t="n">
        <v>119.14</v>
      </c>
      <c r="S41" t="n">
        <v>88.73</v>
      </c>
      <c r="T41" t="n">
        <v>13366.26</v>
      </c>
      <c r="U41" t="n">
        <v>0.74</v>
      </c>
      <c r="V41" t="n">
        <v>0.89</v>
      </c>
      <c r="W41" t="n">
        <v>7.67</v>
      </c>
      <c r="X41" t="n">
        <v>0.85</v>
      </c>
      <c r="Y41" t="n">
        <v>1</v>
      </c>
      <c r="Z41" t="n">
        <v>10</v>
      </c>
      <c r="AA41" t="n">
        <v>510.8113043445993</v>
      </c>
      <c r="AB41" t="n">
        <v>698.9145620085602</v>
      </c>
      <c r="AC41" t="n">
        <v>632.2111371432112</v>
      </c>
      <c r="AD41" t="n">
        <v>510811.3043445993</v>
      </c>
      <c r="AE41" t="n">
        <v>698914.5620085602</v>
      </c>
      <c r="AF41" t="n">
        <v>1.405698103027704e-06</v>
      </c>
      <c r="AG41" t="n">
        <v>0.76125</v>
      </c>
      <c r="AH41" t="n">
        <v>632211.1371432112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2.3482</v>
      </c>
      <c r="E2" t="n">
        <v>42.58</v>
      </c>
      <c r="F2" t="n">
        <v>37.37</v>
      </c>
      <c r="G2" t="n">
        <v>11.62</v>
      </c>
      <c r="H2" t="n">
        <v>0.22</v>
      </c>
      <c r="I2" t="n">
        <v>193</v>
      </c>
      <c r="J2" t="n">
        <v>80.84</v>
      </c>
      <c r="K2" t="n">
        <v>35.1</v>
      </c>
      <c r="L2" t="n">
        <v>1</v>
      </c>
      <c r="M2" t="n">
        <v>191</v>
      </c>
      <c r="N2" t="n">
        <v>9.74</v>
      </c>
      <c r="O2" t="n">
        <v>10204.21</v>
      </c>
      <c r="P2" t="n">
        <v>266.81</v>
      </c>
      <c r="Q2" t="n">
        <v>3110.05</v>
      </c>
      <c r="R2" t="n">
        <v>275.55</v>
      </c>
      <c r="S2" t="n">
        <v>88.73</v>
      </c>
      <c r="T2" t="n">
        <v>90749.42999999999</v>
      </c>
      <c r="U2" t="n">
        <v>0.32</v>
      </c>
      <c r="V2" t="n">
        <v>0.77</v>
      </c>
      <c r="W2" t="n">
        <v>7.9</v>
      </c>
      <c r="X2" t="n">
        <v>5.6</v>
      </c>
      <c r="Y2" t="n">
        <v>1</v>
      </c>
      <c r="Z2" t="n">
        <v>10</v>
      </c>
      <c r="AA2" t="n">
        <v>418.1749260352161</v>
      </c>
      <c r="AB2" t="n">
        <v>572.1653823770852</v>
      </c>
      <c r="AC2" t="n">
        <v>517.5587213221731</v>
      </c>
      <c r="AD2" t="n">
        <v>418174.9260352161</v>
      </c>
      <c r="AE2" t="n">
        <v>572165.3823770852</v>
      </c>
      <c r="AF2" t="n">
        <v>1.423569390970172e-06</v>
      </c>
      <c r="AG2" t="n">
        <v>0.8870833333333333</v>
      </c>
      <c r="AH2" t="n">
        <v>517558.7213221731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35.86</v>
      </c>
      <c r="G3" t="n">
        <v>15.05</v>
      </c>
      <c r="H3" t="n">
        <v>0.27</v>
      </c>
      <c r="I3" t="n">
        <v>143</v>
      </c>
      <c r="J3" t="n">
        <v>81.14</v>
      </c>
      <c r="K3" t="n">
        <v>35.1</v>
      </c>
      <c r="L3" t="n">
        <v>1.25</v>
      </c>
      <c r="M3" t="n">
        <v>141</v>
      </c>
      <c r="N3" t="n">
        <v>9.789999999999999</v>
      </c>
      <c r="O3" t="n">
        <v>10241.25</v>
      </c>
      <c r="P3" t="n">
        <v>246.24</v>
      </c>
      <c r="Q3" t="n">
        <v>3109.77</v>
      </c>
      <c r="R3" t="n">
        <v>226.4</v>
      </c>
      <c r="S3" t="n">
        <v>88.73</v>
      </c>
      <c r="T3" t="n">
        <v>66425.48</v>
      </c>
      <c r="U3" t="n">
        <v>0.39</v>
      </c>
      <c r="V3" t="n">
        <v>0.8100000000000001</v>
      </c>
      <c r="W3" t="n">
        <v>7.81</v>
      </c>
      <c r="X3" t="n">
        <v>4.09</v>
      </c>
      <c r="Y3" t="n">
        <v>1</v>
      </c>
      <c r="Z3" t="n">
        <v>10</v>
      </c>
      <c r="AA3" t="n">
        <v>369.7029021882552</v>
      </c>
      <c r="AB3" t="n">
        <v>505.8438209149043</v>
      </c>
      <c r="AC3" t="n">
        <v>457.5667966030467</v>
      </c>
      <c r="AD3" t="n">
        <v>369702.9021882552</v>
      </c>
      <c r="AE3" t="n">
        <v>505843.8209149042</v>
      </c>
      <c r="AF3" t="n">
        <v>1.507472807932216e-06</v>
      </c>
      <c r="AG3" t="n">
        <v>0.8379166666666666</v>
      </c>
      <c r="AH3" t="n">
        <v>457566.7966030466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2.5803</v>
      </c>
      <c r="E4" t="n">
        <v>38.75</v>
      </c>
      <c r="F4" t="n">
        <v>34.95</v>
      </c>
      <c r="G4" t="n">
        <v>18.89</v>
      </c>
      <c r="H4" t="n">
        <v>0.32</v>
      </c>
      <c r="I4" t="n">
        <v>111</v>
      </c>
      <c r="J4" t="n">
        <v>81.44</v>
      </c>
      <c r="K4" t="n">
        <v>35.1</v>
      </c>
      <c r="L4" t="n">
        <v>1.5</v>
      </c>
      <c r="M4" t="n">
        <v>105</v>
      </c>
      <c r="N4" t="n">
        <v>9.84</v>
      </c>
      <c r="O4" t="n">
        <v>10278.32</v>
      </c>
      <c r="P4" t="n">
        <v>229.65</v>
      </c>
      <c r="Q4" t="n">
        <v>3109.62</v>
      </c>
      <c r="R4" t="n">
        <v>196.09</v>
      </c>
      <c r="S4" t="n">
        <v>88.73</v>
      </c>
      <c r="T4" t="n">
        <v>51429.98</v>
      </c>
      <c r="U4" t="n">
        <v>0.45</v>
      </c>
      <c r="V4" t="n">
        <v>0.83</v>
      </c>
      <c r="W4" t="n">
        <v>7.78</v>
      </c>
      <c r="X4" t="n">
        <v>3.19</v>
      </c>
      <c r="Y4" t="n">
        <v>1</v>
      </c>
      <c r="Z4" t="n">
        <v>10</v>
      </c>
      <c r="AA4" t="n">
        <v>337.7185962334928</v>
      </c>
      <c r="AB4" t="n">
        <v>462.0814824596064</v>
      </c>
      <c r="AC4" t="n">
        <v>417.9810743090947</v>
      </c>
      <c r="AD4" t="n">
        <v>337718.5962334928</v>
      </c>
      <c r="AE4" t="n">
        <v>462081.4824596064</v>
      </c>
      <c r="AF4" t="n">
        <v>1.564277361178917e-06</v>
      </c>
      <c r="AG4" t="n">
        <v>0.8072916666666666</v>
      </c>
      <c r="AH4" t="n">
        <v>417981.0743090947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2.6311</v>
      </c>
      <c r="E5" t="n">
        <v>38.01</v>
      </c>
      <c r="F5" t="n">
        <v>34.5</v>
      </c>
      <c r="G5" t="n">
        <v>22.02</v>
      </c>
      <c r="H5" t="n">
        <v>0.38</v>
      </c>
      <c r="I5" t="n">
        <v>94</v>
      </c>
      <c r="J5" t="n">
        <v>81.73999999999999</v>
      </c>
      <c r="K5" t="n">
        <v>35.1</v>
      </c>
      <c r="L5" t="n">
        <v>1.75</v>
      </c>
      <c r="M5" t="n">
        <v>46</v>
      </c>
      <c r="N5" t="n">
        <v>9.890000000000001</v>
      </c>
      <c r="O5" t="n">
        <v>10315.41</v>
      </c>
      <c r="P5" t="n">
        <v>218.79</v>
      </c>
      <c r="Q5" t="n">
        <v>3109.94</v>
      </c>
      <c r="R5" t="n">
        <v>179.82</v>
      </c>
      <c r="S5" t="n">
        <v>88.73</v>
      </c>
      <c r="T5" t="n">
        <v>43378.9</v>
      </c>
      <c r="U5" t="n">
        <v>0.49</v>
      </c>
      <c r="V5" t="n">
        <v>0.84</v>
      </c>
      <c r="W5" t="n">
        <v>7.8</v>
      </c>
      <c r="X5" t="n">
        <v>2.73</v>
      </c>
      <c r="Y5" t="n">
        <v>1</v>
      </c>
      <c r="Z5" t="n">
        <v>10</v>
      </c>
      <c r="AA5" t="n">
        <v>319.7598182007332</v>
      </c>
      <c r="AB5" t="n">
        <v>437.5094900698147</v>
      </c>
      <c r="AC5" t="n">
        <v>395.7541983859767</v>
      </c>
      <c r="AD5" t="n">
        <v>319759.8182007332</v>
      </c>
      <c r="AE5" t="n">
        <v>437509.4900698147</v>
      </c>
      <c r="AF5" t="n">
        <v>1.595074280121633e-06</v>
      </c>
      <c r="AG5" t="n">
        <v>0.791875</v>
      </c>
      <c r="AH5" t="n">
        <v>395754.1983859767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2.639</v>
      </c>
      <c r="E6" t="n">
        <v>37.89</v>
      </c>
      <c r="F6" t="n">
        <v>34.45</v>
      </c>
      <c r="G6" t="n">
        <v>22.97</v>
      </c>
      <c r="H6" t="n">
        <v>0.43</v>
      </c>
      <c r="I6" t="n">
        <v>90</v>
      </c>
      <c r="J6" t="n">
        <v>82.04000000000001</v>
      </c>
      <c r="K6" t="n">
        <v>35.1</v>
      </c>
      <c r="L6" t="n">
        <v>2</v>
      </c>
      <c r="M6" t="n">
        <v>3</v>
      </c>
      <c r="N6" t="n">
        <v>9.94</v>
      </c>
      <c r="O6" t="n">
        <v>10352.53</v>
      </c>
      <c r="P6" t="n">
        <v>216.74</v>
      </c>
      <c r="Q6" t="n">
        <v>3109.93</v>
      </c>
      <c r="R6" t="n">
        <v>176.71</v>
      </c>
      <c r="S6" t="n">
        <v>88.73</v>
      </c>
      <c r="T6" t="n">
        <v>41842.41</v>
      </c>
      <c r="U6" t="n">
        <v>0.5</v>
      </c>
      <c r="V6" t="n">
        <v>0.84</v>
      </c>
      <c r="W6" t="n">
        <v>7.85</v>
      </c>
      <c r="X6" t="n">
        <v>2.69</v>
      </c>
      <c r="Y6" t="n">
        <v>1</v>
      </c>
      <c r="Z6" t="n">
        <v>10</v>
      </c>
      <c r="AA6" t="n">
        <v>316.7634060990724</v>
      </c>
      <c r="AB6" t="n">
        <v>433.4096668399501</v>
      </c>
      <c r="AC6" t="n">
        <v>392.0456565310324</v>
      </c>
      <c r="AD6" t="n">
        <v>316763.4060990724</v>
      </c>
      <c r="AE6" t="n">
        <v>433409.6668399501</v>
      </c>
      <c r="AF6" t="n">
        <v>1.599863564760363e-06</v>
      </c>
      <c r="AG6" t="n">
        <v>0.789375</v>
      </c>
      <c r="AH6" t="n">
        <v>392045.6565310324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2.6383</v>
      </c>
      <c r="E7" t="n">
        <v>37.9</v>
      </c>
      <c r="F7" t="n">
        <v>34.46</v>
      </c>
      <c r="G7" t="n">
        <v>22.97</v>
      </c>
      <c r="H7" t="n">
        <v>0.48</v>
      </c>
      <c r="I7" t="n">
        <v>90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217.5</v>
      </c>
      <c r="Q7" t="n">
        <v>3109.88</v>
      </c>
      <c r="R7" t="n">
        <v>176.81</v>
      </c>
      <c r="S7" t="n">
        <v>88.73</v>
      </c>
      <c r="T7" t="n">
        <v>41893</v>
      </c>
      <c r="U7" t="n">
        <v>0.5</v>
      </c>
      <c r="V7" t="n">
        <v>0.84</v>
      </c>
      <c r="W7" t="n">
        <v>7.85</v>
      </c>
      <c r="X7" t="n">
        <v>2.7</v>
      </c>
      <c r="Y7" t="n">
        <v>1</v>
      </c>
      <c r="Z7" t="n">
        <v>10</v>
      </c>
      <c r="AA7" t="n">
        <v>317.5767011512619</v>
      </c>
      <c r="AB7" t="n">
        <v>434.5224530104011</v>
      </c>
      <c r="AC7" t="n">
        <v>393.0522399511808</v>
      </c>
      <c r="AD7" t="n">
        <v>317576.7011512619</v>
      </c>
      <c r="AE7" t="n">
        <v>434522.4530104012</v>
      </c>
      <c r="AF7" t="n">
        <v>1.599439197767058e-06</v>
      </c>
      <c r="AG7" t="n">
        <v>0.7895833333333333</v>
      </c>
      <c r="AH7" t="n">
        <v>393052.2399511808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2.1235</v>
      </c>
      <c r="E2" t="n">
        <v>47.09</v>
      </c>
      <c r="F2" t="n">
        <v>39.32</v>
      </c>
      <c r="G2" t="n">
        <v>9.140000000000001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356.48</v>
      </c>
      <c r="Q2" t="n">
        <v>3110.59</v>
      </c>
      <c r="R2" t="n">
        <v>338.81</v>
      </c>
      <c r="S2" t="n">
        <v>88.73</v>
      </c>
      <c r="T2" t="n">
        <v>122054.98</v>
      </c>
      <c r="U2" t="n">
        <v>0.26</v>
      </c>
      <c r="V2" t="n">
        <v>0.74</v>
      </c>
      <c r="W2" t="n">
        <v>8.01</v>
      </c>
      <c r="X2" t="n">
        <v>7.55</v>
      </c>
      <c r="Y2" t="n">
        <v>1</v>
      </c>
      <c r="Z2" t="n">
        <v>10</v>
      </c>
      <c r="AA2" t="n">
        <v>597.4123344717456</v>
      </c>
      <c r="AB2" t="n">
        <v>817.4059119963288</v>
      </c>
      <c r="AC2" t="n">
        <v>739.3938389918012</v>
      </c>
      <c r="AD2" t="n">
        <v>597412.3344717455</v>
      </c>
      <c r="AE2" t="n">
        <v>817405.9119963287</v>
      </c>
      <c r="AF2" t="n">
        <v>1.231564585037316e-06</v>
      </c>
      <c r="AG2" t="n">
        <v>0.9810416666666667</v>
      </c>
      <c r="AH2" t="n">
        <v>739393.8389918013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2.2909</v>
      </c>
      <c r="E3" t="n">
        <v>43.65</v>
      </c>
      <c r="F3" t="n">
        <v>37.35</v>
      </c>
      <c r="G3" t="n">
        <v>11.67</v>
      </c>
      <c r="H3" t="n">
        <v>0.2</v>
      </c>
      <c r="I3" t="n">
        <v>192</v>
      </c>
      <c r="J3" t="n">
        <v>107.73</v>
      </c>
      <c r="K3" t="n">
        <v>41.65</v>
      </c>
      <c r="L3" t="n">
        <v>1.25</v>
      </c>
      <c r="M3" t="n">
        <v>190</v>
      </c>
      <c r="N3" t="n">
        <v>14.83</v>
      </c>
      <c r="O3" t="n">
        <v>13520.81</v>
      </c>
      <c r="P3" t="n">
        <v>331.69</v>
      </c>
      <c r="Q3" t="n">
        <v>3110.26</v>
      </c>
      <c r="R3" t="n">
        <v>274.54</v>
      </c>
      <c r="S3" t="n">
        <v>88.73</v>
      </c>
      <c r="T3" t="n">
        <v>90249.5</v>
      </c>
      <c r="U3" t="n">
        <v>0.32</v>
      </c>
      <c r="V3" t="n">
        <v>0.77</v>
      </c>
      <c r="W3" t="n">
        <v>7.9</v>
      </c>
      <c r="X3" t="n">
        <v>5.58</v>
      </c>
      <c r="Y3" t="n">
        <v>1</v>
      </c>
      <c r="Z3" t="n">
        <v>10</v>
      </c>
      <c r="AA3" t="n">
        <v>519.0700905122766</v>
      </c>
      <c r="AB3" t="n">
        <v>710.2145975951074</v>
      </c>
      <c r="AC3" t="n">
        <v>642.4327131930777</v>
      </c>
      <c r="AD3" t="n">
        <v>519070.0905122766</v>
      </c>
      <c r="AE3" t="n">
        <v>710214.5975951074</v>
      </c>
      <c r="AF3" t="n">
        <v>1.328651428237339e-06</v>
      </c>
      <c r="AG3" t="n">
        <v>0.9093749999999999</v>
      </c>
      <c r="AH3" t="n">
        <v>642432.7131930777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2.4058</v>
      </c>
      <c r="E4" t="n">
        <v>41.57</v>
      </c>
      <c r="F4" t="n">
        <v>36.15</v>
      </c>
      <c r="G4" t="n">
        <v>14.27</v>
      </c>
      <c r="H4" t="n">
        <v>0.24</v>
      </c>
      <c r="I4" t="n">
        <v>152</v>
      </c>
      <c r="J4" t="n">
        <v>108.05</v>
      </c>
      <c r="K4" t="n">
        <v>41.65</v>
      </c>
      <c r="L4" t="n">
        <v>1.5</v>
      </c>
      <c r="M4" t="n">
        <v>150</v>
      </c>
      <c r="N4" t="n">
        <v>14.9</v>
      </c>
      <c r="O4" t="n">
        <v>13559.91</v>
      </c>
      <c r="P4" t="n">
        <v>314.37</v>
      </c>
      <c r="Q4" t="n">
        <v>3109.65</v>
      </c>
      <c r="R4" t="n">
        <v>235.33</v>
      </c>
      <c r="S4" t="n">
        <v>88.73</v>
      </c>
      <c r="T4" t="n">
        <v>70846.84</v>
      </c>
      <c r="U4" t="n">
        <v>0.38</v>
      </c>
      <c r="V4" t="n">
        <v>0.8</v>
      </c>
      <c r="W4" t="n">
        <v>7.85</v>
      </c>
      <c r="X4" t="n">
        <v>4.39</v>
      </c>
      <c r="Y4" t="n">
        <v>1</v>
      </c>
      <c r="Z4" t="n">
        <v>10</v>
      </c>
      <c r="AA4" t="n">
        <v>471.9365156675287</v>
      </c>
      <c r="AB4" t="n">
        <v>645.7243611059569</v>
      </c>
      <c r="AC4" t="n">
        <v>584.0973343618366</v>
      </c>
      <c r="AD4" t="n">
        <v>471936.5156675287</v>
      </c>
      <c r="AE4" t="n">
        <v>645724.3611059568</v>
      </c>
      <c r="AF4" t="n">
        <v>1.39528988871334e-06</v>
      </c>
      <c r="AG4" t="n">
        <v>0.8660416666666667</v>
      </c>
      <c r="AH4" t="n">
        <v>584097.3343618365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2.4939</v>
      </c>
      <c r="E5" t="n">
        <v>40.1</v>
      </c>
      <c r="F5" t="n">
        <v>35.31</v>
      </c>
      <c r="G5" t="n">
        <v>17.08</v>
      </c>
      <c r="H5" t="n">
        <v>0.28</v>
      </c>
      <c r="I5" t="n">
        <v>124</v>
      </c>
      <c r="J5" t="n">
        <v>108.37</v>
      </c>
      <c r="K5" t="n">
        <v>41.65</v>
      </c>
      <c r="L5" t="n">
        <v>1.75</v>
      </c>
      <c r="M5" t="n">
        <v>122</v>
      </c>
      <c r="N5" t="n">
        <v>14.97</v>
      </c>
      <c r="O5" t="n">
        <v>13599.17</v>
      </c>
      <c r="P5" t="n">
        <v>299.77</v>
      </c>
      <c r="Q5" t="n">
        <v>3109.74</v>
      </c>
      <c r="R5" t="n">
        <v>208.03</v>
      </c>
      <c r="S5" t="n">
        <v>88.73</v>
      </c>
      <c r="T5" t="n">
        <v>57332.57</v>
      </c>
      <c r="U5" t="n">
        <v>0.43</v>
      </c>
      <c r="V5" t="n">
        <v>0.82</v>
      </c>
      <c r="W5" t="n">
        <v>7.79</v>
      </c>
      <c r="X5" t="n">
        <v>3.54</v>
      </c>
      <c r="Y5" t="n">
        <v>1</v>
      </c>
      <c r="Z5" t="n">
        <v>10</v>
      </c>
      <c r="AA5" t="n">
        <v>437.7805516228242</v>
      </c>
      <c r="AB5" t="n">
        <v>598.9906642452072</v>
      </c>
      <c r="AC5" t="n">
        <v>541.8238359383212</v>
      </c>
      <c r="AD5" t="n">
        <v>437780.5516228242</v>
      </c>
      <c r="AE5" t="n">
        <v>598990.6642452072</v>
      </c>
      <c r="AF5" t="n">
        <v>1.446385174770221e-06</v>
      </c>
      <c r="AG5" t="n">
        <v>0.8354166666666667</v>
      </c>
      <c r="AH5" t="n">
        <v>541823.8359383212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2.5594</v>
      </c>
      <c r="E6" t="n">
        <v>39.07</v>
      </c>
      <c r="F6" t="n">
        <v>34.73</v>
      </c>
      <c r="G6" t="n">
        <v>20.03</v>
      </c>
      <c r="H6" t="n">
        <v>0.32</v>
      </c>
      <c r="I6" t="n">
        <v>104</v>
      </c>
      <c r="J6" t="n">
        <v>108.68</v>
      </c>
      <c r="K6" t="n">
        <v>41.65</v>
      </c>
      <c r="L6" t="n">
        <v>2</v>
      </c>
      <c r="M6" t="n">
        <v>102</v>
      </c>
      <c r="N6" t="n">
        <v>15.03</v>
      </c>
      <c r="O6" t="n">
        <v>13638.32</v>
      </c>
      <c r="P6" t="n">
        <v>287.17</v>
      </c>
      <c r="Q6" t="n">
        <v>3109.33</v>
      </c>
      <c r="R6" t="n">
        <v>189.27</v>
      </c>
      <c r="S6" t="n">
        <v>88.73</v>
      </c>
      <c r="T6" t="n">
        <v>48052.32</v>
      </c>
      <c r="U6" t="n">
        <v>0.47</v>
      </c>
      <c r="V6" t="n">
        <v>0.83</v>
      </c>
      <c r="W6" t="n">
        <v>7.75</v>
      </c>
      <c r="X6" t="n">
        <v>2.96</v>
      </c>
      <c r="Y6" t="n">
        <v>1</v>
      </c>
      <c r="Z6" t="n">
        <v>10</v>
      </c>
      <c r="AA6" t="n">
        <v>412.4356447604408</v>
      </c>
      <c r="AB6" t="n">
        <v>564.3126445377176</v>
      </c>
      <c r="AC6" t="n">
        <v>510.455437760808</v>
      </c>
      <c r="AD6" t="n">
        <v>412435.6447604407</v>
      </c>
      <c r="AE6" t="n">
        <v>564312.6445377176</v>
      </c>
      <c r="AF6" t="n">
        <v>1.484373157025904e-06</v>
      </c>
      <c r="AG6" t="n">
        <v>0.8139583333333333</v>
      </c>
      <c r="AH6" t="n">
        <v>510455.437760808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2.6053</v>
      </c>
      <c r="E7" t="n">
        <v>38.38</v>
      </c>
      <c r="F7" t="n">
        <v>34.35</v>
      </c>
      <c r="G7" t="n">
        <v>22.9</v>
      </c>
      <c r="H7" t="n">
        <v>0.36</v>
      </c>
      <c r="I7" t="n">
        <v>90</v>
      </c>
      <c r="J7" t="n">
        <v>109</v>
      </c>
      <c r="K7" t="n">
        <v>41.65</v>
      </c>
      <c r="L7" t="n">
        <v>2.25</v>
      </c>
      <c r="M7" t="n">
        <v>88</v>
      </c>
      <c r="N7" t="n">
        <v>15.1</v>
      </c>
      <c r="O7" t="n">
        <v>13677.51</v>
      </c>
      <c r="P7" t="n">
        <v>277.04</v>
      </c>
      <c r="Q7" t="n">
        <v>3109.63</v>
      </c>
      <c r="R7" t="n">
        <v>176.54</v>
      </c>
      <c r="S7" t="n">
        <v>88.73</v>
      </c>
      <c r="T7" t="n">
        <v>41761.32</v>
      </c>
      <c r="U7" t="n">
        <v>0.5</v>
      </c>
      <c r="V7" t="n">
        <v>0.84</v>
      </c>
      <c r="W7" t="n">
        <v>7.74</v>
      </c>
      <c r="X7" t="n">
        <v>2.58</v>
      </c>
      <c r="Y7" t="n">
        <v>1</v>
      </c>
      <c r="Z7" t="n">
        <v>10</v>
      </c>
      <c r="AA7" t="n">
        <v>394.329073953239</v>
      </c>
      <c r="AB7" t="n">
        <v>539.538435553777</v>
      </c>
      <c r="AC7" t="n">
        <v>488.045644511474</v>
      </c>
      <c r="AD7" t="n">
        <v>394329.073953239</v>
      </c>
      <c r="AE7" t="n">
        <v>539538.435553777</v>
      </c>
      <c r="AF7" t="n">
        <v>1.51099374306462e-06</v>
      </c>
      <c r="AG7" t="n">
        <v>0.7995833333333334</v>
      </c>
      <c r="AH7" t="n">
        <v>488045.644511474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2.6459</v>
      </c>
      <c r="E8" t="n">
        <v>37.8</v>
      </c>
      <c r="F8" t="n">
        <v>34.03</v>
      </c>
      <c r="G8" t="n">
        <v>26.17</v>
      </c>
      <c r="H8" t="n">
        <v>0.4</v>
      </c>
      <c r="I8" t="n">
        <v>78</v>
      </c>
      <c r="J8" t="n">
        <v>109.32</v>
      </c>
      <c r="K8" t="n">
        <v>41.65</v>
      </c>
      <c r="L8" t="n">
        <v>2.5</v>
      </c>
      <c r="M8" t="n">
        <v>74</v>
      </c>
      <c r="N8" t="n">
        <v>15.17</v>
      </c>
      <c r="O8" t="n">
        <v>13716.72</v>
      </c>
      <c r="P8" t="n">
        <v>265.97</v>
      </c>
      <c r="Q8" t="n">
        <v>3109.39</v>
      </c>
      <c r="R8" t="n">
        <v>166.35</v>
      </c>
      <c r="S8" t="n">
        <v>88.73</v>
      </c>
      <c r="T8" t="n">
        <v>36722.66</v>
      </c>
      <c r="U8" t="n">
        <v>0.53</v>
      </c>
      <c r="V8" t="n">
        <v>0.85</v>
      </c>
      <c r="W8" t="n">
        <v>7.72</v>
      </c>
      <c r="X8" t="n">
        <v>2.26</v>
      </c>
      <c r="Y8" t="n">
        <v>1</v>
      </c>
      <c r="Z8" t="n">
        <v>10</v>
      </c>
      <c r="AA8" t="n">
        <v>376.9703609777245</v>
      </c>
      <c r="AB8" t="n">
        <v>515.78747864831</v>
      </c>
      <c r="AC8" t="n">
        <v>466.5614455983874</v>
      </c>
      <c r="AD8" t="n">
        <v>376970.3609777245</v>
      </c>
      <c r="AE8" t="n">
        <v>515787.47864831</v>
      </c>
      <c r="AF8" t="n">
        <v>1.534540492371197e-06</v>
      </c>
      <c r="AG8" t="n">
        <v>0.7875</v>
      </c>
      <c r="AH8" t="n">
        <v>466561.4455983874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2.6822</v>
      </c>
      <c r="E9" t="n">
        <v>37.28</v>
      </c>
      <c r="F9" t="n">
        <v>33.71</v>
      </c>
      <c r="G9" t="n">
        <v>29.32</v>
      </c>
      <c r="H9" t="n">
        <v>0.44</v>
      </c>
      <c r="I9" t="n">
        <v>69</v>
      </c>
      <c r="J9" t="n">
        <v>109.64</v>
      </c>
      <c r="K9" t="n">
        <v>41.65</v>
      </c>
      <c r="L9" t="n">
        <v>2.75</v>
      </c>
      <c r="M9" t="n">
        <v>50</v>
      </c>
      <c r="N9" t="n">
        <v>15.24</v>
      </c>
      <c r="O9" t="n">
        <v>13755.95</v>
      </c>
      <c r="P9" t="n">
        <v>255.87</v>
      </c>
      <c r="Q9" t="n">
        <v>3109.52</v>
      </c>
      <c r="R9" t="n">
        <v>155.44</v>
      </c>
      <c r="S9" t="n">
        <v>88.73</v>
      </c>
      <c r="T9" t="n">
        <v>31314.72</v>
      </c>
      <c r="U9" t="n">
        <v>0.57</v>
      </c>
      <c r="V9" t="n">
        <v>0.86</v>
      </c>
      <c r="W9" t="n">
        <v>7.72</v>
      </c>
      <c r="X9" t="n">
        <v>1.95</v>
      </c>
      <c r="Y9" t="n">
        <v>1</v>
      </c>
      <c r="Z9" t="n">
        <v>10</v>
      </c>
      <c r="AA9" t="n">
        <v>361.5843522630981</v>
      </c>
      <c r="AB9" t="n">
        <v>494.7356627421598</v>
      </c>
      <c r="AC9" t="n">
        <v>447.518785455911</v>
      </c>
      <c r="AD9" t="n">
        <v>361584.3522630981</v>
      </c>
      <c r="AE9" t="n">
        <v>494735.6627421598</v>
      </c>
      <c r="AF9" t="n">
        <v>1.555593374140377e-06</v>
      </c>
      <c r="AG9" t="n">
        <v>0.7766666666666667</v>
      </c>
      <c r="AH9" t="n">
        <v>447518.785455911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2.6966</v>
      </c>
      <c r="E10" t="n">
        <v>37.08</v>
      </c>
      <c r="F10" t="n">
        <v>33.63</v>
      </c>
      <c r="G10" t="n">
        <v>31.52</v>
      </c>
      <c r="H10" t="n">
        <v>0.48</v>
      </c>
      <c r="I10" t="n">
        <v>64</v>
      </c>
      <c r="J10" t="n">
        <v>109.96</v>
      </c>
      <c r="K10" t="n">
        <v>41.65</v>
      </c>
      <c r="L10" t="n">
        <v>3</v>
      </c>
      <c r="M10" t="n">
        <v>11</v>
      </c>
      <c r="N10" t="n">
        <v>15.31</v>
      </c>
      <c r="O10" t="n">
        <v>13795.21</v>
      </c>
      <c r="P10" t="n">
        <v>251.62</v>
      </c>
      <c r="Q10" t="n">
        <v>3109.44</v>
      </c>
      <c r="R10" t="n">
        <v>151.51</v>
      </c>
      <c r="S10" t="n">
        <v>88.73</v>
      </c>
      <c r="T10" t="n">
        <v>29376.03</v>
      </c>
      <c r="U10" t="n">
        <v>0.59</v>
      </c>
      <c r="V10" t="n">
        <v>0.86</v>
      </c>
      <c r="W10" t="n">
        <v>7.75</v>
      </c>
      <c r="X10" t="n">
        <v>1.86</v>
      </c>
      <c r="Y10" t="n">
        <v>1</v>
      </c>
      <c r="Z10" t="n">
        <v>10</v>
      </c>
      <c r="AA10" t="n">
        <v>355.5522694733257</v>
      </c>
      <c r="AB10" t="n">
        <v>486.4823009524821</v>
      </c>
      <c r="AC10" t="n">
        <v>440.0531129317741</v>
      </c>
      <c r="AD10" t="n">
        <v>355552.2694733258</v>
      </c>
      <c r="AE10" t="n">
        <v>486482.3009524821</v>
      </c>
      <c r="AF10" t="n">
        <v>1.56394493054468e-06</v>
      </c>
      <c r="AG10" t="n">
        <v>0.7725</v>
      </c>
      <c r="AH10" t="n">
        <v>440053.1129317741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2.6943</v>
      </c>
      <c r="E11" t="n">
        <v>37.12</v>
      </c>
      <c r="F11" t="n">
        <v>33.66</v>
      </c>
      <c r="G11" t="n">
        <v>31.55</v>
      </c>
      <c r="H11" t="n">
        <v>0.52</v>
      </c>
      <c r="I11" t="n">
        <v>64</v>
      </c>
      <c r="J11" t="n">
        <v>110.27</v>
      </c>
      <c r="K11" t="n">
        <v>41.65</v>
      </c>
      <c r="L11" t="n">
        <v>3.25</v>
      </c>
      <c r="M11" t="n">
        <v>1</v>
      </c>
      <c r="N11" t="n">
        <v>15.37</v>
      </c>
      <c r="O11" t="n">
        <v>13834.5</v>
      </c>
      <c r="P11" t="n">
        <v>251.37</v>
      </c>
      <c r="Q11" t="n">
        <v>3109.76</v>
      </c>
      <c r="R11" t="n">
        <v>151.97</v>
      </c>
      <c r="S11" t="n">
        <v>88.73</v>
      </c>
      <c r="T11" t="n">
        <v>29603.12</v>
      </c>
      <c r="U11" t="n">
        <v>0.58</v>
      </c>
      <c r="V11" t="n">
        <v>0.86</v>
      </c>
      <c r="W11" t="n">
        <v>7.76</v>
      </c>
      <c r="X11" t="n">
        <v>1.89</v>
      </c>
      <c r="Y11" t="n">
        <v>1</v>
      </c>
      <c r="Z11" t="n">
        <v>10</v>
      </c>
      <c r="AA11" t="n">
        <v>355.7424599572997</v>
      </c>
      <c r="AB11" t="n">
        <v>486.7425279632671</v>
      </c>
      <c r="AC11" t="n">
        <v>440.2885042418808</v>
      </c>
      <c r="AD11" t="n">
        <v>355742.4599572997</v>
      </c>
      <c r="AE11" t="n">
        <v>486742.5279632671</v>
      </c>
      <c r="AF11" t="n">
        <v>1.56261100139677e-06</v>
      </c>
      <c r="AG11" t="n">
        <v>0.7733333333333333</v>
      </c>
      <c r="AH11" t="n">
        <v>440288.5042418808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2.6941</v>
      </c>
      <c r="E12" t="n">
        <v>37.12</v>
      </c>
      <c r="F12" t="n">
        <v>33.66</v>
      </c>
      <c r="G12" t="n">
        <v>31.56</v>
      </c>
      <c r="H12" t="n">
        <v>0.5600000000000001</v>
      </c>
      <c r="I12" t="n">
        <v>64</v>
      </c>
      <c r="J12" t="n">
        <v>110.59</v>
      </c>
      <c r="K12" t="n">
        <v>41.65</v>
      </c>
      <c r="L12" t="n">
        <v>3.5</v>
      </c>
      <c r="M12" t="n">
        <v>0</v>
      </c>
      <c r="N12" t="n">
        <v>15.44</v>
      </c>
      <c r="O12" t="n">
        <v>13873.81</v>
      </c>
      <c r="P12" t="n">
        <v>252.02</v>
      </c>
      <c r="Q12" t="n">
        <v>3109.54</v>
      </c>
      <c r="R12" t="n">
        <v>151.94</v>
      </c>
      <c r="S12" t="n">
        <v>88.73</v>
      </c>
      <c r="T12" t="n">
        <v>29591.9</v>
      </c>
      <c r="U12" t="n">
        <v>0.58</v>
      </c>
      <c r="V12" t="n">
        <v>0.86</v>
      </c>
      <c r="W12" t="n">
        <v>7.77</v>
      </c>
      <c r="X12" t="n">
        <v>1.9</v>
      </c>
      <c r="Y12" t="n">
        <v>1</v>
      </c>
      <c r="Z12" t="n">
        <v>10</v>
      </c>
      <c r="AA12" t="n">
        <v>356.3520671604396</v>
      </c>
      <c r="AB12" t="n">
        <v>487.5766194325748</v>
      </c>
      <c r="AC12" t="n">
        <v>441.0429911920124</v>
      </c>
      <c r="AD12" t="n">
        <v>356352.0671604396</v>
      </c>
      <c r="AE12" t="n">
        <v>487576.6194325748</v>
      </c>
      <c r="AF12" t="n">
        <v>1.562495007557822e-06</v>
      </c>
      <c r="AG12" t="n">
        <v>0.7733333333333333</v>
      </c>
      <c r="AH12" t="n">
        <v>441042.9911920124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1.1366</v>
      </c>
      <c r="E2" t="n">
        <v>87.98</v>
      </c>
      <c r="F2" t="n">
        <v>51.4</v>
      </c>
      <c r="G2" t="n">
        <v>4.78</v>
      </c>
      <c r="H2" t="n">
        <v>0.06</v>
      </c>
      <c r="I2" t="n">
        <v>645</v>
      </c>
      <c r="J2" t="n">
        <v>274.09</v>
      </c>
      <c r="K2" t="n">
        <v>60.56</v>
      </c>
      <c r="L2" t="n">
        <v>1</v>
      </c>
      <c r="M2" t="n">
        <v>643</v>
      </c>
      <c r="N2" t="n">
        <v>72.53</v>
      </c>
      <c r="O2" t="n">
        <v>34038.11</v>
      </c>
      <c r="P2" t="n">
        <v>888.58</v>
      </c>
      <c r="Q2" t="n">
        <v>3111.43</v>
      </c>
      <c r="R2" t="n">
        <v>734.8</v>
      </c>
      <c r="S2" t="n">
        <v>88.73</v>
      </c>
      <c r="T2" t="n">
        <v>318112.6</v>
      </c>
      <c r="U2" t="n">
        <v>0.12</v>
      </c>
      <c r="V2" t="n">
        <v>0.5600000000000001</v>
      </c>
      <c r="W2" t="n">
        <v>8.65</v>
      </c>
      <c r="X2" t="n">
        <v>19.61</v>
      </c>
      <c r="Y2" t="n">
        <v>1</v>
      </c>
      <c r="Z2" t="n">
        <v>10</v>
      </c>
      <c r="AA2" t="n">
        <v>2588.612366004895</v>
      </c>
      <c r="AB2" t="n">
        <v>3541.853640685751</v>
      </c>
      <c r="AC2" t="n">
        <v>3203.824100241374</v>
      </c>
      <c r="AD2" t="n">
        <v>2588612.366004895</v>
      </c>
      <c r="AE2" t="n">
        <v>3541853.640685751</v>
      </c>
      <c r="AF2" t="n">
        <v>5.651099575646336e-07</v>
      </c>
      <c r="AG2" t="n">
        <v>1.832916666666667</v>
      </c>
      <c r="AH2" t="n">
        <v>3203824.100241374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1.3927</v>
      </c>
      <c r="E3" t="n">
        <v>71.8</v>
      </c>
      <c r="F3" t="n">
        <v>45.3</v>
      </c>
      <c r="G3" t="n">
        <v>6.01</v>
      </c>
      <c r="H3" t="n">
        <v>0.08</v>
      </c>
      <c r="I3" t="n">
        <v>452</v>
      </c>
      <c r="J3" t="n">
        <v>274.57</v>
      </c>
      <c r="K3" t="n">
        <v>60.56</v>
      </c>
      <c r="L3" t="n">
        <v>1.25</v>
      </c>
      <c r="M3" t="n">
        <v>450</v>
      </c>
      <c r="N3" t="n">
        <v>72.76000000000001</v>
      </c>
      <c r="O3" t="n">
        <v>34097.72</v>
      </c>
      <c r="P3" t="n">
        <v>780.79</v>
      </c>
      <c r="Q3" t="n">
        <v>3110.67</v>
      </c>
      <c r="R3" t="n">
        <v>533.3</v>
      </c>
      <c r="S3" t="n">
        <v>88.73</v>
      </c>
      <c r="T3" t="n">
        <v>218328.12</v>
      </c>
      <c r="U3" t="n">
        <v>0.17</v>
      </c>
      <c r="V3" t="n">
        <v>0.64</v>
      </c>
      <c r="W3" t="n">
        <v>8.369999999999999</v>
      </c>
      <c r="X3" t="n">
        <v>13.52</v>
      </c>
      <c r="Y3" t="n">
        <v>1</v>
      </c>
      <c r="Z3" t="n">
        <v>10</v>
      </c>
      <c r="AA3" t="n">
        <v>1859.107466313633</v>
      </c>
      <c r="AB3" t="n">
        <v>2543.712853443183</v>
      </c>
      <c r="AC3" t="n">
        <v>2300.944468833977</v>
      </c>
      <c r="AD3" t="n">
        <v>1859107.466313633</v>
      </c>
      <c r="AE3" t="n">
        <v>2543712.853443183</v>
      </c>
      <c r="AF3" t="n">
        <v>6.92441173588127e-07</v>
      </c>
      <c r="AG3" t="n">
        <v>1.495833333333333</v>
      </c>
      <c r="AH3" t="n">
        <v>2300944.468833977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1.5812</v>
      </c>
      <c r="E4" t="n">
        <v>63.24</v>
      </c>
      <c r="F4" t="n">
        <v>42.12</v>
      </c>
      <c r="G4" t="n">
        <v>7.24</v>
      </c>
      <c r="H4" t="n">
        <v>0.1</v>
      </c>
      <c r="I4" t="n">
        <v>349</v>
      </c>
      <c r="J4" t="n">
        <v>275.05</v>
      </c>
      <c r="K4" t="n">
        <v>60.56</v>
      </c>
      <c r="L4" t="n">
        <v>1.5</v>
      </c>
      <c r="M4" t="n">
        <v>347</v>
      </c>
      <c r="N4" t="n">
        <v>73</v>
      </c>
      <c r="O4" t="n">
        <v>34157.42</v>
      </c>
      <c r="P4" t="n">
        <v>723.66</v>
      </c>
      <c r="Q4" t="n">
        <v>3110.75</v>
      </c>
      <c r="R4" t="n">
        <v>429.22</v>
      </c>
      <c r="S4" t="n">
        <v>88.73</v>
      </c>
      <c r="T4" t="n">
        <v>166805.42</v>
      </c>
      <c r="U4" t="n">
        <v>0.21</v>
      </c>
      <c r="V4" t="n">
        <v>0.6899999999999999</v>
      </c>
      <c r="W4" t="n">
        <v>8.19</v>
      </c>
      <c r="X4" t="n">
        <v>10.34</v>
      </c>
      <c r="Y4" t="n">
        <v>1</v>
      </c>
      <c r="Z4" t="n">
        <v>10</v>
      </c>
      <c r="AA4" t="n">
        <v>1519.71110514525</v>
      </c>
      <c r="AB4" t="n">
        <v>2079.335778981897</v>
      </c>
      <c r="AC4" t="n">
        <v>1880.886890601959</v>
      </c>
      <c r="AD4" t="n">
        <v>1519711.10514525</v>
      </c>
      <c r="AE4" t="n">
        <v>2079335.778981897</v>
      </c>
      <c r="AF4" t="n">
        <v>7.861621193922212e-07</v>
      </c>
      <c r="AG4" t="n">
        <v>1.3175</v>
      </c>
      <c r="AH4" t="n">
        <v>1880886.890601959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1.729</v>
      </c>
      <c r="E5" t="n">
        <v>57.84</v>
      </c>
      <c r="F5" t="n">
        <v>40.1</v>
      </c>
      <c r="G5" t="n">
        <v>8.470000000000001</v>
      </c>
      <c r="H5" t="n">
        <v>0.11</v>
      </c>
      <c r="I5" t="n">
        <v>284</v>
      </c>
      <c r="J5" t="n">
        <v>275.54</v>
      </c>
      <c r="K5" t="n">
        <v>60.56</v>
      </c>
      <c r="L5" t="n">
        <v>1.75</v>
      </c>
      <c r="M5" t="n">
        <v>282</v>
      </c>
      <c r="N5" t="n">
        <v>73.23</v>
      </c>
      <c r="O5" t="n">
        <v>34217.22</v>
      </c>
      <c r="P5" t="n">
        <v>686.6900000000001</v>
      </c>
      <c r="Q5" t="n">
        <v>3110.32</v>
      </c>
      <c r="R5" t="n">
        <v>364.6</v>
      </c>
      <c r="S5" t="n">
        <v>88.73</v>
      </c>
      <c r="T5" t="n">
        <v>134821.62</v>
      </c>
      <c r="U5" t="n">
        <v>0.24</v>
      </c>
      <c r="V5" t="n">
        <v>0.72</v>
      </c>
      <c r="W5" t="n">
        <v>8.050000000000001</v>
      </c>
      <c r="X5" t="n">
        <v>8.33</v>
      </c>
      <c r="Y5" t="n">
        <v>1</v>
      </c>
      <c r="Z5" t="n">
        <v>10</v>
      </c>
      <c r="AA5" t="n">
        <v>1320.467868704176</v>
      </c>
      <c r="AB5" t="n">
        <v>1806.722392891994</v>
      </c>
      <c r="AC5" t="n">
        <v>1634.291343465186</v>
      </c>
      <c r="AD5" t="n">
        <v>1320467.868704176</v>
      </c>
      <c r="AE5" t="n">
        <v>1806722.392891994</v>
      </c>
      <c r="AF5" t="n">
        <v>8.596472959961741e-07</v>
      </c>
      <c r="AG5" t="n">
        <v>1.205</v>
      </c>
      <c r="AH5" t="n">
        <v>1634291.343465186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1.8485</v>
      </c>
      <c r="E6" t="n">
        <v>54.1</v>
      </c>
      <c r="F6" t="n">
        <v>38.72</v>
      </c>
      <c r="G6" t="n">
        <v>9.720000000000001</v>
      </c>
      <c r="H6" t="n">
        <v>0.13</v>
      </c>
      <c r="I6" t="n">
        <v>239</v>
      </c>
      <c r="J6" t="n">
        <v>276.02</v>
      </c>
      <c r="K6" t="n">
        <v>60.56</v>
      </c>
      <c r="L6" t="n">
        <v>2</v>
      </c>
      <c r="M6" t="n">
        <v>237</v>
      </c>
      <c r="N6" t="n">
        <v>73.47</v>
      </c>
      <c r="O6" t="n">
        <v>34277.1</v>
      </c>
      <c r="P6" t="n">
        <v>660.9</v>
      </c>
      <c r="Q6" t="n">
        <v>3109.85</v>
      </c>
      <c r="R6" t="n">
        <v>319.56</v>
      </c>
      <c r="S6" t="n">
        <v>88.73</v>
      </c>
      <c r="T6" t="n">
        <v>112524.49</v>
      </c>
      <c r="U6" t="n">
        <v>0.28</v>
      </c>
      <c r="V6" t="n">
        <v>0.75</v>
      </c>
      <c r="W6" t="n">
        <v>7.97</v>
      </c>
      <c r="X6" t="n">
        <v>6.95</v>
      </c>
      <c r="Y6" t="n">
        <v>1</v>
      </c>
      <c r="Z6" t="n">
        <v>10</v>
      </c>
      <c r="AA6" t="n">
        <v>1190.11889098794</v>
      </c>
      <c r="AB6" t="n">
        <v>1628.3731709896</v>
      </c>
      <c r="AC6" t="n">
        <v>1472.963520986452</v>
      </c>
      <c r="AD6" t="n">
        <v>1190118.89098794</v>
      </c>
      <c r="AE6" t="n">
        <v>1628373.1709896</v>
      </c>
      <c r="AF6" t="n">
        <v>9.190619008958517e-07</v>
      </c>
      <c r="AG6" t="n">
        <v>1.127083333333333</v>
      </c>
      <c r="AH6" t="n">
        <v>1472963.520986452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1.9418</v>
      </c>
      <c r="E7" t="n">
        <v>51.5</v>
      </c>
      <c r="F7" t="n">
        <v>37.79</v>
      </c>
      <c r="G7" t="n">
        <v>10.95</v>
      </c>
      <c r="H7" t="n">
        <v>0.14</v>
      </c>
      <c r="I7" t="n">
        <v>207</v>
      </c>
      <c r="J7" t="n">
        <v>276.51</v>
      </c>
      <c r="K7" t="n">
        <v>60.56</v>
      </c>
      <c r="L7" t="n">
        <v>2.25</v>
      </c>
      <c r="M7" t="n">
        <v>205</v>
      </c>
      <c r="N7" t="n">
        <v>73.70999999999999</v>
      </c>
      <c r="O7" t="n">
        <v>34337.08</v>
      </c>
      <c r="P7" t="n">
        <v>642.87</v>
      </c>
      <c r="Q7" t="n">
        <v>3110</v>
      </c>
      <c r="R7" t="n">
        <v>288.85</v>
      </c>
      <c r="S7" t="n">
        <v>88.73</v>
      </c>
      <c r="T7" t="n">
        <v>97328.83</v>
      </c>
      <c r="U7" t="n">
        <v>0.31</v>
      </c>
      <c r="V7" t="n">
        <v>0.77</v>
      </c>
      <c r="W7" t="n">
        <v>7.93</v>
      </c>
      <c r="X7" t="n">
        <v>6.02</v>
      </c>
      <c r="Y7" t="n">
        <v>1</v>
      </c>
      <c r="Z7" t="n">
        <v>10</v>
      </c>
      <c r="AA7" t="n">
        <v>1103.279176006133</v>
      </c>
      <c r="AB7" t="n">
        <v>1509.555241853652</v>
      </c>
      <c r="AC7" t="n">
        <v>1365.485408245227</v>
      </c>
      <c r="AD7" t="n">
        <v>1103279.176006133</v>
      </c>
      <c r="AE7" t="n">
        <v>1509555.241853652</v>
      </c>
      <c r="AF7" t="n">
        <v>9.6545004011878e-07</v>
      </c>
      <c r="AG7" t="n">
        <v>1.072916666666667</v>
      </c>
      <c r="AH7" t="n">
        <v>1365485.408245227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2.0224</v>
      </c>
      <c r="E8" t="n">
        <v>49.45</v>
      </c>
      <c r="F8" t="n">
        <v>37.04</v>
      </c>
      <c r="G8" t="n">
        <v>12.21</v>
      </c>
      <c r="H8" t="n">
        <v>0.16</v>
      </c>
      <c r="I8" t="n">
        <v>182</v>
      </c>
      <c r="J8" t="n">
        <v>277</v>
      </c>
      <c r="K8" t="n">
        <v>60.56</v>
      </c>
      <c r="L8" t="n">
        <v>2.5</v>
      </c>
      <c r="M8" t="n">
        <v>180</v>
      </c>
      <c r="N8" t="n">
        <v>73.94</v>
      </c>
      <c r="O8" t="n">
        <v>34397.15</v>
      </c>
      <c r="P8" t="n">
        <v>627.99</v>
      </c>
      <c r="Q8" t="n">
        <v>3109.95</v>
      </c>
      <c r="R8" t="n">
        <v>265.22</v>
      </c>
      <c r="S8" t="n">
        <v>88.73</v>
      </c>
      <c r="T8" t="n">
        <v>85641.45</v>
      </c>
      <c r="U8" t="n">
        <v>0.33</v>
      </c>
      <c r="V8" t="n">
        <v>0.78</v>
      </c>
      <c r="W8" t="n">
        <v>7.87</v>
      </c>
      <c r="X8" t="n">
        <v>5.27</v>
      </c>
      <c r="Y8" t="n">
        <v>1</v>
      </c>
      <c r="Z8" t="n">
        <v>10</v>
      </c>
      <c r="AA8" t="n">
        <v>1035.944818484218</v>
      </c>
      <c r="AB8" t="n">
        <v>1417.425403309968</v>
      </c>
      <c r="AC8" t="n">
        <v>1282.148312187112</v>
      </c>
      <c r="AD8" t="n">
        <v>1035944.818484218</v>
      </c>
      <c r="AE8" t="n">
        <v>1417425.403309968</v>
      </c>
      <c r="AF8" t="n">
        <v>1.00552382384191e-06</v>
      </c>
      <c r="AG8" t="n">
        <v>1.030208333333333</v>
      </c>
      <c r="AH8" t="n">
        <v>1282148.312187112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2.0916</v>
      </c>
      <c r="E9" t="n">
        <v>47.81</v>
      </c>
      <c r="F9" t="n">
        <v>36.45</v>
      </c>
      <c r="G9" t="n">
        <v>13.5</v>
      </c>
      <c r="H9" t="n">
        <v>0.18</v>
      </c>
      <c r="I9" t="n">
        <v>162</v>
      </c>
      <c r="J9" t="n">
        <v>277.48</v>
      </c>
      <c r="K9" t="n">
        <v>60.56</v>
      </c>
      <c r="L9" t="n">
        <v>2.75</v>
      </c>
      <c r="M9" t="n">
        <v>160</v>
      </c>
      <c r="N9" t="n">
        <v>74.18000000000001</v>
      </c>
      <c r="O9" t="n">
        <v>34457.31</v>
      </c>
      <c r="P9" t="n">
        <v>615.77</v>
      </c>
      <c r="Q9" t="n">
        <v>3110.38</v>
      </c>
      <c r="R9" t="n">
        <v>244.64</v>
      </c>
      <c r="S9" t="n">
        <v>88.73</v>
      </c>
      <c r="T9" t="n">
        <v>75449.39999999999</v>
      </c>
      <c r="U9" t="n">
        <v>0.36</v>
      </c>
      <c r="V9" t="n">
        <v>0.79</v>
      </c>
      <c r="W9" t="n">
        <v>7.87</v>
      </c>
      <c r="X9" t="n">
        <v>4.68</v>
      </c>
      <c r="Y9" t="n">
        <v>1</v>
      </c>
      <c r="Z9" t="n">
        <v>10</v>
      </c>
      <c r="AA9" t="n">
        <v>983.1378132493671</v>
      </c>
      <c r="AB9" t="n">
        <v>1345.172529066994</v>
      </c>
      <c r="AC9" t="n">
        <v>1216.791150854341</v>
      </c>
      <c r="AD9" t="n">
        <v>983137.8132493672</v>
      </c>
      <c r="AE9" t="n">
        <v>1345172.529066994</v>
      </c>
      <c r="AF9" t="n">
        <v>1.039929603415615e-06</v>
      </c>
      <c r="AG9" t="n">
        <v>0.9960416666666667</v>
      </c>
      <c r="AH9" t="n">
        <v>1216791.150854341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2.1508</v>
      </c>
      <c r="E10" t="n">
        <v>46.5</v>
      </c>
      <c r="F10" t="n">
        <v>35.97</v>
      </c>
      <c r="G10" t="n">
        <v>14.78</v>
      </c>
      <c r="H10" t="n">
        <v>0.19</v>
      </c>
      <c r="I10" t="n">
        <v>146</v>
      </c>
      <c r="J10" t="n">
        <v>277.97</v>
      </c>
      <c r="K10" t="n">
        <v>60.56</v>
      </c>
      <c r="L10" t="n">
        <v>3</v>
      </c>
      <c r="M10" t="n">
        <v>144</v>
      </c>
      <c r="N10" t="n">
        <v>74.42</v>
      </c>
      <c r="O10" t="n">
        <v>34517.57</v>
      </c>
      <c r="P10" t="n">
        <v>605.71</v>
      </c>
      <c r="Q10" t="n">
        <v>3109.89</v>
      </c>
      <c r="R10" t="n">
        <v>229.34</v>
      </c>
      <c r="S10" t="n">
        <v>88.73</v>
      </c>
      <c r="T10" t="n">
        <v>67880.41</v>
      </c>
      <c r="U10" t="n">
        <v>0.39</v>
      </c>
      <c r="V10" t="n">
        <v>0.8</v>
      </c>
      <c r="W10" t="n">
        <v>7.83</v>
      </c>
      <c r="X10" t="n">
        <v>4.2</v>
      </c>
      <c r="Y10" t="n">
        <v>1</v>
      </c>
      <c r="Z10" t="n">
        <v>10</v>
      </c>
      <c r="AA10" t="n">
        <v>941.4150554405476</v>
      </c>
      <c r="AB10" t="n">
        <v>1288.085611154801</v>
      </c>
      <c r="AC10" t="n">
        <v>1165.152528265696</v>
      </c>
      <c r="AD10" t="n">
        <v>941415.0554405475</v>
      </c>
      <c r="AE10" t="n">
        <v>1288085.611154801</v>
      </c>
      <c r="AF10" t="n">
        <v>1.069363449524911e-06</v>
      </c>
      <c r="AG10" t="n">
        <v>0.96875</v>
      </c>
      <c r="AH10" t="n">
        <v>1165152.528265696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2.2013</v>
      </c>
      <c r="E11" t="n">
        <v>45.43</v>
      </c>
      <c r="F11" t="n">
        <v>35.58</v>
      </c>
      <c r="G11" t="n">
        <v>16.05</v>
      </c>
      <c r="H11" t="n">
        <v>0.21</v>
      </c>
      <c r="I11" t="n">
        <v>133</v>
      </c>
      <c r="J11" t="n">
        <v>278.46</v>
      </c>
      <c r="K11" t="n">
        <v>60.56</v>
      </c>
      <c r="L11" t="n">
        <v>3.25</v>
      </c>
      <c r="M11" t="n">
        <v>131</v>
      </c>
      <c r="N11" t="n">
        <v>74.66</v>
      </c>
      <c r="O11" t="n">
        <v>34577.92</v>
      </c>
      <c r="P11" t="n">
        <v>597.0599999999999</v>
      </c>
      <c r="Q11" t="n">
        <v>3109.66</v>
      </c>
      <c r="R11" t="n">
        <v>216.97</v>
      </c>
      <c r="S11" t="n">
        <v>88.73</v>
      </c>
      <c r="T11" t="n">
        <v>61759.14</v>
      </c>
      <c r="U11" t="n">
        <v>0.41</v>
      </c>
      <c r="V11" t="n">
        <v>0.8100000000000001</v>
      </c>
      <c r="W11" t="n">
        <v>7.81</v>
      </c>
      <c r="X11" t="n">
        <v>3.82</v>
      </c>
      <c r="Y11" t="n">
        <v>1</v>
      </c>
      <c r="Z11" t="n">
        <v>10</v>
      </c>
      <c r="AA11" t="n">
        <v>907.6560703256791</v>
      </c>
      <c r="AB11" t="n">
        <v>1241.895078379328</v>
      </c>
      <c r="AC11" t="n">
        <v>1123.370355109493</v>
      </c>
      <c r="AD11" t="n">
        <v>907656.0703256791</v>
      </c>
      <c r="AE11" t="n">
        <v>1241895.078379328</v>
      </c>
      <c r="AF11" t="n">
        <v>1.094471713520172e-06</v>
      </c>
      <c r="AG11" t="n">
        <v>0.9464583333333333</v>
      </c>
      <c r="AH11" t="n">
        <v>1123370.355109493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2.2452</v>
      </c>
      <c r="E12" t="n">
        <v>44.54</v>
      </c>
      <c r="F12" t="n">
        <v>35.27</v>
      </c>
      <c r="G12" t="n">
        <v>17.34</v>
      </c>
      <c r="H12" t="n">
        <v>0.22</v>
      </c>
      <c r="I12" t="n">
        <v>122</v>
      </c>
      <c r="J12" t="n">
        <v>278.95</v>
      </c>
      <c r="K12" t="n">
        <v>60.56</v>
      </c>
      <c r="L12" t="n">
        <v>3.5</v>
      </c>
      <c r="M12" t="n">
        <v>120</v>
      </c>
      <c r="N12" t="n">
        <v>74.90000000000001</v>
      </c>
      <c r="O12" t="n">
        <v>34638.36</v>
      </c>
      <c r="P12" t="n">
        <v>589.72</v>
      </c>
      <c r="Q12" t="n">
        <v>3109.45</v>
      </c>
      <c r="R12" t="n">
        <v>206.9</v>
      </c>
      <c r="S12" t="n">
        <v>88.73</v>
      </c>
      <c r="T12" t="n">
        <v>56779.23</v>
      </c>
      <c r="U12" t="n">
        <v>0.43</v>
      </c>
      <c r="V12" t="n">
        <v>0.82</v>
      </c>
      <c r="W12" t="n">
        <v>7.78</v>
      </c>
      <c r="X12" t="n">
        <v>3.5</v>
      </c>
      <c r="Y12" t="n">
        <v>1</v>
      </c>
      <c r="Z12" t="n">
        <v>10</v>
      </c>
      <c r="AA12" t="n">
        <v>879.9332036704368</v>
      </c>
      <c r="AB12" t="n">
        <v>1203.963429175066</v>
      </c>
      <c r="AC12" t="n">
        <v>1089.058849267883</v>
      </c>
      <c r="AD12" t="n">
        <v>879933.2036704367</v>
      </c>
      <c r="AE12" t="n">
        <v>1203963.429175066</v>
      </c>
      <c r="AF12" t="n">
        <v>1.116298501428924e-06</v>
      </c>
      <c r="AG12" t="n">
        <v>0.9279166666666666</v>
      </c>
      <c r="AH12" t="n">
        <v>1089058.849267883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2.2818</v>
      </c>
      <c r="E13" t="n">
        <v>43.83</v>
      </c>
      <c r="F13" t="n">
        <v>35.02</v>
      </c>
      <c r="G13" t="n">
        <v>18.6</v>
      </c>
      <c r="H13" t="n">
        <v>0.24</v>
      </c>
      <c r="I13" t="n">
        <v>113</v>
      </c>
      <c r="J13" t="n">
        <v>279.44</v>
      </c>
      <c r="K13" t="n">
        <v>60.56</v>
      </c>
      <c r="L13" t="n">
        <v>3.75</v>
      </c>
      <c r="M13" t="n">
        <v>111</v>
      </c>
      <c r="N13" t="n">
        <v>75.14</v>
      </c>
      <c r="O13" t="n">
        <v>34698.9</v>
      </c>
      <c r="P13" t="n">
        <v>583.14</v>
      </c>
      <c r="Q13" t="n">
        <v>3109.42</v>
      </c>
      <c r="R13" t="n">
        <v>198.48</v>
      </c>
      <c r="S13" t="n">
        <v>88.73</v>
      </c>
      <c r="T13" t="n">
        <v>52612.72</v>
      </c>
      <c r="U13" t="n">
        <v>0.45</v>
      </c>
      <c r="V13" t="n">
        <v>0.83</v>
      </c>
      <c r="W13" t="n">
        <v>7.79</v>
      </c>
      <c r="X13" t="n">
        <v>3.26</v>
      </c>
      <c r="Y13" t="n">
        <v>1</v>
      </c>
      <c r="Z13" t="n">
        <v>10</v>
      </c>
      <c r="AA13" t="n">
        <v>857.2043975965632</v>
      </c>
      <c r="AB13" t="n">
        <v>1172.864873980637</v>
      </c>
      <c r="AC13" t="n">
        <v>1060.928296534114</v>
      </c>
      <c r="AD13" t="n">
        <v>857204.3975965632</v>
      </c>
      <c r="AE13" t="n">
        <v>1172864.873980637</v>
      </c>
      <c r="AF13" t="n">
        <v>1.134495777908658e-06</v>
      </c>
      <c r="AG13" t="n">
        <v>0.913125</v>
      </c>
      <c r="AH13" t="n">
        <v>1060928.296534114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2.318</v>
      </c>
      <c r="E14" t="n">
        <v>43.14</v>
      </c>
      <c r="F14" t="n">
        <v>34.76</v>
      </c>
      <c r="G14" t="n">
        <v>19.86</v>
      </c>
      <c r="H14" t="n">
        <v>0.25</v>
      </c>
      <c r="I14" t="n">
        <v>105</v>
      </c>
      <c r="J14" t="n">
        <v>279.94</v>
      </c>
      <c r="K14" t="n">
        <v>60.56</v>
      </c>
      <c r="L14" t="n">
        <v>4</v>
      </c>
      <c r="M14" t="n">
        <v>103</v>
      </c>
      <c r="N14" t="n">
        <v>75.38</v>
      </c>
      <c r="O14" t="n">
        <v>34759.54</v>
      </c>
      <c r="P14" t="n">
        <v>577.13</v>
      </c>
      <c r="Q14" t="n">
        <v>3109.68</v>
      </c>
      <c r="R14" t="n">
        <v>190.31</v>
      </c>
      <c r="S14" t="n">
        <v>88.73</v>
      </c>
      <c r="T14" t="n">
        <v>48569.28</v>
      </c>
      <c r="U14" t="n">
        <v>0.47</v>
      </c>
      <c r="V14" t="n">
        <v>0.83</v>
      </c>
      <c r="W14" t="n">
        <v>7.75</v>
      </c>
      <c r="X14" t="n">
        <v>2.99</v>
      </c>
      <c r="Y14" t="n">
        <v>1</v>
      </c>
      <c r="Z14" t="n">
        <v>10</v>
      </c>
      <c r="AA14" t="n">
        <v>835.8652866022422</v>
      </c>
      <c r="AB14" t="n">
        <v>1143.667760903072</v>
      </c>
      <c r="AC14" t="n">
        <v>1034.517714950266</v>
      </c>
      <c r="AD14" t="n">
        <v>835865.2866022423</v>
      </c>
      <c r="AE14" t="n">
        <v>1143667.760903072</v>
      </c>
      <c r="AF14" t="n">
        <v>1.152494177049816e-06</v>
      </c>
      <c r="AG14" t="n">
        <v>0.89875</v>
      </c>
      <c r="AH14" t="n">
        <v>1034517.714950266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2.3485</v>
      </c>
      <c r="E15" t="n">
        <v>42.58</v>
      </c>
      <c r="F15" t="n">
        <v>34.56</v>
      </c>
      <c r="G15" t="n">
        <v>21.16</v>
      </c>
      <c r="H15" t="n">
        <v>0.27</v>
      </c>
      <c r="I15" t="n">
        <v>98</v>
      </c>
      <c r="J15" t="n">
        <v>280.43</v>
      </c>
      <c r="K15" t="n">
        <v>60.56</v>
      </c>
      <c r="L15" t="n">
        <v>4.25</v>
      </c>
      <c r="M15" t="n">
        <v>96</v>
      </c>
      <c r="N15" t="n">
        <v>75.62</v>
      </c>
      <c r="O15" t="n">
        <v>34820.27</v>
      </c>
      <c r="P15" t="n">
        <v>571.33</v>
      </c>
      <c r="Q15" t="n">
        <v>3109.4</v>
      </c>
      <c r="R15" t="n">
        <v>183.7</v>
      </c>
      <c r="S15" t="n">
        <v>88.73</v>
      </c>
      <c r="T15" t="n">
        <v>45300.58</v>
      </c>
      <c r="U15" t="n">
        <v>0.48</v>
      </c>
      <c r="V15" t="n">
        <v>0.84</v>
      </c>
      <c r="W15" t="n">
        <v>7.75</v>
      </c>
      <c r="X15" t="n">
        <v>2.8</v>
      </c>
      <c r="Y15" t="n">
        <v>1</v>
      </c>
      <c r="Z15" t="n">
        <v>10</v>
      </c>
      <c r="AA15" t="n">
        <v>817.7624118099195</v>
      </c>
      <c r="AB15" t="n">
        <v>1118.898608969746</v>
      </c>
      <c r="AC15" t="n">
        <v>1012.112496113733</v>
      </c>
      <c r="AD15" t="n">
        <v>817762.4118099195</v>
      </c>
      <c r="AE15" t="n">
        <v>1118898.608969746</v>
      </c>
      <c r="AF15" t="n">
        <v>1.167658574116261e-06</v>
      </c>
      <c r="AG15" t="n">
        <v>0.8870833333333333</v>
      </c>
      <c r="AH15" t="n">
        <v>1012112.496113733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2.3752</v>
      </c>
      <c r="E16" t="n">
        <v>42.1</v>
      </c>
      <c r="F16" t="n">
        <v>34.4</v>
      </c>
      <c r="G16" t="n">
        <v>22.43</v>
      </c>
      <c r="H16" t="n">
        <v>0.29</v>
      </c>
      <c r="I16" t="n">
        <v>92</v>
      </c>
      <c r="J16" t="n">
        <v>280.92</v>
      </c>
      <c r="K16" t="n">
        <v>60.56</v>
      </c>
      <c r="L16" t="n">
        <v>4.5</v>
      </c>
      <c r="M16" t="n">
        <v>90</v>
      </c>
      <c r="N16" t="n">
        <v>75.87</v>
      </c>
      <c r="O16" t="n">
        <v>34881.09</v>
      </c>
      <c r="P16" t="n">
        <v>566.74</v>
      </c>
      <c r="Q16" t="n">
        <v>3109.56</v>
      </c>
      <c r="R16" t="n">
        <v>178.49</v>
      </c>
      <c r="S16" t="n">
        <v>88.73</v>
      </c>
      <c r="T16" t="n">
        <v>42724.37</v>
      </c>
      <c r="U16" t="n">
        <v>0.5</v>
      </c>
      <c r="V16" t="n">
        <v>0.84</v>
      </c>
      <c r="W16" t="n">
        <v>7.74</v>
      </c>
      <c r="X16" t="n">
        <v>2.63</v>
      </c>
      <c r="Y16" t="n">
        <v>1</v>
      </c>
      <c r="Z16" t="n">
        <v>10</v>
      </c>
      <c r="AA16" t="n">
        <v>802.8893596736617</v>
      </c>
      <c r="AB16" t="n">
        <v>1098.548642884166</v>
      </c>
      <c r="AC16" t="n">
        <v>993.7047022300047</v>
      </c>
      <c r="AD16" t="n">
        <v>802889.3596736618</v>
      </c>
      <c r="AE16" t="n">
        <v>1098548.642884166</v>
      </c>
      <c r="AF16" t="n">
        <v>1.18093363646623e-06</v>
      </c>
      <c r="AG16" t="n">
        <v>0.8770833333333333</v>
      </c>
      <c r="AH16" t="n">
        <v>993704.7022300047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2.4041</v>
      </c>
      <c r="E17" t="n">
        <v>41.6</v>
      </c>
      <c r="F17" t="n">
        <v>34.2</v>
      </c>
      <c r="G17" t="n">
        <v>23.86</v>
      </c>
      <c r="H17" t="n">
        <v>0.3</v>
      </c>
      <c r="I17" t="n">
        <v>86</v>
      </c>
      <c r="J17" t="n">
        <v>281.41</v>
      </c>
      <c r="K17" t="n">
        <v>60.56</v>
      </c>
      <c r="L17" t="n">
        <v>4.75</v>
      </c>
      <c r="M17" t="n">
        <v>84</v>
      </c>
      <c r="N17" t="n">
        <v>76.11</v>
      </c>
      <c r="O17" t="n">
        <v>34942.02</v>
      </c>
      <c r="P17" t="n">
        <v>561.61</v>
      </c>
      <c r="Q17" t="n">
        <v>3109.48</v>
      </c>
      <c r="R17" t="n">
        <v>172</v>
      </c>
      <c r="S17" t="n">
        <v>88.73</v>
      </c>
      <c r="T17" t="n">
        <v>39511.16</v>
      </c>
      <c r="U17" t="n">
        <v>0.52</v>
      </c>
      <c r="V17" t="n">
        <v>0.85</v>
      </c>
      <c r="W17" t="n">
        <v>7.73</v>
      </c>
      <c r="X17" t="n">
        <v>2.44</v>
      </c>
      <c r="Y17" t="n">
        <v>1</v>
      </c>
      <c r="Z17" t="n">
        <v>10</v>
      </c>
      <c r="AA17" t="n">
        <v>786.8313532423534</v>
      </c>
      <c r="AB17" t="n">
        <v>1076.577370055605</v>
      </c>
      <c r="AC17" t="n">
        <v>973.8303368433261</v>
      </c>
      <c r="AD17" t="n">
        <v>786831.3532423534</v>
      </c>
      <c r="AE17" t="n">
        <v>1076577.370055605</v>
      </c>
      <c r="AF17" t="n">
        <v>1.19530252417837e-06</v>
      </c>
      <c r="AG17" t="n">
        <v>0.8666666666666667</v>
      </c>
      <c r="AH17" t="n">
        <v>973830.3368433261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2.4281</v>
      </c>
      <c r="E18" t="n">
        <v>41.18</v>
      </c>
      <c r="F18" t="n">
        <v>34.05</v>
      </c>
      <c r="G18" t="n">
        <v>25.22</v>
      </c>
      <c r="H18" t="n">
        <v>0.32</v>
      </c>
      <c r="I18" t="n">
        <v>81</v>
      </c>
      <c r="J18" t="n">
        <v>281.91</v>
      </c>
      <c r="K18" t="n">
        <v>60.56</v>
      </c>
      <c r="L18" t="n">
        <v>5</v>
      </c>
      <c r="M18" t="n">
        <v>79</v>
      </c>
      <c r="N18" t="n">
        <v>76.34999999999999</v>
      </c>
      <c r="O18" t="n">
        <v>35003.04</v>
      </c>
      <c r="P18" t="n">
        <v>556.85</v>
      </c>
      <c r="Q18" t="n">
        <v>3109.51</v>
      </c>
      <c r="R18" t="n">
        <v>167.4</v>
      </c>
      <c r="S18" t="n">
        <v>88.73</v>
      </c>
      <c r="T18" t="n">
        <v>37235.9</v>
      </c>
      <c r="U18" t="n">
        <v>0.53</v>
      </c>
      <c r="V18" t="n">
        <v>0.85</v>
      </c>
      <c r="W18" t="n">
        <v>7.71</v>
      </c>
      <c r="X18" t="n">
        <v>2.29</v>
      </c>
      <c r="Y18" t="n">
        <v>1</v>
      </c>
      <c r="Z18" t="n">
        <v>10</v>
      </c>
      <c r="AA18" t="n">
        <v>773.3882147426648</v>
      </c>
      <c r="AB18" t="n">
        <v>1058.183874890917</v>
      </c>
      <c r="AC18" t="n">
        <v>957.1922910417235</v>
      </c>
      <c r="AD18" t="n">
        <v>773388.2147426648</v>
      </c>
      <c r="AE18" t="n">
        <v>1058183.874890917</v>
      </c>
      <c r="AF18" t="n">
        <v>1.20723516449295e-06</v>
      </c>
      <c r="AG18" t="n">
        <v>0.8579166666666667</v>
      </c>
      <c r="AH18" t="n">
        <v>957192.2910417235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2.4467</v>
      </c>
      <c r="E19" t="n">
        <v>40.87</v>
      </c>
      <c r="F19" t="n">
        <v>33.95</v>
      </c>
      <c r="G19" t="n">
        <v>26.45</v>
      </c>
      <c r="H19" t="n">
        <v>0.33</v>
      </c>
      <c r="I19" t="n">
        <v>77</v>
      </c>
      <c r="J19" t="n">
        <v>282.4</v>
      </c>
      <c r="K19" t="n">
        <v>60.56</v>
      </c>
      <c r="L19" t="n">
        <v>5.25</v>
      </c>
      <c r="M19" t="n">
        <v>75</v>
      </c>
      <c r="N19" t="n">
        <v>76.59999999999999</v>
      </c>
      <c r="O19" t="n">
        <v>35064.15</v>
      </c>
      <c r="P19" t="n">
        <v>552.46</v>
      </c>
      <c r="Q19" t="n">
        <v>3109.54</v>
      </c>
      <c r="R19" t="n">
        <v>164.16</v>
      </c>
      <c r="S19" t="n">
        <v>88.73</v>
      </c>
      <c r="T19" t="n">
        <v>35634.45</v>
      </c>
      <c r="U19" t="n">
        <v>0.54</v>
      </c>
      <c r="V19" t="n">
        <v>0.85</v>
      </c>
      <c r="W19" t="n">
        <v>7.71</v>
      </c>
      <c r="X19" t="n">
        <v>2.19</v>
      </c>
      <c r="Y19" t="n">
        <v>1</v>
      </c>
      <c r="Z19" t="n">
        <v>10</v>
      </c>
      <c r="AA19" t="n">
        <v>762.5601445578593</v>
      </c>
      <c r="AB19" t="n">
        <v>1043.368431563324</v>
      </c>
      <c r="AC19" t="n">
        <v>943.7908128317106</v>
      </c>
      <c r="AD19" t="n">
        <v>762560.1445578593</v>
      </c>
      <c r="AE19" t="n">
        <v>1043368.431563324</v>
      </c>
      <c r="AF19" t="n">
        <v>1.216482960736749e-06</v>
      </c>
      <c r="AG19" t="n">
        <v>0.8514583333333333</v>
      </c>
      <c r="AH19" t="n">
        <v>943790.8128317106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2.4661</v>
      </c>
      <c r="E20" t="n">
        <v>40.55</v>
      </c>
      <c r="F20" t="n">
        <v>33.84</v>
      </c>
      <c r="G20" t="n">
        <v>27.81</v>
      </c>
      <c r="H20" t="n">
        <v>0.35</v>
      </c>
      <c r="I20" t="n">
        <v>73</v>
      </c>
      <c r="J20" t="n">
        <v>282.9</v>
      </c>
      <c r="K20" t="n">
        <v>60.56</v>
      </c>
      <c r="L20" t="n">
        <v>5.5</v>
      </c>
      <c r="M20" t="n">
        <v>71</v>
      </c>
      <c r="N20" t="n">
        <v>76.84999999999999</v>
      </c>
      <c r="O20" t="n">
        <v>35125.37</v>
      </c>
      <c r="P20" t="n">
        <v>548.52</v>
      </c>
      <c r="Q20" t="n">
        <v>3109.56</v>
      </c>
      <c r="R20" t="n">
        <v>160.24</v>
      </c>
      <c r="S20" t="n">
        <v>88.73</v>
      </c>
      <c r="T20" t="n">
        <v>33692.23</v>
      </c>
      <c r="U20" t="n">
        <v>0.55</v>
      </c>
      <c r="V20" t="n">
        <v>0.85</v>
      </c>
      <c r="W20" t="n">
        <v>7.71</v>
      </c>
      <c r="X20" t="n">
        <v>2.07</v>
      </c>
      <c r="Y20" t="n">
        <v>1</v>
      </c>
      <c r="Z20" t="n">
        <v>10</v>
      </c>
      <c r="AA20" t="n">
        <v>752.0315979738815</v>
      </c>
      <c r="AB20" t="n">
        <v>1028.962809640432</v>
      </c>
      <c r="AC20" t="n">
        <v>930.7600432467223</v>
      </c>
      <c r="AD20" t="n">
        <v>752031.5979738815</v>
      </c>
      <c r="AE20" t="n">
        <v>1028962.809640432</v>
      </c>
      <c r="AF20" t="n">
        <v>1.226128511657701e-06</v>
      </c>
      <c r="AG20" t="n">
        <v>0.8447916666666666</v>
      </c>
      <c r="AH20" t="n">
        <v>930760.0432467223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2.4887</v>
      </c>
      <c r="E21" t="n">
        <v>40.18</v>
      </c>
      <c r="F21" t="n">
        <v>33.68</v>
      </c>
      <c r="G21" t="n">
        <v>29.28</v>
      </c>
      <c r="H21" t="n">
        <v>0.36</v>
      </c>
      <c r="I21" t="n">
        <v>69</v>
      </c>
      <c r="J21" t="n">
        <v>283.4</v>
      </c>
      <c r="K21" t="n">
        <v>60.56</v>
      </c>
      <c r="L21" t="n">
        <v>5.75</v>
      </c>
      <c r="M21" t="n">
        <v>67</v>
      </c>
      <c r="N21" t="n">
        <v>77.09</v>
      </c>
      <c r="O21" t="n">
        <v>35186.68</v>
      </c>
      <c r="P21" t="n">
        <v>543.49</v>
      </c>
      <c r="Q21" t="n">
        <v>3109.24</v>
      </c>
      <c r="R21" t="n">
        <v>154.88</v>
      </c>
      <c r="S21" t="n">
        <v>88.73</v>
      </c>
      <c r="T21" t="n">
        <v>31036.75</v>
      </c>
      <c r="U21" t="n">
        <v>0.57</v>
      </c>
      <c r="V21" t="n">
        <v>0.86</v>
      </c>
      <c r="W21" t="n">
        <v>7.7</v>
      </c>
      <c r="X21" t="n">
        <v>1.92</v>
      </c>
      <c r="Y21" t="n">
        <v>1</v>
      </c>
      <c r="Z21" t="n">
        <v>10</v>
      </c>
      <c r="AA21" t="n">
        <v>739.3506246656757</v>
      </c>
      <c r="AB21" t="n">
        <v>1011.612142515086</v>
      </c>
      <c r="AC21" t="n">
        <v>915.065299440005</v>
      </c>
      <c r="AD21" t="n">
        <v>739350.6246656757</v>
      </c>
      <c r="AE21" t="n">
        <v>1011612.142515086</v>
      </c>
      <c r="AF21" t="n">
        <v>1.237365081287263e-06</v>
      </c>
      <c r="AG21" t="n">
        <v>0.8370833333333333</v>
      </c>
      <c r="AH21" t="n">
        <v>915065.299440005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2.5022</v>
      </c>
      <c r="E22" t="n">
        <v>39.97</v>
      </c>
      <c r="F22" t="n">
        <v>33.62</v>
      </c>
      <c r="G22" t="n">
        <v>30.56</v>
      </c>
      <c r="H22" t="n">
        <v>0.38</v>
      </c>
      <c r="I22" t="n">
        <v>66</v>
      </c>
      <c r="J22" t="n">
        <v>283.9</v>
      </c>
      <c r="K22" t="n">
        <v>60.56</v>
      </c>
      <c r="L22" t="n">
        <v>6</v>
      </c>
      <c r="M22" t="n">
        <v>64</v>
      </c>
      <c r="N22" t="n">
        <v>77.34</v>
      </c>
      <c r="O22" t="n">
        <v>35248.1</v>
      </c>
      <c r="P22" t="n">
        <v>541.01</v>
      </c>
      <c r="Q22" t="n">
        <v>3109.3</v>
      </c>
      <c r="R22" t="n">
        <v>153.23</v>
      </c>
      <c r="S22" t="n">
        <v>88.73</v>
      </c>
      <c r="T22" t="n">
        <v>30225.05</v>
      </c>
      <c r="U22" t="n">
        <v>0.58</v>
      </c>
      <c r="V22" t="n">
        <v>0.86</v>
      </c>
      <c r="W22" t="n">
        <v>7.69</v>
      </c>
      <c r="X22" t="n">
        <v>1.85</v>
      </c>
      <c r="Y22" t="n">
        <v>1</v>
      </c>
      <c r="Z22" t="n">
        <v>10</v>
      </c>
      <c r="AA22" t="n">
        <v>732.6091112032631</v>
      </c>
      <c r="AB22" t="n">
        <v>1002.38810638123</v>
      </c>
      <c r="AC22" t="n">
        <v>906.7215923687478</v>
      </c>
      <c r="AD22" t="n">
        <v>732609.111203263</v>
      </c>
      <c r="AE22" t="n">
        <v>1002388.10638123</v>
      </c>
      <c r="AF22" t="n">
        <v>1.244077191464215e-06</v>
      </c>
      <c r="AG22" t="n">
        <v>0.8327083333333333</v>
      </c>
      <c r="AH22" t="n">
        <v>906721.5923687478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2.5171</v>
      </c>
      <c r="E23" t="n">
        <v>39.73</v>
      </c>
      <c r="F23" t="n">
        <v>33.54</v>
      </c>
      <c r="G23" t="n">
        <v>31.94</v>
      </c>
      <c r="H23" t="n">
        <v>0.39</v>
      </c>
      <c r="I23" t="n">
        <v>63</v>
      </c>
      <c r="J23" t="n">
        <v>284.4</v>
      </c>
      <c r="K23" t="n">
        <v>60.56</v>
      </c>
      <c r="L23" t="n">
        <v>6.25</v>
      </c>
      <c r="M23" t="n">
        <v>61</v>
      </c>
      <c r="N23" t="n">
        <v>77.59</v>
      </c>
      <c r="O23" t="n">
        <v>35309.61</v>
      </c>
      <c r="P23" t="n">
        <v>537.39</v>
      </c>
      <c r="Q23" t="n">
        <v>3109.19</v>
      </c>
      <c r="R23" t="n">
        <v>150.49</v>
      </c>
      <c r="S23" t="n">
        <v>88.73</v>
      </c>
      <c r="T23" t="n">
        <v>28870.99</v>
      </c>
      <c r="U23" t="n">
        <v>0.59</v>
      </c>
      <c r="V23" t="n">
        <v>0.86</v>
      </c>
      <c r="W23" t="n">
        <v>7.69</v>
      </c>
      <c r="X23" t="n">
        <v>1.78</v>
      </c>
      <c r="Y23" t="n">
        <v>1</v>
      </c>
      <c r="Z23" t="n">
        <v>10</v>
      </c>
      <c r="AA23" t="n">
        <v>724.3198915159834</v>
      </c>
      <c r="AB23" t="n">
        <v>991.0464303105307</v>
      </c>
      <c r="AC23" t="n">
        <v>896.4623499440937</v>
      </c>
      <c r="AD23" t="n">
        <v>724319.8915159834</v>
      </c>
      <c r="AE23" t="n">
        <v>991046.4303105307</v>
      </c>
      <c r="AF23" t="n">
        <v>1.251485372326183e-06</v>
      </c>
      <c r="AG23" t="n">
        <v>0.8277083333333333</v>
      </c>
      <c r="AH23" t="n">
        <v>896462.3499440937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2.5315</v>
      </c>
      <c r="E24" t="n">
        <v>39.5</v>
      </c>
      <c r="F24" t="n">
        <v>33.47</v>
      </c>
      <c r="G24" t="n">
        <v>33.47</v>
      </c>
      <c r="H24" t="n">
        <v>0.41</v>
      </c>
      <c r="I24" t="n">
        <v>60</v>
      </c>
      <c r="J24" t="n">
        <v>284.89</v>
      </c>
      <c r="K24" t="n">
        <v>60.56</v>
      </c>
      <c r="L24" t="n">
        <v>6.5</v>
      </c>
      <c r="M24" t="n">
        <v>58</v>
      </c>
      <c r="N24" t="n">
        <v>77.84</v>
      </c>
      <c r="O24" t="n">
        <v>35371.22</v>
      </c>
      <c r="P24" t="n">
        <v>534.23</v>
      </c>
      <c r="Q24" t="n">
        <v>3109.23</v>
      </c>
      <c r="R24" t="n">
        <v>148.58</v>
      </c>
      <c r="S24" t="n">
        <v>88.73</v>
      </c>
      <c r="T24" t="n">
        <v>27928.96</v>
      </c>
      <c r="U24" t="n">
        <v>0.6</v>
      </c>
      <c r="V24" t="n">
        <v>0.86</v>
      </c>
      <c r="W24" t="n">
        <v>7.68</v>
      </c>
      <c r="X24" t="n">
        <v>1.71</v>
      </c>
      <c r="Y24" t="n">
        <v>1</v>
      </c>
      <c r="Z24" t="n">
        <v>10</v>
      </c>
      <c r="AA24" t="n">
        <v>716.7688792722508</v>
      </c>
      <c r="AB24" t="n">
        <v>980.7148022315066</v>
      </c>
      <c r="AC24" t="n">
        <v>887.1167579484007</v>
      </c>
      <c r="AD24" t="n">
        <v>716768.8792722508</v>
      </c>
      <c r="AE24" t="n">
        <v>980714.8022315066</v>
      </c>
      <c r="AF24" t="n">
        <v>1.25864495651493e-06</v>
      </c>
      <c r="AG24" t="n">
        <v>0.8229166666666666</v>
      </c>
      <c r="AH24" t="n">
        <v>887116.7579484007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2.5417</v>
      </c>
      <c r="E25" t="n">
        <v>39.34</v>
      </c>
      <c r="F25" t="n">
        <v>33.41</v>
      </c>
      <c r="G25" t="n">
        <v>34.57</v>
      </c>
      <c r="H25" t="n">
        <v>0.42</v>
      </c>
      <c r="I25" t="n">
        <v>58</v>
      </c>
      <c r="J25" t="n">
        <v>285.39</v>
      </c>
      <c r="K25" t="n">
        <v>60.56</v>
      </c>
      <c r="L25" t="n">
        <v>6.75</v>
      </c>
      <c r="M25" t="n">
        <v>56</v>
      </c>
      <c r="N25" t="n">
        <v>78.09</v>
      </c>
      <c r="O25" t="n">
        <v>35432.93</v>
      </c>
      <c r="P25" t="n">
        <v>530.62</v>
      </c>
      <c r="Q25" t="n">
        <v>3109.29</v>
      </c>
      <c r="R25" t="n">
        <v>146.54</v>
      </c>
      <c r="S25" t="n">
        <v>88.73</v>
      </c>
      <c r="T25" t="n">
        <v>26920.33</v>
      </c>
      <c r="U25" t="n">
        <v>0.61</v>
      </c>
      <c r="V25" t="n">
        <v>0.87</v>
      </c>
      <c r="W25" t="n">
        <v>7.68</v>
      </c>
      <c r="X25" t="n">
        <v>1.65</v>
      </c>
      <c r="Y25" t="n">
        <v>1</v>
      </c>
      <c r="Z25" t="n">
        <v>10</v>
      </c>
      <c r="AA25" t="n">
        <v>710.1045311730064</v>
      </c>
      <c r="AB25" t="n">
        <v>971.5963471518323</v>
      </c>
      <c r="AC25" t="n">
        <v>878.8685554236984</v>
      </c>
      <c r="AD25" t="n">
        <v>710104.5311730064</v>
      </c>
      <c r="AE25" t="n">
        <v>971596.3471518323</v>
      </c>
      <c r="AF25" t="n">
        <v>1.263716328648627e-06</v>
      </c>
      <c r="AG25" t="n">
        <v>0.8195833333333334</v>
      </c>
      <c r="AH25" t="n">
        <v>878868.5554236984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2.5581</v>
      </c>
      <c r="E26" t="n">
        <v>39.09</v>
      </c>
      <c r="F26" t="n">
        <v>33.32</v>
      </c>
      <c r="G26" t="n">
        <v>36.35</v>
      </c>
      <c r="H26" t="n">
        <v>0.44</v>
      </c>
      <c r="I26" t="n">
        <v>55</v>
      </c>
      <c r="J26" t="n">
        <v>285.9</v>
      </c>
      <c r="K26" t="n">
        <v>60.56</v>
      </c>
      <c r="L26" t="n">
        <v>7</v>
      </c>
      <c r="M26" t="n">
        <v>53</v>
      </c>
      <c r="N26" t="n">
        <v>78.34</v>
      </c>
      <c r="O26" t="n">
        <v>35494.74</v>
      </c>
      <c r="P26" t="n">
        <v>527.62</v>
      </c>
      <c r="Q26" t="n">
        <v>3109.2</v>
      </c>
      <c r="R26" t="n">
        <v>143.48</v>
      </c>
      <c r="S26" t="n">
        <v>88.73</v>
      </c>
      <c r="T26" t="n">
        <v>25405.8</v>
      </c>
      <c r="U26" t="n">
        <v>0.62</v>
      </c>
      <c r="V26" t="n">
        <v>0.87</v>
      </c>
      <c r="W26" t="n">
        <v>7.67</v>
      </c>
      <c r="X26" t="n">
        <v>1.56</v>
      </c>
      <c r="Y26" t="n">
        <v>1</v>
      </c>
      <c r="Z26" t="n">
        <v>10</v>
      </c>
      <c r="AA26" t="n">
        <v>702.191060489749</v>
      </c>
      <c r="AB26" t="n">
        <v>960.7687874453126</v>
      </c>
      <c r="AC26" t="n">
        <v>869.0743628189934</v>
      </c>
      <c r="AD26" t="n">
        <v>702191.0604897491</v>
      </c>
      <c r="AE26" t="n">
        <v>960768.7874453126</v>
      </c>
      <c r="AF26" t="n">
        <v>1.271870299530256e-06</v>
      </c>
      <c r="AG26" t="n">
        <v>0.8143750000000001</v>
      </c>
      <c r="AH26" t="n">
        <v>869074.3628189934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2.5686</v>
      </c>
      <c r="E27" t="n">
        <v>38.93</v>
      </c>
      <c r="F27" t="n">
        <v>33.26</v>
      </c>
      <c r="G27" t="n">
        <v>37.66</v>
      </c>
      <c r="H27" t="n">
        <v>0.45</v>
      </c>
      <c r="I27" t="n">
        <v>53</v>
      </c>
      <c r="J27" t="n">
        <v>286.4</v>
      </c>
      <c r="K27" t="n">
        <v>60.56</v>
      </c>
      <c r="L27" t="n">
        <v>7.25</v>
      </c>
      <c r="M27" t="n">
        <v>51</v>
      </c>
      <c r="N27" t="n">
        <v>78.59</v>
      </c>
      <c r="O27" t="n">
        <v>35556.78</v>
      </c>
      <c r="P27" t="n">
        <v>524.1799999999999</v>
      </c>
      <c r="Q27" t="n">
        <v>3109.18</v>
      </c>
      <c r="R27" t="n">
        <v>141.39</v>
      </c>
      <c r="S27" t="n">
        <v>88.73</v>
      </c>
      <c r="T27" t="n">
        <v>24371.55</v>
      </c>
      <c r="U27" t="n">
        <v>0.63</v>
      </c>
      <c r="V27" t="n">
        <v>0.87</v>
      </c>
      <c r="W27" t="n">
        <v>7.68</v>
      </c>
      <c r="X27" t="n">
        <v>1.5</v>
      </c>
      <c r="Y27" t="n">
        <v>1</v>
      </c>
      <c r="Z27" t="n">
        <v>10</v>
      </c>
      <c r="AA27" t="n">
        <v>695.7327633824152</v>
      </c>
      <c r="AB27" t="n">
        <v>951.9322604230987</v>
      </c>
      <c r="AC27" t="n">
        <v>861.0811815336359</v>
      </c>
      <c r="AD27" t="n">
        <v>695732.7633824152</v>
      </c>
      <c r="AE27" t="n">
        <v>951932.2604230987</v>
      </c>
      <c r="AF27" t="n">
        <v>1.277090829667885e-06</v>
      </c>
      <c r="AG27" t="n">
        <v>0.8110416666666667</v>
      </c>
      <c r="AH27" t="n">
        <v>861081.1815336359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2.5802</v>
      </c>
      <c r="E28" t="n">
        <v>38.76</v>
      </c>
      <c r="F28" t="n">
        <v>33.19</v>
      </c>
      <c r="G28" t="n">
        <v>39.05</v>
      </c>
      <c r="H28" t="n">
        <v>0.47</v>
      </c>
      <c r="I28" t="n">
        <v>51</v>
      </c>
      <c r="J28" t="n">
        <v>286.9</v>
      </c>
      <c r="K28" t="n">
        <v>60.56</v>
      </c>
      <c r="L28" t="n">
        <v>7.5</v>
      </c>
      <c r="M28" t="n">
        <v>49</v>
      </c>
      <c r="N28" t="n">
        <v>78.84999999999999</v>
      </c>
      <c r="O28" t="n">
        <v>35618.8</v>
      </c>
      <c r="P28" t="n">
        <v>520.74</v>
      </c>
      <c r="Q28" t="n">
        <v>3109.31</v>
      </c>
      <c r="R28" t="n">
        <v>139.33</v>
      </c>
      <c r="S28" t="n">
        <v>88.73</v>
      </c>
      <c r="T28" t="n">
        <v>23349.91</v>
      </c>
      <c r="U28" t="n">
        <v>0.64</v>
      </c>
      <c r="V28" t="n">
        <v>0.87</v>
      </c>
      <c r="W28" t="n">
        <v>7.67</v>
      </c>
      <c r="X28" t="n">
        <v>1.43</v>
      </c>
      <c r="Y28" t="n">
        <v>1</v>
      </c>
      <c r="Z28" t="n">
        <v>10</v>
      </c>
      <c r="AA28" t="n">
        <v>688.9753910359636</v>
      </c>
      <c r="AB28" t="n">
        <v>942.6865254644556</v>
      </c>
      <c r="AC28" t="n">
        <v>852.7178465429755</v>
      </c>
      <c r="AD28" t="n">
        <v>688975.3910359637</v>
      </c>
      <c r="AE28" t="n">
        <v>942686.5254644556</v>
      </c>
      <c r="AF28" t="n">
        <v>1.282858272486598e-06</v>
      </c>
      <c r="AG28" t="n">
        <v>0.8075</v>
      </c>
      <c r="AH28" t="n">
        <v>852717.8465429755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2.5917</v>
      </c>
      <c r="E29" t="n">
        <v>38.58</v>
      </c>
      <c r="F29" t="n">
        <v>33.12</v>
      </c>
      <c r="G29" t="n">
        <v>40.56</v>
      </c>
      <c r="H29" t="n">
        <v>0.48</v>
      </c>
      <c r="I29" t="n">
        <v>49</v>
      </c>
      <c r="J29" t="n">
        <v>287.41</v>
      </c>
      <c r="K29" t="n">
        <v>60.56</v>
      </c>
      <c r="L29" t="n">
        <v>7.75</v>
      </c>
      <c r="M29" t="n">
        <v>47</v>
      </c>
      <c r="N29" t="n">
        <v>79.09999999999999</v>
      </c>
      <c r="O29" t="n">
        <v>35680.92</v>
      </c>
      <c r="P29" t="n">
        <v>517.51</v>
      </c>
      <c r="Q29" t="n">
        <v>3109.35</v>
      </c>
      <c r="R29" t="n">
        <v>136.94</v>
      </c>
      <c r="S29" t="n">
        <v>88.73</v>
      </c>
      <c r="T29" t="n">
        <v>22162.45</v>
      </c>
      <c r="U29" t="n">
        <v>0.65</v>
      </c>
      <c r="V29" t="n">
        <v>0.87</v>
      </c>
      <c r="W29" t="n">
        <v>7.67</v>
      </c>
      <c r="X29" t="n">
        <v>1.36</v>
      </c>
      <c r="Y29" t="n">
        <v>1</v>
      </c>
      <c r="Z29" t="n">
        <v>10</v>
      </c>
      <c r="AA29" t="n">
        <v>682.4995617138978</v>
      </c>
      <c r="AB29" t="n">
        <v>933.8260100925787</v>
      </c>
      <c r="AC29" t="n">
        <v>844.7029663223791</v>
      </c>
      <c r="AD29" t="n">
        <v>682499.5617138979</v>
      </c>
      <c r="AE29" t="n">
        <v>933826.0100925787</v>
      </c>
      <c r="AF29" t="n">
        <v>1.288575995970667e-06</v>
      </c>
      <c r="AG29" t="n">
        <v>0.80375</v>
      </c>
      <c r="AH29" t="n">
        <v>844702.9663223791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2.5962</v>
      </c>
      <c r="E30" t="n">
        <v>38.52</v>
      </c>
      <c r="F30" t="n">
        <v>33.11</v>
      </c>
      <c r="G30" t="n">
        <v>41.39</v>
      </c>
      <c r="H30" t="n">
        <v>0.49</v>
      </c>
      <c r="I30" t="n">
        <v>48</v>
      </c>
      <c r="J30" t="n">
        <v>287.91</v>
      </c>
      <c r="K30" t="n">
        <v>60.56</v>
      </c>
      <c r="L30" t="n">
        <v>8</v>
      </c>
      <c r="M30" t="n">
        <v>46</v>
      </c>
      <c r="N30" t="n">
        <v>79.36</v>
      </c>
      <c r="O30" t="n">
        <v>35743.15</v>
      </c>
      <c r="P30" t="n">
        <v>514.89</v>
      </c>
      <c r="Q30" t="n">
        <v>3109.31</v>
      </c>
      <c r="R30" t="n">
        <v>136.43</v>
      </c>
      <c r="S30" t="n">
        <v>88.73</v>
      </c>
      <c r="T30" t="n">
        <v>21917.08</v>
      </c>
      <c r="U30" t="n">
        <v>0.65</v>
      </c>
      <c r="V30" t="n">
        <v>0.87</v>
      </c>
      <c r="W30" t="n">
        <v>7.67</v>
      </c>
      <c r="X30" t="n">
        <v>1.35</v>
      </c>
      <c r="Y30" t="n">
        <v>1</v>
      </c>
      <c r="Z30" t="n">
        <v>10</v>
      </c>
      <c r="AA30" t="n">
        <v>678.820625286628</v>
      </c>
      <c r="AB30" t="n">
        <v>928.7923269695681</v>
      </c>
      <c r="AC30" t="n">
        <v>840.1496908518097</v>
      </c>
      <c r="AD30" t="n">
        <v>678820.625286628</v>
      </c>
      <c r="AE30" t="n">
        <v>928792.326969568</v>
      </c>
      <c r="AF30" t="n">
        <v>1.290813366029651e-06</v>
      </c>
      <c r="AG30" t="n">
        <v>0.8025000000000001</v>
      </c>
      <c r="AH30" t="n">
        <v>840149.6908518097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2.6083</v>
      </c>
      <c r="E31" t="n">
        <v>38.34</v>
      </c>
      <c r="F31" t="n">
        <v>33.04</v>
      </c>
      <c r="G31" t="n">
        <v>43.09</v>
      </c>
      <c r="H31" t="n">
        <v>0.51</v>
      </c>
      <c r="I31" t="n">
        <v>46</v>
      </c>
      <c r="J31" t="n">
        <v>288.42</v>
      </c>
      <c r="K31" t="n">
        <v>60.56</v>
      </c>
      <c r="L31" t="n">
        <v>8.25</v>
      </c>
      <c r="M31" t="n">
        <v>44</v>
      </c>
      <c r="N31" t="n">
        <v>79.61</v>
      </c>
      <c r="O31" t="n">
        <v>35805.48</v>
      </c>
      <c r="P31" t="n">
        <v>510.39</v>
      </c>
      <c r="Q31" t="n">
        <v>3109.27</v>
      </c>
      <c r="R31" t="n">
        <v>134</v>
      </c>
      <c r="S31" t="n">
        <v>88.73</v>
      </c>
      <c r="T31" t="n">
        <v>20708.89</v>
      </c>
      <c r="U31" t="n">
        <v>0.66</v>
      </c>
      <c r="V31" t="n">
        <v>0.88</v>
      </c>
      <c r="W31" t="n">
        <v>7.66</v>
      </c>
      <c r="X31" t="n">
        <v>1.27</v>
      </c>
      <c r="Y31" t="n">
        <v>1</v>
      </c>
      <c r="Z31" t="n">
        <v>10</v>
      </c>
      <c r="AA31" t="n">
        <v>671.0979546571382</v>
      </c>
      <c r="AB31" t="n">
        <v>918.2258283141171</v>
      </c>
      <c r="AC31" t="n">
        <v>830.5916439978611</v>
      </c>
      <c r="AD31" t="n">
        <v>671097.9546571382</v>
      </c>
      <c r="AE31" t="n">
        <v>918225.828314117</v>
      </c>
      <c r="AF31" t="n">
        <v>1.296829405521585e-06</v>
      </c>
      <c r="AG31" t="n">
        <v>0.7987500000000001</v>
      </c>
      <c r="AH31" t="n">
        <v>830591.6439978611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2.6187</v>
      </c>
      <c r="E32" t="n">
        <v>38.19</v>
      </c>
      <c r="F32" t="n">
        <v>32.99</v>
      </c>
      <c r="G32" t="n">
        <v>44.98</v>
      </c>
      <c r="H32" t="n">
        <v>0.52</v>
      </c>
      <c r="I32" t="n">
        <v>44</v>
      </c>
      <c r="J32" t="n">
        <v>288.92</v>
      </c>
      <c r="K32" t="n">
        <v>60.56</v>
      </c>
      <c r="L32" t="n">
        <v>8.5</v>
      </c>
      <c r="M32" t="n">
        <v>42</v>
      </c>
      <c r="N32" t="n">
        <v>79.87</v>
      </c>
      <c r="O32" t="n">
        <v>35867.91</v>
      </c>
      <c r="P32" t="n">
        <v>508.88</v>
      </c>
      <c r="Q32" t="n">
        <v>3109.35</v>
      </c>
      <c r="R32" t="n">
        <v>132.84</v>
      </c>
      <c r="S32" t="n">
        <v>88.73</v>
      </c>
      <c r="T32" t="n">
        <v>20137.72</v>
      </c>
      <c r="U32" t="n">
        <v>0.67</v>
      </c>
      <c r="V32" t="n">
        <v>0.88</v>
      </c>
      <c r="W32" t="n">
        <v>7.66</v>
      </c>
      <c r="X32" t="n">
        <v>1.23</v>
      </c>
      <c r="Y32" t="n">
        <v>1</v>
      </c>
      <c r="Z32" t="n">
        <v>10</v>
      </c>
      <c r="AA32" t="n">
        <v>666.7543269338887</v>
      </c>
      <c r="AB32" t="n">
        <v>912.2826852358364</v>
      </c>
      <c r="AC32" t="n">
        <v>825.2157061537179</v>
      </c>
      <c r="AD32" t="n">
        <v>666754.3269338887</v>
      </c>
      <c r="AE32" t="n">
        <v>912282.6852358364</v>
      </c>
      <c r="AF32" t="n">
        <v>1.30200021632457e-06</v>
      </c>
      <c r="AG32" t="n">
        <v>0.7956249999999999</v>
      </c>
      <c r="AH32" t="n">
        <v>825215.7061537178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2.6247</v>
      </c>
      <c r="E33" t="n">
        <v>38.1</v>
      </c>
      <c r="F33" t="n">
        <v>32.95</v>
      </c>
      <c r="G33" t="n">
        <v>45.98</v>
      </c>
      <c r="H33" t="n">
        <v>0.54</v>
      </c>
      <c r="I33" t="n">
        <v>43</v>
      </c>
      <c r="J33" t="n">
        <v>289.43</v>
      </c>
      <c r="K33" t="n">
        <v>60.56</v>
      </c>
      <c r="L33" t="n">
        <v>8.75</v>
      </c>
      <c r="M33" t="n">
        <v>41</v>
      </c>
      <c r="N33" t="n">
        <v>80.12</v>
      </c>
      <c r="O33" t="n">
        <v>35930.44</v>
      </c>
      <c r="P33" t="n">
        <v>506.09</v>
      </c>
      <c r="Q33" t="n">
        <v>3109.19</v>
      </c>
      <c r="R33" t="n">
        <v>131.5</v>
      </c>
      <c r="S33" t="n">
        <v>88.73</v>
      </c>
      <c r="T33" t="n">
        <v>19476.04</v>
      </c>
      <c r="U33" t="n">
        <v>0.67</v>
      </c>
      <c r="V33" t="n">
        <v>0.88</v>
      </c>
      <c r="W33" t="n">
        <v>7.66</v>
      </c>
      <c r="X33" t="n">
        <v>1.19</v>
      </c>
      <c r="Y33" t="n">
        <v>1</v>
      </c>
      <c r="Z33" t="n">
        <v>10</v>
      </c>
      <c r="AA33" t="n">
        <v>662.430829375231</v>
      </c>
      <c r="AB33" t="n">
        <v>906.3670851368305</v>
      </c>
      <c r="AC33" t="n">
        <v>819.8646826255639</v>
      </c>
      <c r="AD33" t="n">
        <v>662430.8293752311</v>
      </c>
      <c r="AE33" t="n">
        <v>906367.0851368305</v>
      </c>
      <c r="AF33" t="n">
        <v>1.304983376403214e-06</v>
      </c>
      <c r="AG33" t="n">
        <v>0.7937500000000001</v>
      </c>
      <c r="AH33" t="n">
        <v>819864.6826255639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2.6371</v>
      </c>
      <c r="E34" t="n">
        <v>37.92</v>
      </c>
      <c r="F34" t="n">
        <v>32.88</v>
      </c>
      <c r="G34" t="n">
        <v>48.11</v>
      </c>
      <c r="H34" t="n">
        <v>0.55</v>
      </c>
      <c r="I34" t="n">
        <v>41</v>
      </c>
      <c r="J34" t="n">
        <v>289.94</v>
      </c>
      <c r="K34" t="n">
        <v>60.56</v>
      </c>
      <c r="L34" t="n">
        <v>9</v>
      </c>
      <c r="M34" t="n">
        <v>39</v>
      </c>
      <c r="N34" t="n">
        <v>80.38</v>
      </c>
      <c r="O34" t="n">
        <v>35993.08</v>
      </c>
      <c r="P34" t="n">
        <v>501.63</v>
      </c>
      <c r="Q34" t="n">
        <v>3109.39</v>
      </c>
      <c r="R34" t="n">
        <v>129.35</v>
      </c>
      <c r="S34" t="n">
        <v>88.73</v>
      </c>
      <c r="T34" t="n">
        <v>18411.33</v>
      </c>
      <c r="U34" t="n">
        <v>0.6899999999999999</v>
      </c>
      <c r="V34" t="n">
        <v>0.88</v>
      </c>
      <c r="W34" t="n">
        <v>7.64</v>
      </c>
      <c r="X34" t="n">
        <v>1.12</v>
      </c>
      <c r="Y34" t="n">
        <v>1</v>
      </c>
      <c r="Z34" t="n">
        <v>10</v>
      </c>
      <c r="AA34" t="n">
        <v>654.8292546337539</v>
      </c>
      <c r="AB34" t="n">
        <v>895.9662752177321</v>
      </c>
      <c r="AC34" t="n">
        <v>810.4565114075162</v>
      </c>
      <c r="AD34" t="n">
        <v>654829.2546337539</v>
      </c>
      <c r="AE34" t="n">
        <v>895966.2752177321</v>
      </c>
      <c r="AF34" t="n">
        <v>1.311148573899081e-06</v>
      </c>
      <c r="AG34" t="n">
        <v>0.79</v>
      </c>
      <c r="AH34" t="n">
        <v>810456.5114075162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2.6406</v>
      </c>
      <c r="E35" t="n">
        <v>37.87</v>
      </c>
      <c r="F35" t="n">
        <v>32.88</v>
      </c>
      <c r="G35" t="n">
        <v>49.32</v>
      </c>
      <c r="H35" t="n">
        <v>0.57</v>
      </c>
      <c r="I35" t="n">
        <v>40</v>
      </c>
      <c r="J35" t="n">
        <v>290.45</v>
      </c>
      <c r="K35" t="n">
        <v>60.56</v>
      </c>
      <c r="L35" t="n">
        <v>9.25</v>
      </c>
      <c r="M35" t="n">
        <v>38</v>
      </c>
      <c r="N35" t="n">
        <v>80.64</v>
      </c>
      <c r="O35" t="n">
        <v>36055.83</v>
      </c>
      <c r="P35" t="n">
        <v>500.16</v>
      </c>
      <c r="Q35" t="n">
        <v>3109.21</v>
      </c>
      <c r="R35" t="n">
        <v>129.1</v>
      </c>
      <c r="S35" t="n">
        <v>88.73</v>
      </c>
      <c r="T35" t="n">
        <v>18291.9</v>
      </c>
      <c r="U35" t="n">
        <v>0.6899999999999999</v>
      </c>
      <c r="V35" t="n">
        <v>0.88</v>
      </c>
      <c r="W35" t="n">
        <v>7.65</v>
      </c>
      <c r="X35" t="n">
        <v>1.12</v>
      </c>
      <c r="Y35" t="n">
        <v>1</v>
      </c>
      <c r="Z35" t="n">
        <v>10</v>
      </c>
      <c r="AA35" t="n">
        <v>652.6170537515243</v>
      </c>
      <c r="AB35" t="n">
        <v>892.9394443752506</v>
      </c>
      <c r="AC35" t="n">
        <v>807.7185570524572</v>
      </c>
      <c r="AD35" t="n">
        <v>652617.0537515243</v>
      </c>
      <c r="AE35" t="n">
        <v>892939.4443752506</v>
      </c>
      <c r="AF35" t="n">
        <v>1.312888750611624e-06</v>
      </c>
      <c r="AG35" t="n">
        <v>0.7889583333333333</v>
      </c>
      <c r="AH35" t="n">
        <v>807718.5570524572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2.6457</v>
      </c>
      <c r="E36" t="n">
        <v>37.8</v>
      </c>
      <c r="F36" t="n">
        <v>32.86</v>
      </c>
      <c r="G36" t="n">
        <v>50.55</v>
      </c>
      <c r="H36" t="n">
        <v>0.58</v>
      </c>
      <c r="I36" t="n">
        <v>39</v>
      </c>
      <c r="J36" t="n">
        <v>290.96</v>
      </c>
      <c r="K36" t="n">
        <v>60.56</v>
      </c>
      <c r="L36" t="n">
        <v>9.5</v>
      </c>
      <c r="M36" t="n">
        <v>37</v>
      </c>
      <c r="N36" t="n">
        <v>80.90000000000001</v>
      </c>
      <c r="O36" t="n">
        <v>36118.68</v>
      </c>
      <c r="P36" t="n">
        <v>496.31</v>
      </c>
      <c r="Q36" t="n">
        <v>3109.16</v>
      </c>
      <c r="R36" t="n">
        <v>128.52</v>
      </c>
      <c r="S36" t="n">
        <v>88.73</v>
      </c>
      <c r="T36" t="n">
        <v>18006.82</v>
      </c>
      <c r="U36" t="n">
        <v>0.6899999999999999</v>
      </c>
      <c r="V36" t="n">
        <v>0.88</v>
      </c>
      <c r="W36" t="n">
        <v>7.65</v>
      </c>
      <c r="X36" t="n">
        <v>1.1</v>
      </c>
      <c r="Y36" t="n">
        <v>1</v>
      </c>
      <c r="Z36" t="n">
        <v>10</v>
      </c>
      <c r="AA36" t="n">
        <v>647.7278625299123</v>
      </c>
      <c r="AB36" t="n">
        <v>886.2498372499473</v>
      </c>
      <c r="AC36" t="n">
        <v>801.6673966422703</v>
      </c>
      <c r="AD36" t="n">
        <v>647727.8625299123</v>
      </c>
      <c r="AE36" t="n">
        <v>886249.8372499472</v>
      </c>
      <c r="AF36" t="n">
        <v>1.315424436678472e-06</v>
      </c>
      <c r="AG36" t="n">
        <v>0.7875</v>
      </c>
      <c r="AH36" t="n">
        <v>801667.3966422703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2.6513</v>
      </c>
      <c r="E37" t="n">
        <v>37.72</v>
      </c>
      <c r="F37" t="n">
        <v>32.83</v>
      </c>
      <c r="G37" t="n">
        <v>51.84</v>
      </c>
      <c r="H37" t="n">
        <v>0.6</v>
      </c>
      <c r="I37" t="n">
        <v>38</v>
      </c>
      <c r="J37" t="n">
        <v>291.47</v>
      </c>
      <c r="K37" t="n">
        <v>60.56</v>
      </c>
      <c r="L37" t="n">
        <v>9.75</v>
      </c>
      <c r="M37" t="n">
        <v>36</v>
      </c>
      <c r="N37" t="n">
        <v>81.16</v>
      </c>
      <c r="O37" t="n">
        <v>36181.64</v>
      </c>
      <c r="P37" t="n">
        <v>492.5</v>
      </c>
      <c r="Q37" t="n">
        <v>3109.19</v>
      </c>
      <c r="R37" t="n">
        <v>127.42</v>
      </c>
      <c r="S37" t="n">
        <v>88.73</v>
      </c>
      <c r="T37" t="n">
        <v>17457.92</v>
      </c>
      <c r="U37" t="n">
        <v>0.7</v>
      </c>
      <c r="V37" t="n">
        <v>0.88</v>
      </c>
      <c r="W37" t="n">
        <v>7.66</v>
      </c>
      <c r="X37" t="n">
        <v>1.07</v>
      </c>
      <c r="Y37" t="n">
        <v>1</v>
      </c>
      <c r="Z37" t="n">
        <v>10</v>
      </c>
      <c r="AA37" t="n">
        <v>642.7153849778587</v>
      </c>
      <c r="AB37" t="n">
        <v>879.3915443283248</v>
      </c>
      <c r="AC37" t="n">
        <v>795.463649571413</v>
      </c>
      <c r="AD37" t="n">
        <v>642715.3849778586</v>
      </c>
      <c r="AE37" t="n">
        <v>879391.5443283248</v>
      </c>
      <c r="AF37" t="n">
        <v>1.31820871941854e-06</v>
      </c>
      <c r="AG37" t="n">
        <v>0.7858333333333333</v>
      </c>
      <c r="AH37" t="n">
        <v>795463.6495714131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2.6574</v>
      </c>
      <c r="E38" t="n">
        <v>37.63</v>
      </c>
      <c r="F38" t="n">
        <v>32.8</v>
      </c>
      <c r="G38" t="n">
        <v>53.18</v>
      </c>
      <c r="H38" t="n">
        <v>0.61</v>
      </c>
      <c r="I38" t="n">
        <v>37</v>
      </c>
      <c r="J38" t="n">
        <v>291.98</v>
      </c>
      <c r="K38" t="n">
        <v>60.56</v>
      </c>
      <c r="L38" t="n">
        <v>10</v>
      </c>
      <c r="M38" t="n">
        <v>35</v>
      </c>
      <c r="N38" t="n">
        <v>81.42</v>
      </c>
      <c r="O38" t="n">
        <v>36244.71</v>
      </c>
      <c r="P38" t="n">
        <v>491.43</v>
      </c>
      <c r="Q38" t="n">
        <v>3109.31</v>
      </c>
      <c r="R38" t="n">
        <v>126.5</v>
      </c>
      <c r="S38" t="n">
        <v>88.73</v>
      </c>
      <c r="T38" t="n">
        <v>17004.19</v>
      </c>
      <c r="U38" t="n">
        <v>0.7</v>
      </c>
      <c r="V38" t="n">
        <v>0.88</v>
      </c>
      <c r="W38" t="n">
        <v>7.64</v>
      </c>
      <c r="X38" t="n">
        <v>1.04</v>
      </c>
      <c r="Y38" t="n">
        <v>1</v>
      </c>
      <c r="Z38" t="n">
        <v>10</v>
      </c>
      <c r="AA38" t="n">
        <v>640.0978849294073</v>
      </c>
      <c r="AB38" t="n">
        <v>875.8101652860813</v>
      </c>
      <c r="AC38" t="n">
        <v>792.2240723184642</v>
      </c>
      <c r="AD38" t="n">
        <v>640097.8849294073</v>
      </c>
      <c r="AE38" t="n">
        <v>875810.1652860813</v>
      </c>
      <c r="AF38" t="n">
        <v>1.321241598831829e-06</v>
      </c>
      <c r="AG38" t="n">
        <v>0.7839583333333334</v>
      </c>
      <c r="AH38" t="n">
        <v>792224.0723184642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32.78</v>
      </c>
      <c r="G39" t="n">
        <v>54.63</v>
      </c>
      <c r="H39" t="n">
        <v>0.62</v>
      </c>
      <c r="I39" t="n">
        <v>36</v>
      </c>
      <c r="J39" t="n">
        <v>292.49</v>
      </c>
      <c r="K39" t="n">
        <v>60.56</v>
      </c>
      <c r="L39" t="n">
        <v>10.25</v>
      </c>
      <c r="M39" t="n">
        <v>34</v>
      </c>
      <c r="N39" t="n">
        <v>81.68000000000001</v>
      </c>
      <c r="O39" t="n">
        <v>36307.88</v>
      </c>
      <c r="P39" t="n">
        <v>488.52</v>
      </c>
      <c r="Q39" t="n">
        <v>3109.25</v>
      </c>
      <c r="R39" t="n">
        <v>125.53</v>
      </c>
      <c r="S39" t="n">
        <v>88.73</v>
      </c>
      <c r="T39" t="n">
        <v>16523.53</v>
      </c>
      <c r="U39" t="n">
        <v>0.71</v>
      </c>
      <c r="V39" t="n">
        <v>0.88</v>
      </c>
      <c r="W39" t="n">
        <v>7.65</v>
      </c>
      <c r="X39" t="n">
        <v>1.02</v>
      </c>
      <c r="Y39" t="n">
        <v>1</v>
      </c>
      <c r="Z39" t="n">
        <v>10</v>
      </c>
      <c r="AA39" t="n">
        <v>636.1410526832966</v>
      </c>
      <c r="AB39" t="n">
        <v>870.3962528438341</v>
      </c>
      <c r="AC39" t="n">
        <v>787.3268560812313</v>
      </c>
      <c r="AD39" t="n">
        <v>636141.0526832966</v>
      </c>
      <c r="AE39" t="n">
        <v>870396.2528438341</v>
      </c>
      <c r="AF39" t="n">
        <v>1.323727565564033e-06</v>
      </c>
      <c r="AG39" t="n">
        <v>0.7825000000000001</v>
      </c>
      <c r="AH39" t="n">
        <v>787326.8560812313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2.6737</v>
      </c>
      <c r="E40" t="n">
        <v>37.4</v>
      </c>
      <c r="F40" t="n">
        <v>32.73</v>
      </c>
      <c r="G40" t="n">
        <v>57.75</v>
      </c>
      <c r="H40" t="n">
        <v>0.64</v>
      </c>
      <c r="I40" t="n">
        <v>34</v>
      </c>
      <c r="J40" t="n">
        <v>293</v>
      </c>
      <c r="K40" t="n">
        <v>60.56</v>
      </c>
      <c r="L40" t="n">
        <v>10.5</v>
      </c>
      <c r="M40" t="n">
        <v>32</v>
      </c>
      <c r="N40" t="n">
        <v>81.95</v>
      </c>
      <c r="O40" t="n">
        <v>36371.17</v>
      </c>
      <c r="P40" t="n">
        <v>484.05</v>
      </c>
      <c r="Q40" t="n">
        <v>3109.38</v>
      </c>
      <c r="R40" t="n">
        <v>124.1</v>
      </c>
      <c r="S40" t="n">
        <v>88.73</v>
      </c>
      <c r="T40" t="n">
        <v>15818.04</v>
      </c>
      <c r="U40" t="n">
        <v>0.72</v>
      </c>
      <c r="V40" t="n">
        <v>0.88</v>
      </c>
      <c r="W40" t="n">
        <v>7.64</v>
      </c>
      <c r="X40" t="n">
        <v>0.96</v>
      </c>
      <c r="Y40" t="n">
        <v>1</v>
      </c>
      <c r="Z40" t="n">
        <v>10</v>
      </c>
      <c r="AA40" t="n">
        <v>629.1312128321917</v>
      </c>
      <c r="AB40" t="n">
        <v>860.8050807072442</v>
      </c>
      <c r="AC40" t="n">
        <v>778.6510519520629</v>
      </c>
      <c r="AD40" t="n">
        <v>629131.2128321917</v>
      </c>
      <c r="AE40" t="n">
        <v>860805.0807072442</v>
      </c>
      <c r="AF40" t="n">
        <v>1.329345850378815e-06</v>
      </c>
      <c r="AG40" t="n">
        <v>0.7791666666666667</v>
      </c>
      <c r="AH40" t="n">
        <v>778651.0519520629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2.6763</v>
      </c>
      <c r="E41" t="n">
        <v>37.36</v>
      </c>
      <c r="F41" t="n">
        <v>32.69</v>
      </c>
      <c r="G41" t="n">
        <v>57.68</v>
      </c>
      <c r="H41" t="n">
        <v>0.65</v>
      </c>
      <c r="I41" t="n">
        <v>34</v>
      </c>
      <c r="J41" t="n">
        <v>293.52</v>
      </c>
      <c r="K41" t="n">
        <v>60.56</v>
      </c>
      <c r="L41" t="n">
        <v>10.75</v>
      </c>
      <c r="M41" t="n">
        <v>32</v>
      </c>
      <c r="N41" t="n">
        <v>82.20999999999999</v>
      </c>
      <c r="O41" t="n">
        <v>36434.56</v>
      </c>
      <c r="P41" t="n">
        <v>481.56</v>
      </c>
      <c r="Q41" t="n">
        <v>3109.2</v>
      </c>
      <c r="R41" t="n">
        <v>123.11</v>
      </c>
      <c r="S41" t="n">
        <v>88.73</v>
      </c>
      <c r="T41" t="n">
        <v>15323.54</v>
      </c>
      <c r="U41" t="n">
        <v>0.72</v>
      </c>
      <c r="V41" t="n">
        <v>0.88</v>
      </c>
      <c r="W41" t="n">
        <v>7.63</v>
      </c>
      <c r="X41" t="n">
        <v>0.93</v>
      </c>
      <c r="Y41" t="n">
        <v>1</v>
      </c>
      <c r="Z41" t="n">
        <v>10</v>
      </c>
      <c r="AA41" t="n">
        <v>626.0436274246425</v>
      </c>
      <c r="AB41" t="n">
        <v>856.5805101379808</v>
      </c>
      <c r="AC41" t="n">
        <v>774.8296684687078</v>
      </c>
      <c r="AD41" t="n">
        <v>626043.6274246426</v>
      </c>
      <c r="AE41" t="n">
        <v>856580.5101379808</v>
      </c>
      <c r="AF41" t="n">
        <v>1.330638553079561e-06</v>
      </c>
      <c r="AG41" t="n">
        <v>0.7783333333333333</v>
      </c>
      <c r="AH41" t="n">
        <v>774829.6684687078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2.6815</v>
      </c>
      <c r="E42" t="n">
        <v>37.29</v>
      </c>
      <c r="F42" t="n">
        <v>32.67</v>
      </c>
      <c r="G42" t="n">
        <v>59.4</v>
      </c>
      <c r="H42" t="n">
        <v>0.67</v>
      </c>
      <c r="I42" t="n">
        <v>33</v>
      </c>
      <c r="J42" t="n">
        <v>294.03</v>
      </c>
      <c r="K42" t="n">
        <v>60.56</v>
      </c>
      <c r="L42" t="n">
        <v>11</v>
      </c>
      <c r="M42" t="n">
        <v>31</v>
      </c>
      <c r="N42" t="n">
        <v>82.48</v>
      </c>
      <c r="O42" t="n">
        <v>36498.06</v>
      </c>
      <c r="P42" t="n">
        <v>479.1</v>
      </c>
      <c r="Q42" t="n">
        <v>3109.36</v>
      </c>
      <c r="R42" t="n">
        <v>122.05</v>
      </c>
      <c r="S42" t="n">
        <v>88.73</v>
      </c>
      <c r="T42" t="n">
        <v>14799.33</v>
      </c>
      <c r="U42" t="n">
        <v>0.73</v>
      </c>
      <c r="V42" t="n">
        <v>0.89</v>
      </c>
      <c r="W42" t="n">
        <v>7.64</v>
      </c>
      <c r="X42" t="n">
        <v>0.91</v>
      </c>
      <c r="Y42" t="n">
        <v>1</v>
      </c>
      <c r="Z42" t="n">
        <v>10</v>
      </c>
      <c r="AA42" t="n">
        <v>622.5006650531493</v>
      </c>
      <c r="AB42" t="n">
        <v>851.7328727168355</v>
      </c>
      <c r="AC42" t="n">
        <v>770.4446827593347</v>
      </c>
      <c r="AD42" t="n">
        <v>622500.6650531493</v>
      </c>
      <c r="AE42" t="n">
        <v>851732.8727168355</v>
      </c>
      <c r="AF42" t="n">
        <v>1.333223958481053e-06</v>
      </c>
      <c r="AG42" t="n">
        <v>0.776875</v>
      </c>
      <c r="AH42" t="n">
        <v>770444.6827593347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2.6874</v>
      </c>
      <c r="E43" t="n">
        <v>37.21</v>
      </c>
      <c r="F43" t="n">
        <v>32.64</v>
      </c>
      <c r="G43" t="n">
        <v>61.2</v>
      </c>
      <c r="H43" t="n">
        <v>0.68</v>
      </c>
      <c r="I43" t="n">
        <v>32</v>
      </c>
      <c r="J43" t="n">
        <v>294.55</v>
      </c>
      <c r="K43" t="n">
        <v>60.56</v>
      </c>
      <c r="L43" t="n">
        <v>11.25</v>
      </c>
      <c r="M43" t="n">
        <v>30</v>
      </c>
      <c r="N43" t="n">
        <v>82.73999999999999</v>
      </c>
      <c r="O43" t="n">
        <v>36561.67</v>
      </c>
      <c r="P43" t="n">
        <v>476.8</v>
      </c>
      <c r="Q43" t="n">
        <v>3109.17</v>
      </c>
      <c r="R43" t="n">
        <v>121.28</v>
      </c>
      <c r="S43" t="n">
        <v>88.73</v>
      </c>
      <c r="T43" t="n">
        <v>14421.9</v>
      </c>
      <c r="U43" t="n">
        <v>0.73</v>
      </c>
      <c r="V43" t="n">
        <v>0.89</v>
      </c>
      <c r="W43" t="n">
        <v>7.64</v>
      </c>
      <c r="X43" t="n">
        <v>0.88</v>
      </c>
      <c r="Y43" t="n">
        <v>1</v>
      </c>
      <c r="Z43" t="n">
        <v>10</v>
      </c>
      <c r="AA43" t="n">
        <v>618.8979578755556</v>
      </c>
      <c r="AB43" t="n">
        <v>846.8034898162284</v>
      </c>
      <c r="AC43" t="n">
        <v>765.9857532443291</v>
      </c>
      <c r="AD43" t="n">
        <v>618897.9578755556</v>
      </c>
      <c r="AE43" t="n">
        <v>846803.4898162284</v>
      </c>
      <c r="AF43" t="n">
        <v>1.336157399225054e-06</v>
      </c>
      <c r="AG43" t="n">
        <v>0.7752083333333334</v>
      </c>
      <c r="AH43" t="n">
        <v>765985.7532443291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2.6913</v>
      </c>
      <c r="E44" t="n">
        <v>37.16</v>
      </c>
      <c r="F44" t="n">
        <v>32.64</v>
      </c>
      <c r="G44" t="n">
        <v>63.17</v>
      </c>
      <c r="H44" t="n">
        <v>0.6899999999999999</v>
      </c>
      <c r="I44" t="n">
        <v>31</v>
      </c>
      <c r="J44" t="n">
        <v>295.06</v>
      </c>
      <c r="K44" t="n">
        <v>60.56</v>
      </c>
      <c r="L44" t="n">
        <v>11.5</v>
      </c>
      <c r="M44" t="n">
        <v>29</v>
      </c>
      <c r="N44" t="n">
        <v>83.01000000000001</v>
      </c>
      <c r="O44" t="n">
        <v>36625.39</v>
      </c>
      <c r="P44" t="n">
        <v>473.58</v>
      </c>
      <c r="Q44" t="n">
        <v>3109.26</v>
      </c>
      <c r="R44" t="n">
        <v>121.33</v>
      </c>
      <c r="S44" t="n">
        <v>88.73</v>
      </c>
      <c r="T44" t="n">
        <v>14449.46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615.1100411187011</v>
      </c>
      <c r="AB44" t="n">
        <v>841.620694998407</v>
      </c>
      <c r="AC44" t="n">
        <v>761.2975970898224</v>
      </c>
      <c r="AD44" t="n">
        <v>615110.0411187011</v>
      </c>
      <c r="AE44" t="n">
        <v>841620.6949984069</v>
      </c>
      <c r="AF44" t="n">
        <v>1.338096453276173e-06</v>
      </c>
      <c r="AG44" t="n">
        <v>0.7741666666666666</v>
      </c>
      <c r="AH44" t="n">
        <v>761297.5970898224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2.6977</v>
      </c>
      <c r="E45" t="n">
        <v>37.07</v>
      </c>
      <c r="F45" t="n">
        <v>32.6</v>
      </c>
      <c r="G45" t="n">
        <v>65.2</v>
      </c>
      <c r="H45" t="n">
        <v>0.71</v>
      </c>
      <c r="I45" t="n">
        <v>30</v>
      </c>
      <c r="J45" t="n">
        <v>295.58</v>
      </c>
      <c r="K45" t="n">
        <v>60.56</v>
      </c>
      <c r="L45" t="n">
        <v>11.75</v>
      </c>
      <c r="M45" t="n">
        <v>28</v>
      </c>
      <c r="N45" t="n">
        <v>83.28</v>
      </c>
      <c r="O45" t="n">
        <v>36689.22</v>
      </c>
      <c r="P45" t="n">
        <v>470.24</v>
      </c>
      <c r="Q45" t="n">
        <v>3109.16</v>
      </c>
      <c r="R45" t="n">
        <v>119.89</v>
      </c>
      <c r="S45" t="n">
        <v>88.73</v>
      </c>
      <c r="T45" t="n">
        <v>13735.81</v>
      </c>
      <c r="U45" t="n">
        <v>0.74</v>
      </c>
      <c r="V45" t="n">
        <v>0.89</v>
      </c>
      <c r="W45" t="n">
        <v>7.64</v>
      </c>
      <c r="X45" t="n">
        <v>0.84</v>
      </c>
      <c r="Y45" t="n">
        <v>1</v>
      </c>
      <c r="Z45" t="n">
        <v>10</v>
      </c>
      <c r="AA45" t="n">
        <v>610.434401406619</v>
      </c>
      <c r="AB45" t="n">
        <v>835.22327846967</v>
      </c>
      <c r="AC45" t="n">
        <v>755.5107410157577</v>
      </c>
      <c r="AD45" t="n">
        <v>610434.401406619</v>
      </c>
      <c r="AE45" t="n">
        <v>835223.2784696701</v>
      </c>
      <c r="AF45" t="n">
        <v>1.341278490693394e-06</v>
      </c>
      <c r="AG45" t="n">
        <v>0.7722916666666667</v>
      </c>
      <c r="AH45" t="n">
        <v>755510.7410157578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2.7038</v>
      </c>
      <c r="E46" t="n">
        <v>36.98</v>
      </c>
      <c r="F46" t="n">
        <v>32.57</v>
      </c>
      <c r="G46" t="n">
        <v>67.38</v>
      </c>
      <c r="H46" t="n">
        <v>0.72</v>
      </c>
      <c r="I46" t="n">
        <v>29</v>
      </c>
      <c r="J46" t="n">
        <v>296.1</v>
      </c>
      <c r="K46" t="n">
        <v>60.56</v>
      </c>
      <c r="L46" t="n">
        <v>12</v>
      </c>
      <c r="M46" t="n">
        <v>27</v>
      </c>
      <c r="N46" t="n">
        <v>83.54000000000001</v>
      </c>
      <c r="O46" t="n">
        <v>36753.16</v>
      </c>
      <c r="P46" t="n">
        <v>466.67</v>
      </c>
      <c r="Q46" t="n">
        <v>3109.27</v>
      </c>
      <c r="R46" t="n">
        <v>119</v>
      </c>
      <c r="S46" t="n">
        <v>88.73</v>
      </c>
      <c r="T46" t="n">
        <v>13292.21</v>
      </c>
      <c r="U46" t="n">
        <v>0.75</v>
      </c>
      <c r="V46" t="n">
        <v>0.89</v>
      </c>
      <c r="W46" t="n">
        <v>7.63</v>
      </c>
      <c r="X46" t="n">
        <v>0.8100000000000001</v>
      </c>
      <c r="Y46" t="n">
        <v>1</v>
      </c>
      <c r="Z46" t="n">
        <v>10</v>
      </c>
      <c r="AA46" t="n">
        <v>605.698033109872</v>
      </c>
      <c r="AB46" t="n">
        <v>828.7427704122388</v>
      </c>
      <c r="AC46" t="n">
        <v>749.6487235518775</v>
      </c>
      <c r="AD46" t="n">
        <v>605698.033109872</v>
      </c>
      <c r="AE46" t="n">
        <v>828742.7704122388</v>
      </c>
      <c r="AF46" t="n">
        <v>1.344311370106683e-06</v>
      </c>
      <c r="AG46" t="n">
        <v>0.7704166666666666</v>
      </c>
      <c r="AH46" t="n">
        <v>749648.7235518775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2.7024</v>
      </c>
      <c r="E47" t="n">
        <v>37</v>
      </c>
      <c r="F47" t="n">
        <v>32.59</v>
      </c>
      <c r="G47" t="n">
        <v>67.42</v>
      </c>
      <c r="H47" t="n">
        <v>0.74</v>
      </c>
      <c r="I47" t="n">
        <v>29</v>
      </c>
      <c r="J47" t="n">
        <v>296.62</v>
      </c>
      <c r="K47" t="n">
        <v>60.56</v>
      </c>
      <c r="L47" t="n">
        <v>12.25</v>
      </c>
      <c r="M47" t="n">
        <v>27</v>
      </c>
      <c r="N47" t="n">
        <v>83.81</v>
      </c>
      <c r="O47" t="n">
        <v>36817.22</v>
      </c>
      <c r="P47" t="n">
        <v>465.07</v>
      </c>
      <c r="Q47" t="n">
        <v>3109.17</v>
      </c>
      <c r="R47" t="n">
        <v>119.79</v>
      </c>
      <c r="S47" t="n">
        <v>88.73</v>
      </c>
      <c r="T47" t="n">
        <v>13690.74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604.6916321439775</v>
      </c>
      <c r="AB47" t="n">
        <v>827.3657682114248</v>
      </c>
      <c r="AC47" t="n">
        <v>748.4031405084744</v>
      </c>
      <c r="AD47" t="n">
        <v>604691.6321439774</v>
      </c>
      <c r="AE47" t="n">
        <v>827365.7682114248</v>
      </c>
      <c r="AF47" t="n">
        <v>1.343615299421666e-06</v>
      </c>
      <c r="AG47" t="n">
        <v>0.7708333333333334</v>
      </c>
      <c r="AH47" t="n">
        <v>748403.1405084744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2.7106</v>
      </c>
      <c r="E48" t="n">
        <v>36.89</v>
      </c>
      <c r="F48" t="n">
        <v>32.53</v>
      </c>
      <c r="G48" t="n">
        <v>69.70999999999999</v>
      </c>
      <c r="H48" t="n">
        <v>0.75</v>
      </c>
      <c r="I48" t="n">
        <v>28</v>
      </c>
      <c r="J48" t="n">
        <v>297.14</v>
      </c>
      <c r="K48" t="n">
        <v>60.56</v>
      </c>
      <c r="L48" t="n">
        <v>12.5</v>
      </c>
      <c r="M48" t="n">
        <v>26</v>
      </c>
      <c r="N48" t="n">
        <v>84.08</v>
      </c>
      <c r="O48" t="n">
        <v>36881.39</v>
      </c>
      <c r="P48" t="n">
        <v>461.07</v>
      </c>
      <c r="Q48" t="n">
        <v>3109.27</v>
      </c>
      <c r="R48" t="n">
        <v>117.72</v>
      </c>
      <c r="S48" t="n">
        <v>88.73</v>
      </c>
      <c r="T48" t="n">
        <v>12660.97</v>
      </c>
      <c r="U48" t="n">
        <v>0.75</v>
      </c>
      <c r="V48" t="n">
        <v>0.89</v>
      </c>
      <c r="W48" t="n">
        <v>7.63</v>
      </c>
      <c r="X48" t="n">
        <v>0.77</v>
      </c>
      <c r="Y48" t="n">
        <v>1</v>
      </c>
      <c r="Z48" t="n">
        <v>10</v>
      </c>
      <c r="AA48" t="n">
        <v>598.9615647389174</v>
      </c>
      <c r="AB48" t="n">
        <v>819.5256371950892</v>
      </c>
      <c r="AC48" t="n">
        <v>741.3112605926448</v>
      </c>
      <c r="AD48" t="n">
        <v>598961.5647389174</v>
      </c>
      <c r="AE48" t="n">
        <v>819525.6371950891</v>
      </c>
      <c r="AF48" t="n">
        <v>1.347692284862481e-06</v>
      </c>
      <c r="AG48" t="n">
        <v>0.7685416666666667</v>
      </c>
      <c r="AH48" t="n">
        <v>741311.2605926448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2.7161</v>
      </c>
      <c r="E49" t="n">
        <v>36.82</v>
      </c>
      <c r="F49" t="n">
        <v>32.51</v>
      </c>
      <c r="G49" t="n">
        <v>72.23999999999999</v>
      </c>
      <c r="H49" t="n">
        <v>0.76</v>
      </c>
      <c r="I49" t="n">
        <v>27</v>
      </c>
      <c r="J49" t="n">
        <v>297.66</v>
      </c>
      <c r="K49" t="n">
        <v>60.56</v>
      </c>
      <c r="L49" t="n">
        <v>12.75</v>
      </c>
      <c r="M49" t="n">
        <v>25</v>
      </c>
      <c r="N49" t="n">
        <v>84.36</v>
      </c>
      <c r="O49" t="n">
        <v>36945.67</v>
      </c>
      <c r="P49" t="n">
        <v>459.28</v>
      </c>
      <c r="Q49" t="n">
        <v>3109.13</v>
      </c>
      <c r="R49" t="n">
        <v>117.14</v>
      </c>
      <c r="S49" t="n">
        <v>88.73</v>
      </c>
      <c r="T49" t="n">
        <v>12375.17</v>
      </c>
      <c r="U49" t="n">
        <v>0.76</v>
      </c>
      <c r="V49" t="n">
        <v>0.89</v>
      </c>
      <c r="W49" t="n">
        <v>7.62</v>
      </c>
      <c r="X49" t="n">
        <v>0.74</v>
      </c>
      <c r="Y49" t="n">
        <v>1</v>
      </c>
      <c r="Z49" t="n">
        <v>10</v>
      </c>
      <c r="AA49" t="n">
        <v>596.0464414038498</v>
      </c>
      <c r="AB49" t="n">
        <v>815.5370368418846</v>
      </c>
      <c r="AC49" t="n">
        <v>737.7033266591145</v>
      </c>
      <c r="AD49" t="n">
        <v>596046.4414038499</v>
      </c>
      <c r="AE49" t="n">
        <v>815537.0368418846</v>
      </c>
      <c r="AF49" t="n">
        <v>1.350426848267905e-06</v>
      </c>
      <c r="AG49" t="n">
        <v>0.7670833333333333</v>
      </c>
      <c r="AH49" t="n">
        <v>737703.3266591146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2.7228</v>
      </c>
      <c r="E50" t="n">
        <v>36.73</v>
      </c>
      <c r="F50" t="n">
        <v>32.47</v>
      </c>
      <c r="G50" t="n">
        <v>74.93000000000001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22</v>
      </c>
      <c r="N50" t="n">
        <v>84.63</v>
      </c>
      <c r="O50" t="n">
        <v>37010.06</v>
      </c>
      <c r="P50" t="n">
        <v>453.39</v>
      </c>
      <c r="Q50" t="n">
        <v>3109.26</v>
      </c>
      <c r="R50" t="n">
        <v>115.67</v>
      </c>
      <c r="S50" t="n">
        <v>88.73</v>
      </c>
      <c r="T50" t="n">
        <v>11646.84</v>
      </c>
      <c r="U50" t="n">
        <v>0.77</v>
      </c>
      <c r="V50" t="n">
        <v>0.89</v>
      </c>
      <c r="W50" t="n">
        <v>7.63</v>
      </c>
      <c r="X50" t="n">
        <v>0.71</v>
      </c>
      <c r="Y50" t="n">
        <v>1</v>
      </c>
      <c r="Z50" t="n">
        <v>10</v>
      </c>
      <c r="AA50" t="n">
        <v>589.1282904823918</v>
      </c>
      <c r="AB50" t="n">
        <v>806.0713175438673</v>
      </c>
      <c r="AC50" t="n">
        <v>729.1410023256796</v>
      </c>
      <c r="AD50" t="n">
        <v>589128.2904823917</v>
      </c>
      <c r="AE50" t="n">
        <v>806071.3175438673</v>
      </c>
      <c r="AF50" t="n">
        <v>1.353758043689059e-06</v>
      </c>
      <c r="AG50" t="n">
        <v>0.7652083333333333</v>
      </c>
      <c r="AH50" t="n">
        <v>729141.0023256795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2.7221</v>
      </c>
      <c r="E51" t="n">
        <v>36.74</v>
      </c>
      <c r="F51" t="n">
        <v>32.48</v>
      </c>
      <c r="G51" t="n">
        <v>74.95</v>
      </c>
      <c r="H51" t="n">
        <v>0.79</v>
      </c>
      <c r="I51" t="n">
        <v>26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450.31</v>
      </c>
      <c r="Q51" t="n">
        <v>3109.14</v>
      </c>
      <c r="R51" t="n">
        <v>116.04</v>
      </c>
      <c r="S51" t="n">
        <v>88.73</v>
      </c>
      <c r="T51" t="n">
        <v>11828.5</v>
      </c>
      <c r="U51" t="n">
        <v>0.76</v>
      </c>
      <c r="V51" t="n">
        <v>0.89</v>
      </c>
      <c r="W51" t="n">
        <v>7.63</v>
      </c>
      <c r="X51" t="n">
        <v>0.72</v>
      </c>
      <c r="Y51" t="n">
        <v>1</v>
      </c>
      <c r="Z51" t="n">
        <v>10</v>
      </c>
      <c r="AA51" t="n">
        <v>586.5986508864429</v>
      </c>
      <c r="AB51" t="n">
        <v>802.6101530488675</v>
      </c>
      <c r="AC51" t="n">
        <v>726.0101665123074</v>
      </c>
      <c r="AD51" t="n">
        <v>586598.6508864429</v>
      </c>
      <c r="AE51" t="n">
        <v>802610.1530488675</v>
      </c>
      <c r="AF51" t="n">
        <v>1.35341000834655e-06</v>
      </c>
      <c r="AG51" t="n">
        <v>0.7654166666666667</v>
      </c>
      <c r="AH51" t="n">
        <v>726010.1665123074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2.7282</v>
      </c>
      <c r="E52" t="n">
        <v>36.65</v>
      </c>
      <c r="F52" t="n">
        <v>32.45</v>
      </c>
      <c r="G52" t="n">
        <v>77.87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450.2</v>
      </c>
      <c r="Q52" t="n">
        <v>3109.31</v>
      </c>
      <c r="R52" t="n">
        <v>114.81</v>
      </c>
      <c r="S52" t="n">
        <v>88.73</v>
      </c>
      <c r="T52" t="n">
        <v>11217.67</v>
      </c>
      <c r="U52" t="n">
        <v>0.77</v>
      </c>
      <c r="V52" t="n">
        <v>0.89</v>
      </c>
      <c r="W52" t="n">
        <v>7.63</v>
      </c>
      <c r="X52" t="n">
        <v>0.6899999999999999</v>
      </c>
      <c r="Y52" t="n">
        <v>1</v>
      </c>
      <c r="Z52" t="n">
        <v>10</v>
      </c>
      <c r="AA52" t="n">
        <v>585.0252124091261</v>
      </c>
      <c r="AB52" t="n">
        <v>800.4573051089963</v>
      </c>
      <c r="AC52" t="n">
        <v>724.0627833582765</v>
      </c>
      <c r="AD52" t="n">
        <v>585025.2124091261</v>
      </c>
      <c r="AE52" t="n">
        <v>800457.3051089962</v>
      </c>
      <c r="AF52" t="n">
        <v>1.356442887759839e-06</v>
      </c>
      <c r="AG52" t="n">
        <v>0.7635416666666667</v>
      </c>
      <c r="AH52" t="n">
        <v>724062.7833582766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2.7273</v>
      </c>
      <c r="E53" t="n">
        <v>36.67</v>
      </c>
      <c r="F53" t="n">
        <v>32.46</v>
      </c>
      <c r="G53" t="n">
        <v>77.90000000000001</v>
      </c>
      <c r="H53" t="n">
        <v>0.82</v>
      </c>
      <c r="I53" t="n">
        <v>25</v>
      </c>
      <c r="J53" t="n">
        <v>299.76</v>
      </c>
      <c r="K53" t="n">
        <v>60.56</v>
      </c>
      <c r="L53" t="n">
        <v>13.75</v>
      </c>
      <c r="M53" t="n">
        <v>19</v>
      </c>
      <c r="N53" t="n">
        <v>85.45</v>
      </c>
      <c r="O53" t="n">
        <v>37204.07</v>
      </c>
      <c r="P53" t="n">
        <v>447.95</v>
      </c>
      <c r="Q53" t="n">
        <v>3109.29</v>
      </c>
      <c r="R53" t="n">
        <v>115.04</v>
      </c>
      <c r="S53" t="n">
        <v>88.73</v>
      </c>
      <c r="T53" t="n">
        <v>11333.74</v>
      </c>
      <c r="U53" t="n">
        <v>0.77</v>
      </c>
      <c r="V53" t="n">
        <v>0.89</v>
      </c>
      <c r="W53" t="n">
        <v>7.64</v>
      </c>
      <c r="X53" t="n">
        <v>0.7</v>
      </c>
      <c r="Y53" t="n">
        <v>1</v>
      </c>
      <c r="Z53" t="n">
        <v>10</v>
      </c>
      <c r="AA53" t="n">
        <v>583.2788619268774</v>
      </c>
      <c r="AB53" t="n">
        <v>798.0678713356377</v>
      </c>
      <c r="AC53" t="n">
        <v>721.901393790656</v>
      </c>
      <c r="AD53" t="n">
        <v>583278.8619268774</v>
      </c>
      <c r="AE53" t="n">
        <v>798067.8713356378</v>
      </c>
      <c r="AF53" t="n">
        <v>1.355995413748043e-06</v>
      </c>
      <c r="AG53" t="n">
        <v>0.7639583333333334</v>
      </c>
      <c r="AH53" t="n">
        <v>721901.393790656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2.7334</v>
      </c>
      <c r="E54" t="n">
        <v>36.58</v>
      </c>
      <c r="F54" t="n">
        <v>32.43</v>
      </c>
      <c r="G54" t="n">
        <v>81.08</v>
      </c>
      <c r="H54" t="n">
        <v>0.83</v>
      </c>
      <c r="I54" t="n">
        <v>24</v>
      </c>
      <c r="J54" t="n">
        <v>300.28</v>
      </c>
      <c r="K54" t="n">
        <v>60.56</v>
      </c>
      <c r="L54" t="n">
        <v>14</v>
      </c>
      <c r="M54" t="n">
        <v>14</v>
      </c>
      <c r="N54" t="n">
        <v>85.73</v>
      </c>
      <c r="O54" t="n">
        <v>37268.93</v>
      </c>
      <c r="P54" t="n">
        <v>444.94</v>
      </c>
      <c r="Q54" t="n">
        <v>3109.17</v>
      </c>
      <c r="R54" t="n">
        <v>114.03</v>
      </c>
      <c r="S54" t="n">
        <v>88.73</v>
      </c>
      <c r="T54" t="n">
        <v>10833.35</v>
      </c>
      <c r="U54" t="n">
        <v>0.78</v>
      </c>
      <c r="V54" t="n">
        <v>0.89</v>
      </c>
      <c r="W54" t="n">
        <v>7.64</v>
      </c>
      <c r="X54" t="n">
        <v>0.67</v>
      </c>
      <c r="Y54" t="n">
        <v>1</v>
      </c>
      <c r="Z54" t="n">
        <v>10</v>
      </c>
      <c r="AA54" t="n">
        <v>579.1497313301601</v>
      </c>
      <c r="AB54" t="n">
        <v>792.4182126888236</v>
      </c>
      <c r="AC54" t="n">
        <v>716.7909306357481</v>
      </c>
      <c r="AD54" t="n">
        <v>579149.7313301601</v>
      </c>
      <c r="AE54" t="n">
        <v>792418.2126888236</v>
      </c>
      <c r="AF54" t="n">
        <v>1.359028293161331e-06</v>
      </c>
      <c r="AG54" t="n">
        <v>0.7620833333333333</v>
      </c>
      <c r="AH54" t="n">
        <v>716790.9306357481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2.7335</v>
      </c>
      <c r="E55" t="n">
        <v>36.58</v>
      </c>
      <c r="F55" t="n">
        <v>32.43</v>
      </c>
      <c r="G55" t="n">
        <v>81.06999999999999</v>
      </c>
      <c r="H55" t="n">
        <v>0.84</v>
      </c>
      <c r="I55" t="n">
        <v>24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444.53</v>
      </c>
      <c r="Q55" t="n">
        <v>3109.12</v>
      </c>
      <c r="R55" t="n">
        <v>113.83</v>
      </c>
      <c r="S55" t="n">
        <v>88.73</v>
      </c>
      <c r="T55" t="n">
        <v>10733.73</v>
      </c>
      <c r="U55" t="n">
        <v>0.78</v>
      </c>
      <c r="V55" t="n">
        <v>0.89</v>
      </c>
      <c r="W55" t="n">
        <v>7.64</v>
      </c>
      <c r="X55" t="n">
        <v>0.67</v>
      </c>
      <c r="Y55" t="n">
        <v>1</v>
      </c>
      <c r="Z55" t="n">
        <v>10</v>
      </c>
      <c r="AA55" t="n">
        <v>578.765950694414</v>
      </c>
      <c r="AB55" t="n">
        <v>791.8931070917893</v>
      </c>
      <c r="AC55" t="n">
        <v>716.3159403799043</v>
      </c>
      <c r="AD55" t="n">
        <v>578765.950694414</v>
      </c>
      <c r="AE55" t="n">
        <v>791893.1070917893</v>
      </c>
      <c r="AF55" t="n">
        <v>1.359078012495976e-06</v>
      </c>
      <c r="AG55" t="n">
        <v>0.7620833333333333</v>
      </c>
      <c r="AH55" t="n">
        <v>716315.9403799044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2.7317</v>
      </c>
      <c r="E56" t="n">
        <v>36.61</v>
      </c>
      <c r="F56" t="n">
        <v>32.45</v>
      </c>
      <c r="G56" t="n">
        <v>81.13</v>
      </c>
      <c r="H56" t="n">
        <v>0.86</v>
      </c>
      <c r="I56" t="n">
        <v>24</v>
      </c>
      <c r="J56" t="n">
        <v>301.34</v>
      </c>
      <c r="K56" t="n">
        <v>60.56</v>
      </c>
      <c r="L56" t="n">
        <v>14.5</v>
      </c>
      <c r="M56" t="n">
        <v>7</v>
      </c>
      <c r="N56" t="n">
        <v>86.28</v>
      </c>
      <c r="O56" t="n">
        <v>37399</v>
      </c>
      <c r="P56" t="n">
        <v>443.25</v>
      </c>
      <c r="Q56" t="n">
        <v>3109.37</v>
      </c>
      <c r="R56" t="n">
        <v>114.64</v>
      </c>
      <c r="S56" t="n">
        <v>88.73</v>
      </c>
      <c r="T56" t="n">
        <v>11140.14</v>
      </c>
      <c r="U56" t="n">
        <v>0.77</v>
      </c>
      <c r="V56" t="n">
        <v>0.89</v>
      </c>
      <c r="W56" t="n">
        <v>7.64</v>
      </c>
      <c r="X56" t="n">
        <v>0.6899999999999999</v>
      </c>
      <c r="Y56" t="n">
        <v>1</v>
      </c>
      <c r="Z56" t="n">
        <v>10</v>
      </c>
      <c r="AA56" t="n">
        <v>578.1248397743716</v>
      </c>
      <c r="AB56" t="n">
        <v>791.0159108471695</v>
      </c>
      <c r="AC56" t="n">
        <v>715.5224625137186</v>
      </c>
      <c r="AD56" t="n">
        <v>578124.8397743716</v>
      </c>
      <c r="AE56" t="n">
        <v>791015.9108471695</v>
      </c>
      <c r="AF56" t="n">
        <v>1.358183064472382e-06</v>
      </c>
      <c r="AG56" t="n">
        <v>0.7627083333333333</v>
      </c>
      <c r="AH56" t="n">
        <v>715522.4625137185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2.7317</v>
      </c>
      <c r="E57" t="n">
        <v>36.61</v>
      </c>
      <c r="F57" t="n">
        <v>32.45</v>
      </c>
      <c r="G57" t="n">
        <v>81.13</v>
      </c>
      <c r="H57" t="n">
        <v>0.87</v>
      </c>
      <c r="I57" t="n">
        <v>24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442.89</v>
      </c>
      <c r="Q57" t="n">
        <v>3109.25</v>
      </c>
      <c r="R57" t="n">
        <v>114.49</v>
      </c>
      <c r="S57" t="n">
        <v>88.73</v>
      </c>
      <c r="T57" t="n">
        <v>11064.7</v>
      </c>
      <c r="U57" t="n">
        <v>0.78</v>
      </c>
      <c r="V57" t="n">
        <v>0.89</v>
      </c>
      <c r="W57" t="n">
        <v>7.65</v>
      </c>
      <c r="X57" t="n">
        <v>0.6899999999999999</v>
      </c>
      <c r="Y57" t="n">
        <v>1</v>
      </c>
      <c r="Z57" t="n">
        <v>10</v>
      </c>
      <c r="AA57" t="n">
        <v>577.8060956330993</v>
      </c>
      <c r="AB57" t="n">
        <v>790.5797910510818</v>
      </c>
      <c r="AC57" t="n">
        <v>715.1279653788714</v>
      </c>
      <c r="AD57" t="n">
        <v>577806.0956330993</v>
      </c>
      <c r="AE57" t="n">
        <v>790579.7910510817</v>
      </c>
      <c r="AF57" t="n">
        <v>1.358183064472382e-06</v>
      </c>
      <c r="AG57" t="n">
        <v>0.7627083333333333</v>
      </c>
      <c r="AH57" t="n">
        <v>715127.9653788714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2.7316</v>
      </c>
      <c r="E58" t="n">
        <v>36.61</v>
      </c>
      <c r="F58" t="n">
        <v>32.45</v>
      </c>
      <c r="G58" t="n">
        <v>81.13</v>
      </c>
      <c r="H58" t="n">
        <v>0.88</v>
      </c>
      <c r="I58" t="n">
        <v>24</v>
      </c>
      <c r="J58" t="n">
        <v>302.39</v>
      </c>
      <c r="K58" t="n">
        <v>60.56</v>
      </c>
      <c r="L58" t="n">
        <v>15</v>
      </c>
      <c r="M58" t="n">
        <v>0</v>
      </c>
      <c r="N58" t="n">
        <v>86.84</v>
      </c>
      <c r="O58" t="n">
        <v>37529.55</v>
      </c>
      <c r="P58" t="n">
        <v>443.05</v>
      </c>
      <c r="Q58" t="n">
        <v>3109.43</v>
      </c>
      <c r="R58" t="n">
        <v>114.39</v>
      </c>
      <c r="S58" t="n">
        <v>88.73</v>
      </c>
      <c r="T58" t="n">
        <v>11012.49</v>
      </c>
      <c r="U58" t="n">
        <v>0.78</v>
      </c>
      <c r="V58" t="n">
        <v>0.89</v>
      </c>
      <c r="W58" t="n">
        <v>7.65</v>
      </c>
      <c r="X58" t="n">
        <v>0.6899999999999999</v>
      </c>
      <c r="Y58" t="n">
        <v>1</v>
      </c>
      <c r="Z58" t="n">
        <v>10</v>
      </c>
      <c r="AA58" t="n">
        <v>577.9687357224459</v>
      </c>
      <c r="AB58" t="n">
        <v>790.8023223964999</v>
      </c>
      <c r="AC58" t="n">
        <v>715.3292586450076</v>
      </c>
      <c r="AD58" t="n">
        <v>577968.7357224459</v>
      </c>
      <c r="AE58" t="n">
        <v>790802.3223964999</v>
      </c>
      <c r="AF58" t="n">
        <v>1.358133345137738e-06</v>
      </c>
      <c r="AG58" t="n">
        <v>0.7627083333333333</v>
      </c>
      <c r="AH58" t="n">
        <v>715329.2586450076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2.5158</v>
      </c>
      <c r="E2" t="n">
        <v>39.75</v>
      </c>
      <c r="F2" t="n">
        <v>35.97</v>
      </c>
      <c r="G2" t="n">
        <v>15.09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111</v>
      </c>
      <c r="N2" t="n">
        <v>6.84</v>
      </c>
      <c r="O2" t="n">
        <v>7851.41</v>
      </c>
      <c r="P2" t="n">
        <v>195.88</v>
      </c>
      <c r="Q2" t="n">
        <v>3110.07</v>
      </c>
      <c r="R2" t="n">
        <v>227.52</v>
      </c>
      <c r="S2" t="n">
        <v>88.73</v>
      </c>
      <c r="T2" t="n">
        <v>66984.62</v>
      </c>
      <c r="U2" t="n">
        <v>0.39</v>
      </c>
      <c r="V2" t="n">
        <v>0.8</v>
      </c>
      <c r="W2" t="n">
        <v>7.88</v>
      </c>
      <c r="X2" t="n">
        <v>4.2</v>
      </c>
      <c r="Y2" t="n">
        <v>1</v>
      </c>
      <c r="Z2" t="n">
        <v>10</v>
      </c>
      <c r="AA2" t="n">
        <v>301.5290542858355</v>
      </c>
      <c r="AB2" t="n">
        <v>412.5653545969113</v>
      </c>
      <c r="AC2" t="n">
        <v>373.1906961932932</v>
      </c>
      <c r="AD2" t="n">
        <v>301529.0542858355</v>
      </c>
      <c r="AE2" t="n">
        <v>412565.3545969113</v>
      </c>
      <c r="AF2" t="n">
        <v>1.58402254243431e-06</v>
      </c>
      <c r="AG2" t="n">
        <v>0.828125</v>
      </c>
      <c r="AH2" t="n">
        <v>373190.6961932932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2.5613</v>
      </c>
      <c r="E3" t="n">
        <v>39.04</v>
      </c>
      <c r="F3" t="n">
        <v>35.5</v>
      </c>
      <c r="G3" t="n">
        <v>16.9</v>
      </c>
      <c r="H3" t="n">
        <v>0.35</v>
      </c>
      <c r="I3" t="n">
        <v>126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188.8</v>
      </c>
      <c r="Q3" t="n">
        <v>3110.28</v>
      </c>
      <c r="R3" t="n">
        <v>209.07</v>
      </c>
      <c r="S3" t="n">
        <v>88.73</v>
      </c>
      <c r="T3" t="n">
        <v>57842.98</v>
      </c>
      <c r="U3" t="n">
        <v>0.42</v>
      </c>
      <c r="V3" t="n">
        <v>0.82</v>
      </c>
      <c r="W3" t="n">
        <v>7.94</v>
      </c>
      <c r="X3" t="n">
        <v>3.73</v>
      </c>
      <c r="Y3" t="n">
        <v>1</v>
      </c>
      <c r="Z3" t="n">
        <v>10</v>
      </c>
      <c r="AA3" t="n">
        <v>288.1223479228958</v>
      </c>
      <c r="AB3" t="n">
        <v>394.2217074889958</v>
      </c>
      <c r="AC3" t="n">
        <v>356.5977410198868</v>
      </c>
      <c r="AD3" t="n">
        <v>288122.3479228957</v>
      </c>
      <c r="AE3" t="n">
        <v>394221.7074889958</v>
      </c>
      <c r="AF3" t="n">
        <v>1.612670696373718e-06</v>
      </c>
      <c r="AG3" t="n">
        <v>0.8133333333333334</v>
      </c>
      <c r="AH3" t="n">
        <v>356597.7410198867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2.5614</v>
      </c>
      <c r="E4" t="n">
        <v>39.04</v>
      </c>
      <c r="F4" t="n">
        <v>35.5</v>
      </c>
      <c r="G4" t="n">
        <v>16.9</v>
      </c>
      <c r="H4" t="n">
        <v>0.42</v>
      </c>
      <c r="I4" t="n">
        <v>126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189.4</v>
      </c>
      <c r="Q4" t="n">
        <v>3110.17</v>
      </c>
      <c r="R4" t="n">
        <v>208.74</v>
      </c>
      <c r="S4" t="n">
        <v>88.73</v>
      </c>
      <c r="T4" t="n">
        <v>57680.72</v>
      </c>
      <c r="U4" t="n">
        <v>0.43</v>
      </c>
      <c r="V4" t="n">
        <v>0.82</v>
      </c>
      <c r="W4" t="n">
        <v>7.95</v>
      </c>
      <c r="X4" t="n">
        <v>3.73</v>
      </c>
      <c r="Y4" t="n">
        <v>1</v>
      </c>
      <c r="Z4" t="n">
        <v>10</v>
      </c>
      <c r="AA4" t="n">
        <v>288.6778398326296</v>
      </c>
      <c r="AB4" t="n">
        <v>394.981756026467</v>
      </c>
      <c r="AC4" t="n">
        <v>357.2852515916765</v>
      </c>
      <c r="AD4" t="n">
        <v>288677.8398326295</v>
      </c>
      <c r="AE4" t="n">
        <v>394981.756026467</v>
      </c>
      <c r="AF4" t="n">
        <v>1.612733659349409e-06</v>
      </c>
      <c r="AG4" t="n">
        <v>0.8133333333333334</v>
      </c>
      <c r="AH4" t="n">
        <v>357285.2515916765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1.6891</v>
      </c>
      <c r="E2" t="n">
        <v>59.2</v>
      </c>
      <c r="F2" t="n">
        <v>43.48</v>
      </c>
      <c r="G2" t="n">
        <v>6.62</v>
      </c>
      <c r="H2" t="n">
        <v>0.11</v>
      </c>
      <c r="I2" t="n">
        <v>394</v>
      </c>
      <c r="J2" t="n">
        <v>167.88</v>
      </c>
      <c r="K2" t="n">
        <v>51.39</v>
      </c>
      <c r="L2" t="n">
        <v>1</v>
      </c>
      <c r="M2" t="n">
        <v>392</v>
      </c>
      <c r="N2" t="n">
        <v>30.49</v>
      </c>
      <c r="O2" t="n">
        <v>20939.59</v>
      </c>
      <c r="P2" t="n">
        <v>544.65</v>
      </c>
      <c r="Q2" t="n">
        <v>3111.02</v>
      </c>
      <c r="R2" t="n">
        <v>474.58</v>
      </c>
      <c r="S2" t="n">
        <v>88.73</v>
      </c>
      <c r="T2" t="n">
        <v>189258.88</v>
      </c>
      <c r="U2" t="n">
        <v>0.19</v>
      </c>
      <c r="V2" t="n">
        <v>0.67</v>
      </c>
      <c r="W2" t="n">
        <v>8.24</v>
      </c>
      <c r="X2" t="n">
        <v>11.7</v>
      </c>
      <c r="Y2" t="n">
        <v>1</v>
      </c>
      <c r="Z2" t="n">
        <v>10</v>
      </c>
      <c r="AA2" t="n">
        <v>1106.954085918157</v>
      </c>
      <c r="AB2" t="n">
        <v>1514.583415720867</v>
      </c>
      <c r="AC2" t="n">
        <v>1370.033700255642</v>
      </c>
      <c r="AD2" t="n">
        <v>1106954.085918157</v>
      </c>
      <c r="AE2" t="n">
        <v>1514583.415720867</v>
      </c>
      <c r="AF2" t="n">
        <v>9.094368664075073e-07</v>
      </c>
      <c r="AG2" t="n">
        <v>1.233333333333333</v>
      </c>
      <c r="AH2" t="n">
        <v>1370033.700255642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1.9081</v>
      </c>
      <c r="E3" t="n">
        <v>52.41</v>
      </c>
      <c r="F3" t="n">
        <v>40.24</v>
      </c>
      <c r="G3" t="n">
        <v>8.35</v>
      </c>
      <c r="H3" t="n">
        <v>0.13</v>
      </c>
      <c r="I3" t="n">
        <v>289</v>
      </c>
      <c r="J3" t="n">
        <v>168.25</v>
      </c>
      <c r="K3" t="n">
        <v>51.39</v>
      </c>
      <c r="L3" t="n">
        <v>1.25</v>
      </c>
      <c r="M3" t="n">
        <v>287</v>
      </c>
      <c r="N3" t="n">
        <v>30.6</v>
      </c>
      <c r="O3" t="n">
        <v>20984.25</v>
      </c>
      <c r="P3" t="n">
        <v>499.88</v>
      </c>
      <c r="Q3" t="n">
        <v>3110.29</v>
      </c>
      <c r="R3" t="n">
        <v>368.74</v>
      </c>
      <c r="S3" t="n">
        <v>88.73</v>
      </c>
      <c r="T3" t="n">
        <v>136863.54</v>
      </c>
      <c r="U3" t="n">
        <v>0.24</v>
      </c>
      <c r="V3" t="n">
        <v>0.72</v>
      </c>
      <c r="W3" t="n">
        <v>8.07</v>
      </c>
      <c r="X3" t="n">
        <v>8.470000000000001</v>
      </c>
      <c r="Y3" t="n">
        <v>1</v>
      </c>
      <c r="Z3" t="n">
        <v>10</v>
      </c>
      <c r="AA3" t="n">
        <v>902.2418590462596</v>
      </c>
      <c r="AB3" t="n">
        <v>1234.487115648682</v>
      </c>
      <c r="AC3" t="n">
        <v>1116.66939794472</v>
      </c>
      <c r="AD3" t="n">
        <v>902241.8590462597</v>
      </c>
      <c r="AE3" t="n">
        <v>1234487.115648682</v>
      </c>
      <c r="AF3" t="n">
        <v>1.027349763064451e-06</v>
      </c>
      <c r="AG3" t="n">
        <v>1.091875</v>
      </c>
      <c r="AH3" t="n">
        <v>1116669.39794472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2.0608</v>
      </c>
      <c r="E4" t="n">
        <v>48.52</v>
      </c>
      <c r="F4" t="n">
        <v>38.43</v>
      </c>
      <c r="G4" t="n">
        <v>10.11</v>
      </c>
      <c r="H4" t="n">
        <v>0.16</v>
      </c>
      <c r="I4" t="n">
        <v>228</v>
      </c>
      <c r="J4" t="n">
        <v>168.61</v>
      </c>
      <c r="K4" t="n">
        <v>51.39</v>
      </c>
      <c r="L4" t="n">
        <v>1.5</v>
      </c>
      <c r="M4" t="n">
        <v>226</v>
      </c>
      <c r="N4" t="n">
        <v>30.71</v>
      </c>
      <c r="O4" t="n">
        <v>21028.94</v>
      </c>
      <c r="P4" t="n">
        <v>473.2</v>
      </c>
      <c r="Q4" t="n">
        <v>3110.22</v>
      </c>
      <c r="R4" t="n">
        <v>309.25</v>
      </c>
      <c r="S4" t="n">
        <v>88.73</v>
      </c>
      <c r="T4" t="n">
        <v>107424.31</v>
      </c>
      <c r="U4" t="n">
        <v>0.29</v>
      </c>
      <c r="V4" t="n">
        <v>0.75</v>
      </c>
      <c r="W4" t="n">
        <v>7.98</v>
      </c>
      <c r="X4" t="n">
        <v>6.66</v>
      </c>
      <c r="Y4" t="n">
        <v>1</v>
      </c>
      <c r="Z4" t="n">
        <v>10</v>
      </c>
      <c r="AA4" t="n">
        <v>793.2833838250019</v>
      </c>
      <c r="AB4" t="n">
        <v>1085.405322942285</v>
      </c>
      <c r="AC4" t="n">
        <v>981.8157622966106</v>
      </c>
      <c r="AD4" t="n">
        <v>793283.3838250019</v>
      </c>
      <c r="AE4" t="n">
        <v>1085405.322942285</v>
      </c>
      <c r="AF4" t="n">
        <v>1.109565741692375e-06</v>
      </c>
      <c r="AG4" t="n">
        <v>1.010833333333333</v>
      </c>
      <c r="AH4" t="n">
        <v>981815.7622966106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2.1755</v>
      </c>
      <c r="E5" t="n">
        <v>45.97</v>
      </c>
      <c r="F5" t="n">
        <v>37.22</v>
      </c>
      <c r="G5" t="n">
        <v>11.88</v>
      </c>
      <c r="H5" t="n">
        <v>0.18</v>
      </c>
      <c r="I5" t="n">
        <v>188</v>
      </c>
      <c r="J5" t="n">
        <v>168.97</v>
      </c>
      <c r="K5" t="n">
        <v>51.39</v>
      </c>
      <c r="L5" t="n">
        <v>1.75</v>
      </c>
      <c r="M5" t="n">
        <v>186</v>
      </c>
      <c r="N5" t="n">
        <v>30.83</v>
      </c>
      <c r="O5" t="n">
        <v>21073.68</v>
      </c>
      <c r="P5" t="n">
        <v>454.38</v>
      </c>
      <c r="Q5" t="n">
        <v>3110.31</v>
      </c>
      <c r="R5" t="n">
        <v>270.45</v>
      </c>
      <c r="S5" t="n">
        <v>88.73</v>
      </c>
      <c r="T5" t="n">
        <v>88226.39</v>
      </c>
      <c r="U5" t="n">
        <v>0.33</v>
      </c>
      <c r="V5" t="n">
        <v>0.78</v>
      </c>
      <c r="W5" t="n">
        <v>7.9</v>
      </c>
      <c r="X5" t="n">
        <v>5.45</v>
      </c>
      <c r="Y5" t="n">
        <v>1</v>
      </c>
      <c r="Z5" t="n">
        <v>10</v>
      </c>
      <c r="AA5" t="n">
        <v>723.5421271263499</v>
      </c>
      <c r="AB5" t="n">
        <v>989.9822587600908</v>
      </c>
      <c r="AC5" t="n">
        <v>895.4997414328537</v>
      </c>
      <c r="AD5" t="n">
        <v>723542.12712635</v>
      </c>
      <c r="AE5" t="n">
        <v>989982.2587600908</v>
      </c>
      <c r="AF5" t="n">
        <v>1.171321948297633e-06</v>
      </c>
      <c r="AG5" t="n">
        <v>0.9577083333333333</v>
      </c>
      <c r="AH5" t="n">
        <v>895499.7414328537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2.2667</v>
      </c>
      <c r="E6" t="n">
        <v>44.12</v>
      </c>
      <c r="F6" t="n">
        <v>36.36</v>
      </c>
      <c r="G6" t="n">
        <v>13.72</v>
      </c>
      <c r="H6" t="n">
        <v>0.21</v>
      </c>
      <c r="I6" t="n">
        <v>159</v>
      </c>
      <c r="J6" t="n">
        <v>169.33</v>
      </c>
      <c r="K6" t="n">
        <v>51.39</v>
      </c>
      <c r="L6" t="n">
        <v>2</v>
      </c>
      <c r="M6" t="n">
        <v>157</v>
      </c>
      <c r="N6" t="n">
        <v>30.94</v>
      </c>
      <c r="O6" t="n">
        <v>21118.46</v>
      </c>
      <c r="P6" t="n">
        <v>439.75</v>
      </c>
      <c r="Q6" t="n">
        <v>3109.79</v>
      </c>
      <c r="R6" t="n">
        <v>242.24</v>
      </c>
      <c r="S6" t="n">
        <v>88.73</v>
      </c>
      <c r="T6" t="n">
        <v>74265.72</v>
      </c>
      <c r="U6" t="n">
        <v>0.37</v>
      </c>
      <c r="V6" t="n">
        <v>0.8</v>
      </c>
      <c r="W6" t="n">
        <v>7.85</v>
      </c>
      <c r="X6" t="n">
        <v>4.59</v>
      </c>
      <c r="Y6" t="n">
        <v>1</v>
      </c>
      <c r="Z6" t="n">
        <v>10</v>
      </c>
      <c r="AA6" t="n">
        <v>674.166257183713</v>
      </c>
      <c r="AB6" t="n">
        <v>922.4240151949306</v>
      </c>
      <c r="AC6" t="n">
        <v>834.3891618149621</v>
      </c>
      <c r="AD6" t="n">
        <v>674166.257183713</v>
      </c>
      <c r="AE6" t="n">
        <v>922424.0151949306</v>
      </c>
      <c r="AF6" t="n">
        <v>1.220425401152032e-06</v>
      </c>
      <c r="AG6" t="n">
        <v>0.9191666666666666</v>
      </c>
      <c r="AH6" t="n">
        <v>834389.1618149622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2.3376</v>
      </c>
      <c r="E7" t="n">
        <v>42.78</v>
      </c>
      <c r="F7" t="n">
        <v>35.73</v>
      </c>
      <c r="G7" t="n">
        <v>15.53</v>
      </c>
      <c r="H7" t="n">
        <v>0.24</v>
      </c>
      <c r="I7" t="n">
        <v>138</v>
      </c>
      <c r="J7" t="n">
        <v>169.7</v>
      </c>
      <c r="K7" t="n">
        <v>51.39</v>
      </c>
      <c r="L7" t="n">
        <v>2.25</v>
      </c>
      <c r="M7" t="n">
        <v>136</v>
      </c>
      <c r="N7" t="n">
        <v>31.05</v>
      </c>
      <c r="O7" t="n">
        <v>21163.27</v>
      </c>
      <c r="P7" t="n">
        <v>428.39</v>
      </c>
      <c r="Q7" t="n">
        <v>3109.66</v>
      </c>
      <c r="R7" t="n">
        <v>221.98</v>
      </c>
      <c r="S7" t="n">
        <v>88.73</v>
      </c>
      <c r="T7" t="n">
        <v>64241.2</v>
      </c>
      <c r="U7" t="n">
        <v>0.4</v>
      </c>
      <c r="V7" t="n">
        <v>0.8100000000000001</v>
      </c>
      <c r="W7" t="n">
        <v>7.81</v>
      </c>
      <c r="X7" t="n">
        <v>3.96</v>
      </c>
      <c r="Y7" t="n">
        <v>1</v>
      </c>
      <c r="Z7" t="n">
        <v>10</v>
      </c>
      <c r="AA7" t="n">
        <v>638.6618124872372</v>
      </c>
      <c r="AB7" t="n">
        <v>873.8452676156595</v>
      </c>
      <c r="AC7" t="n">
        <v>790.4467017239563</v>
      </c>
      <c r="AD7" t="n">
        <v>638661.8124872372</v>
      </c>
      <c r="AE7" t="n">
        <v>873845.2676156595</v>
      </c>
      <c r="AF7" t="n">
        <v>1.258599028425901e-06</v>
      </c>
      <c r="AG7" t="n">
        <v>0.89125</v>
      </c>
      <c r="AH7" t="n">
        <v>790446.7017239563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2.3987</v>
      </c>
      <c r="E8" t="n">
        <v>41.69</v>
      </c>
      <c r="F8" t="n">
        <v>35.22</v>
      </c>
      <c r="G8" t="n">
        <v>17.46</v>
      </c>
      <c r="H8" t="n">
        <v>0.26</v>
      </c>
      <c r="I8" t="n">
        <v>121</v>
      </c>
      <c r="J8" t="n">
        <v>170.06</v>
      </c>
      <c r="K8" t="n">
        <v>51.39</v>
      </c>
      <c r="L8" t="n">
        <v>2.5</v>
      </c>
      <c r="M8" t="n">
        <v>119</v>
      </c>
      <c r="N8" t="n">
        <v>31.17</v>
      </c>
      <c r="O8" t="n">
        <v>21208.12</v>
      </c>
      <c r="P8" t="n">
        <v>417.96</v>
      </c>
      <c r="Q8" t="n">
        <v>3109.47</v>
      </c>
      <c r="R8" t="n">
        <v>205.45</v>
      </c>
      <c r="S8" t="n">
        <v>88.73</v>
      </c>
      <c r="T8" t="n">
        <v>56057.59</v>
      </c>
      <c r="U8" t="n">
        <v>0.43</v>
      </c>
      <c r="V8" t="n">
        <v>0.82</v>
      </c>
      <c r="W8" t="n">
        <v>7.78</v>
      </c>
      <c r="X8" t="n">
        <v>3.45</v>
      </c>
      <c r="Y8" t="n">
        <v>1</v>
      </c>
      <c r="Z8" t="n">
        <v>10</v>
      </c>
      <c r="AA8" t="n">
        <v>609.273913198561</v>
      </c>
      <c r="AB8" t="n">
        <v>833.6354473062786</v>
      </c>
      <c r="AC8" t="n">
        <v>754.0744502300654</v>
      </c>
      <c r="AD8" t="n">
        <v>609273.9131985609</v>
      </c>
      <c r="AE8" t="n">
        <v>833635.4473062786</v>
      </c>
      <c r="AF8" t="n">
        <v>1.291496188178135e-06</v>
      </c>
      <c r="AG8" t="n">
        <v>0.8685416666666667</v>
      </c>
      <c r="AH8" t="n">
        <v>754074.4502300654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2.4464</v>
      </c>
      <c r="E9" t="n">
        <v>40.88</v>
      </c>
      <c r="F9" t="n">
        <v>34.84</v>
      </c>
      <c r="G9" t="n">
        <v>19.36</v>
      </c>
      <c r="H9" t="n">
        <v>0.29</v>
      </c>
      <c r="I9" t="n">
        <v>108</v>
      </c>
      <c r="J9" t="n">
        <v>170.42</v>
      </c>
      <c r="K9" t="n">
        <v>51.39</v>
      </c>
      <c r="L9" t="n">
        <v>2.75</v>
      </c>
      <c r="M9" t="n">
        <v>106</v>
      </c>
      <c r="N9" t="n">
        <v>31.28</v>
      </c>
      <c r="O9" t="n">
        <v>21253.01</v>
      </c>
      <c r="P9" t="n">
        <v>409.51</v>
      </c>
      <c r="Q9" t="n">
        <v>3109.92</v>
      </c>
      <c r="R9" t="n">
        <v>192.98</v>
      </c>
      <c r="S9" t="n">
        <v>88.73</v>
      </c>
      <c r="T9" t="n">
        <v>49888.93</v>
      </c>
      <c r="U9" t="n">
        <v>0.46</v>
      </c>
      <c r="V9" t="n">
        <v>0.83</v>
      </c>
      <c r="W9" t="n">
        <v>7.76</v>
      </c>
      <c r="X9" t="n">
        <v>3.08</v>
      </c>
      <c r="Y9" t="n">
        <v>1</v>
      </c>
      <c r="Z9" t="n">
        <v>10</v>
      </c>
      <c r="AA9" t="n">
        <v>587.1401047675464</v>
      </c>
      <c r="AB9" t="n">
        <v>803.3509941362529</v>
      </c>
      <c r="AC9" t="n">
        <v>726.6803027660898</v>
      </c>
      <c r="AD9" t="n">
        <v>587140.1047675464</v>
      </c>
      <c r="AE9" t="n">
        <v>803350.9941362529</v>
      </c>
      <c r="AF9" t="n">
        <v>1.317178586217113e-06</v>
      </c>
      <c r="AG9" t="n">
        <v>0.8516666666666667</v>
      </c>
      <c r="AH9" t="n">
        <v>726680.3027660898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2.4883</v>
      </c>
      <c r="E10" t="n">
        <v>40.19</v>
      </c>
      <c r="F10" t="n">
        <v>34.53</v>
      </c>
      <c r="G10" t="n">
        <v>21.36</v>
      </c>
      <c r="H10" t="n">
        <v>0.31</v>
      </c>
      <c r="I10" t="n">
        <v>97</v>
      </c>
      <c r="J10" t="n">
        <v>170.79</v>
      </c>
      <c r="K10" t="n">
        <v>51.39</v>
      </c>
      <c r="L10" t="n">
        <v>3</v>
      </c>
      <c r="M10" t="n">
        <v>95</v>
      </c>
      <c r="N10" t="n">
        <v>31.4</v>
      </c>
      <c r="O10" t="n">
        <v>21297.94</v>
      </c>
      <c r="P10" t="n">
        <v>401.25</v>
      </c>
      <c r="Q10" t="n">
        <v>3109.47</v>
      </c>
      <c r="R10" t="n">
        <v>183.1</v>
      </c>
      <c r="S10" t="n">
        <v>88.73</v>
      </c>
      <c r="T10" t="n">
        <v>45002.21</v>
      </c>
      <c r="U10" t="n">
        <v>0.48</v>
      </c>
      <c r="V10" t="n">
        <v>0.84</v>
      </c>
      <c r="W10" t="n">
        <v>7.74</v>
      </c>
      <c r="X10" t="n">
        <v>2.77</v>
      </c>
      <c r="Y10" t="n">
        <v>1</v>
      </c>
      <c r="Z10" t="n">
        <v>10</v>
      </c>
      <c r="AA10" t="n">
        <v>567.702286506746</v>
      </c>
      <c r="AB10" t="n">
        <v>776.7553136558059</v>
      </c>
      <c r="AC10" t="n">
        <v>702.6228767034247</v>
      </c>
      <c r="AD10" t="n">
        <v>567702.286506746</v>
      </c>
      <c r="AE10" t="n">
        <v>776755.3136558059</v>
      </c>
      <c r="AF10" t="n">
        <v>1.339738176947369e-06</v>
      </c>
      <c r="AG10" t="n">
        <v>0.8372916666666667</v>
      </c>
      <c r="AH10" t="n">
        <v>702622.8767034247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2.5234</v>
      </c>
      <c r="E11" t="n">
        <v>39.63</v>
      </c>
      <c r="F11" t="n">
        <v>34.27</v>
      </c>
      <c r="G11" t="n">
        <v>23.37</v>
      </c>
      <c r="H11" t="n">
        <v>0.34</v>
      </c>
      <c r="I11" t="n">
        <v>88</v>
      </c>
      <c r="J11" t="n">
        <v>171.15</v>
      </c>
      <c r="K11" t="n">
        <v>51.39</v>
      </c>
      <c r="L11" t="n">
        <v>3.25</v>
      </c>
      <c r="M11" t="n">
        <v>86</v>
      </c>
      <c r="N11" t="n">
        <v>31.51</v>
      </c>
      <c r="O11" t="n">
        <v>21342.91</v>
      </c>
      <c r="P11" t="n">
        <v>394.53</v>
      </c>
      <c r="Q11" t="n">
        <v>3109.39</v>
      </c>
      <c r="R11" t="n">
        <v>174.26</v>
      </c>
      <c r="S11" t="n">
        <v>88.73</v>
      </c>
      <c r="T11" t="n">
        <v>40629.89</v>
      </c>
      <c r="U11" t="n">
        <v>0.51</v>
      </c>
      <c r="V11" t="n">
        <v>0.84</v>
      </c>
      <c r="W11" t="n">
        <v>7.74</v>
      </c>
      <c r="X11" t="n">
        <v>2.51</v>
      </c>
      <c r="Y11" t="n">
        <v>1</v>
      </c>
      <c r="Z11" t="n">
        <v>10</v>
      </c>
      <c r="AA11" t="n">
        <v>552.1056248738719</v>
      </c>
      <c r="AB11" t="n">
        <v>755.4152731335582</v>
      </c>
      <c r="AC11" t="n">
        <v>683.3194996976855</v>
      </c>
      <c r="AD11" t="n">
        <v>552105.6248738719</v>
      </c>
      <c r="AE11" t="n">
        <v>755415.2731335582</v>
      </c>
      <c r="AF11" t="n">
        <v>1.358636545315674e-06</v>
      </c>
      <c r="AG11" t="n">
        <v>0.8256250000000001</v>
      </c>
      <c r="AH11" t="n">
        <v>683319.4996976855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2.5511</v>
      </c>
      <c r="E12" t="n">
        <v>39.2</v>
      </c>
      <c r="F12" t="n">
        <v>34.08</v>
      </c>
      <c r="G12" t="n">
        <v>25.25</v>
      </c>
      <c r="H12" t="n">
        <v>0.36</v>
      </c>
      <c r="I12" t="n">
        <v>81</v>
      </c>
      <c r="J12" t="n">
        <v>171.52</v>
      </c>
      <c r="K12" t="n">
        <v>51.39</v>
      </c>
      <c r="L12" t="n">
        <v>3.5</v>
      </c>
      <c r="M12" t="n">
        <v>79</v>
      </c>
      <c r="N12" t="n">
        <v>31.63</v>
      </c>
      <c r="O12" t="n">
        <v>21387.92</v>
      </c>
      <c r="P12" t="n">
        <v>387.75</v>
      </c>
      <c r="Q12" t="n">
        <v>3109.73</v>
      </c>
      <c r="R12" t="n">
        <v>168.14</v>
      </c>
      <c r="S12" t="n">
        <v>88.73</v>
      </c>
      <c r="T12" t="n">
        <v>37602.3</v>
      </c>
      <c r="U12" t="n">
        <v>0.53</v>
      </c>
      <c r="V12" t="n">
        <v>0.85</v>
      </c>
      <c r="W12" t="n">
        <v>7.72</v>
      </c>
      <c r="X12" t="n">
        <v>2.32</v>
      </c>
      <c r="Y12" t="n">
        <v>1</v>
      </c>
      <c r="Z12" t="n">
        <v>10</v>
      </c>
      <c r="AA12" t="n">
        <v>538.7741946384347</v>
      </c>
      <c r="AB12" t="n">
        <v>737.1746221442399</v>
      </c>
      <c r="AC12" t="n">
        <v>666.8197108378732</v>
      </c>
      <c r="AD12" t="n">
        <v>538774.1946384347</v>
      </c>
      <c r="AE12" t="n">
        <v>737174.62214424</v>
      </c>
      <c r="AF12" t="n">
        <v>1.373550642290091e-06</v>
      </c>
      <c r="AG12" t="n">
        <v>0.8166666666666668</v>
      </c>
      <c r="AH12" t="n">
        <v>666819.7108378733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2.5809</v>
      </c>
      <c r="E13" t="n">
        <v>38.75</v>
      </c>
      <c r="F13" t="n">
        <v>33.87</v>
      </c>
      <c r="G13" t="n">
        <v>27.46</v>
      </c>
      <c r="H13" t="n">
        <v>0.39</v>
      </c>
      <c r="I13" t="n">
        <v>74</v>
      </c>
      <c r="J13" t="n">
        <v>171.88</v>
      </c>
      <c r="K13" t="n">
        <v>51.39</v>
      </c>
      <c r="L13" t="n">
        <v>3.75</v>
      </c>
      <c r="M13" t="n">
        <v>72</v>
      </c>
      <c r="N13" t="n">
        <v>31.74</v>
      </c>
      <c r="O13" t="n">
        <v>21432.96</v>
      </c>
      <c r="P13" t="n">
        <v>380.93</v>
      </c>
      <c r="Q13" t="n">
        <v>3109.49</v>
      </c>
      <c r="R13" t="n">
        <v>161.01</v>
      </c>
      <c r="S13" t="n">
        <v>88.73</v>
      </c>
      <c r="T13" t="n">
        <v>34075.57</v>
      </c>
      <c r="U13" t="n">
        <v>0.55</v>
      </c>
      <c r="V13" t="n">
        <v>0.85</v>
      </c>
      <c r="W13" t="n">
        <v>7.71</v>
      </c>
      <c r="X13" t="n">
        <v>2.1</v>
      </c>
      <c r="Y13" t="n">
        <v>1</v>
      </c>
      <c r="Z13" t="n">
        <v>10</v>
      </c>
      <c r="AA13" t="n">
        <v>525.1690431377405</v>
      </c>
      <c r="AB13" t="n">
        <v>718.559453644067</v>
      </c>
      <c r="AC13" t="n">
        <v>649.9811478928037</v>
      </c>
      <c r="AD13" t="n">
        <v>525169.0431377405</v>
      </c>
      <c r="AE13" t="n">
        <v>718559.453644067</v>
      </c>
      <c r="AF13" t="n">
        <v>1.389595410876287e-06</v>
      </c>
      <c r="AG13" t="n">
        <v>0.8072916666666666</v>
      </c>
      <c r="AH13" t="n">
        <v>649981.1478928038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2.6024</v>
      </c>
      <c r="E14" t="n">
        <v>38.43</v>
      </c>
      <c r="F14" t="n">
        <v>33.71</v>
      </c>
      <c r="G14" t="n">
        <v>29.32</v>
      </c>
      <c r="H14" t="n">
        <v>0.41</v>
      </c>
      <c r="I14" t="n">
        <v>69</v>
      </c>
      <c r="J14" t="n">
        <v>172.25</v>
      </c>
      <c r="K14" t="n">
        <v>51.39</v>
      </c>
      <c r="L14" t="n">
        <v>4</v>
      </c>
      <c r="M14" t="n">
        <v>67</v>
      </c>
      <c r="N14" t="n">
        <v>31.86</v>
      </c>
      <c r="O14" t="n">
        <v>21478.05</v>
      </c>
      <c r="P14" t="n">
        <v>374.95</v>
      </c>
      <c r="Q14" t="n">
        <v>3109.26</v>
      </c>
      <c r="R14" t="n">
        <v>156.26</v>
      </c>
      <c r="S14" t="n">
        <v>88.73</v>
      </c>
      <c r="T14" t="n">
        <v>31725.32</v>
      </c>
      <c r="U14" t="n">
        <v>0.57</v>
      </c>
      <c r="V14" t="n">
        <v>0.86</v>
      </c>
      <c r="W14" t="n">
        <v>7.7</v>
      </c>
      <c r="X14" t="n">
        <v>1.95</v>
      </c>
      <c r="Y14" t="n">
        <v>1</v>
      </c>
      <c r="Z14" t="n">
        <v>10</v>
      </c>
      <c r="AA14" t="n">
        <v>514.521294430641</v>
      </c>
      <c r="AB14" t="n">
        <v>703.9907341174936</v>
      </c>
      <c r="AC14" t="n">
        <v>636.8028465105203</v>
      </c>
      <c r="AD14" t="n">
        <v>514521.294430641</v>
      </c>
      <c r="AE14" t="n">
        <v>703990.7341174936</v>
      </c>
      <c r="AF14" t="n">
        <v>1.40117133452069e-06</v>
      </c>
      <c r="AG14" t="n">
        <v>0.800625</v>
      </c>
      <c r="AH14" t="n">
        <v>636802.8465105203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2.6294</v>
      </c>
      <c r="E15" t="n">
        <v>38.03</v>
      </c>
      <c r="F15" t="n">
        <v>33.52</v>
      </c>
      <c r="G15" t="n">
        <v>31.93</v>
      </c>
      <c r="H15" t="n">
        <v>0.44</v>
      </c>
      <c r="I15" t="n">
        <v>63</v>
      </c>
      <c r="J15" t="n">
        <v>172.61</v>
      </c>
      <c r="K15" t="n">
        <v>51.39</v>
      </c>
      <c r="L15" t="n">
        <v>4.25</v>
      </c>
      <c r="M15" t="n">
        <v>61</v>
      </c>
      <c r="N15" t="n">
        <v>31.97</v>
      </c>
      <c r="O15" t="n">
        <v>21523.17</v>
      </c>
      <c r="P15" t="n">
        <v>368.01</v>
      </c>
      <c r="Q15" t="n">
        <v>3109.47</v>
      </c>
      <c r="R15" t="n">
        <v>150.17</v>
      </c>
      <c r="S15" t="n">
        <v>88.73</v>
      </c>
      <c r="T15" t="n">
        <v>28712.06</v>
      </c>
      <c r="U15" t="n">
        <v>0.59</v>
      </c>
      <c r="V15" t="n">
        <v>0.86</v>
      </c>
      <c r="W15" t="n">
        <v>7.69</v>
      </c>
      <c r="X15" t="n">
        <v>1.76</v>
      </c>
      <c r="Y15" t="n">
        <v>1</v>
      </c>
      <c r="Z15" t="n">
        <v>10</v>
      </c>
      <c r="AA15" t="n">
        <v>501.971676485026</v>
      </c>
      <c r="AB15" t="n">
        <v>686.8197931942343</v>
      </c>
      <c r="AC15" t="n">
        <v>621.2706760894099</v>
      </c>
      <c r="AD15" t="n">
        <v>501971.676485026</v>
      </c>
      <c r="AE15" t="n">
        <v>686819.7931942343</v>
      </c>
      <c r="AF15" t="n">
        <v>1.415708540957847e-06</v>
      </c>
      <c r="AG15" t="n">
        <v>0.7922916666666667</v>
      </c>
      <c r="AH15" t="n">
        <v>621270.6760894099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2.645</v>
      </c>
      <c r="E16" t="n">
        <v>37.81</v>
      </c>
      <c r="F16" t="n">
        <v>33.44</v>
      </c>
      <c r="G16" t="n">
        <v>34</v>
      </c>
      <c r="H16" t="n">
        <v>0.46</v>
      </c>
      <c r="I16" t="n">
        <v>59</v>
      </c>
      <c r="J16" t="n">
        <v>172.98</v>
      </c>
      <c r="K16" t="n">
        <v>51.39</v>
      </c>
      <c r="L16" t="n">
        <v>4.5</v>
      </c>
      <c r="M16" t="n">
        <v>57</v>
      </c>
      <c r="N16" t="n">
        <v>32.09</v>
      </c>
      <c r="O16" t="n">
        <v>21568.34</v>
      </c>
      <c r="P16" t="n">
        <v>363.34</v>
      </c>
      <c r="Q16" t="n">
        <v>3109.19</v>
      </c>
      <c r="R16" t="n">
        <v>147.34</v>
      </c>
      <c r="S16" t="n">
        <v>88.73</v>
      </c>
      <c r="T16" t="n">
        <v>27316.63</v>
      </c>
      <c r="U16" t="n">
        <v>0.6</v>
      </c>
      <c r="V16" t="n">
        <v>0.87</v>
      </c>
      <c r="W16" t="n">
        <v>7.68</v>
      </c>
      <c r="X16" t="n">
        <v>1.67</v>
      </c>
      <c r="Y16" t="n">
        <v>1</v>
      </c>
      <c r="Z16" t="n">
        <v>10</v>
      </c>
      <c r="AA16" t="n">
        <v>494.3745144433224</v>
      </c>
      <c r="AB16" t="n">
        <v>676.4250209256409</v>
      </c>
      <c r="AC16" t="n">
        <v>611.8679662969764</v>
      </c>
      <c r="AD16" t="n">
        <v>494374.5144433224</v>
      </c>
      <c r="AE16" t="n">
        <v>676425.0209256408</v>
      </c>
      <c r="AF16" t="n">
        <v>1.424107815788205e-06</v>
      </c>
      <c r="AG16" t="n">
        <v>0.7877083333333333</v>
      </c>
      <c r="AH16" t="n">
        <v>611867.9662969764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2.663</v>
      </c>
      <c r="E17" t="n">
        <v>37.55</v>
      </c>
      <c r="F17" t="n">
        <v>33.32</v>
      </c>
      <c r="G17" t="n">
        <v>36.34</v>
      </c>
      <c r="H17" t="n">
        <v>0.49</v>
      </c>
      <c r="I17" t="n">
        <v>55</v>
      </c>
      <c r="J17" t="n">
        <v>173.35</v>
      </c>
      <c r="K17" t="n">
        <v>51.39</v>
      </c>
      <c r="L17" t="n">
        <v>4.75</v>
      </c>
      <c r="M17" t="n">
        <v>53</v>
      </c>
      <c r="N17" t="n">
        <v>32.2</v>
      </c>
      <c r="O17" t="n">
        <v>21613.54</v>
      </c>
      <c r="P17" t="n">
        <v>356.41</v>
      </c>
      <c r="Q17" t="n">
        <v>3109.29</v>
      </c>
      <c r="R17" t="n">
        <v>143.31</v>
      </c>
      <c r="S17" t="n">
        <v>88.73</v>
      </c>
      <c r="T17" t="n">
        <v>25320.4</v>
      </c>
      <c r="U17" t="n">
        <v>0.62</v>
      </c>
      <c r="V17" t="n">
        <v>0.87</v>
      </c>
      <c r="W17" t="n">
        <v>7.68</v>
      </c>
      <c r="X17" t="n">
        <v>1.55</v>
      </c>
      <c r="Y17" t="n">
        <v>1</v>
      </c>
      <c r="Z17" t="n">
        <v>10</v>
      </c>
      <c r="AA17" t="n">
        <v>484.1889219194549</v>
      </c>
      <c r="AB17" t="n">
        <v>662.4886438778569</v>
      </c>
      <c r="AC17" t="n">
        <v>599.2616575148049</v>
      </c>
      <c r="AD17" t="n">
        <v>484188.9219194549</v>
      </c>
      <c r="AE17" t="n">
        <v>662488.6438778569</v>
      </c>
      <c r="AF17" t="n">
        <v>1.43379928674631e-06</v>
      </c>
      <c r="AG17" t="n">
        <v>0.7822916666666666</v>
      </c>
      <c r="AH17" t="n">
        <v>599261.657514805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2.6809</v>
      </c>
      <c r="E18" t="n">
        <v>37.3</v>
      </c>
      <c r="F18" t="n">
        <v>33.2</v>
      </c>
      <c r="G18" t="n">
        <v>39.06</v>
      </c>
      <c r="H18" t="n">
        <v>0.51</v>
      </c>
      <c r="I18" t="n">
        <v>51</v>
      </c>
      <c r="J18" t="n">
        <v>173.71</v>
      </c>
      <c r="K18" t="n">
        <v>51.39</v>
      </c>
      <c r="L18" t="n">
        <v>5</v>
      </c>
      <c r="M18" t="n">
        <v>49</v>
      </c>
      <c r="N18" t="n">
        <v>32.32</v>
      </c>
      <c r="O18" t="n">
        <v>21658.78</v>
      </c>
      <c r="P18" t="n">
        <v>349.17</v>
      </c>
      <c r="Q18" t="n">
        <v>3109.39</v>
      </c>
      <c r="R18" t="n">
        <v>139.56</v>
      </c>
      <c r="S18" t="n">
        <v>88.73</v>
      </c>
      <c r="T18" t="n">
        <v>23466.16</v>
      </c>
      <c r="U18" t="n">
        <v>0.64</v>
      </c>
      <c r="V18" t="n">
        <v>0.87</v>
      </c>
      <c r="W18" t="n">
        <v>7.67</v>
      </c>
      <c r="X18" t="n">
        <v>1.44</v>
      </c>
      <c r="Y18" t="n">
        <v>1</v>
      </c>
      <c r="Z18" t="n">
        <v>10</v>
      </c>
      <c r="AA18" t="n">
        <v>473.8784877142953</v>
      </c>
      <c r="AB18" t="n">
        <v>648.3814529341031</v>
      </c>
      <c r="AC18" t="n">
        <v>586.5008370751564</v>
      </c>
      <c r="AD18" t="n">
        <v>473878.4877142953</v>
      </c>
      <c r="AE18" t="n">
        <v>648381.4529341031</v>
      </c>
      <c r="AF18" t="n">
        <v>1.443436916199092e-06</v>
      </c>
      <c r="AG18" t="n">
        <v>0.7770833333333332</v>
      </c>
      <c r="AH18" t="n">
        <v>586500.8370751564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2.6963</v>
      </c>
      <c r="E19" t="n">
        <v>37.09</v>
      </c>
      <c r="F19" t="n">
        <v>33.09</v>
      </c>
      <c r="G19" t="n">
        <v>41.36</v>
      </c>
      <c r="H19" t="n">
        <v>0.53</v>
      </c>
      <c r="I19" t="n">
        <v>48</v>
      </c>
      <c r="J19" t="n">
        <v>174.08</v>
      </c>
      <c r="K19" t="n">
        <v>51.39</v>
      </c>
      <c r="L19" t="n">
        <v>5.25</v>
      </c>
      <c r="M19" t="n">
        <v>45</v>
      </c>
      <c r="N19" t="n">
        <v>32.44</v>
      </c>
      <c r="O19" t="n">
        <v>21704.07</v>
      </c>
      <c r="P19" t="n">
        <v>344.19</v>
      </c>
      <c r="Q19" t="n">
        <v>3109.32</v>
      </c>
      <c r="R19" t="n">
        <v>136.04</v>
      </c>
      <c r="S19" t="n">
        <v>88.73</v>
      </c>
      <c r="T19" t="n">
        <v>21718.67</v>
      </c>
      <c r="U19" t="n">
        <v>0.65</v>
      </c>
      <c r="V19" t="n">
        <v>0.87</v>
      </c>
      <c r="W19" t="n">
        <v>7.66</v>
      </c>
      <c r="X19" t="n">
        <v>1.33</v>
      </c>
      <c r="Y19" t="n">
        <v>1</v>
      </c>
      <c r="Z19" t="n">
        <v>10</v>
      </c>
      <c r="AA19" t="n">
        <v>466.2068625026533</v>
      </c>
      <c r="AB19" t="n">
        <v>637.8847968713168</v>
      </c>
      <c r="AC19" t="n">
        <v>577.0059671348529</v>
      </c>
      <c r="AD19" t="n">
        <v>466206.8625026533</v>
      </c>
      <c r="AE19" t="n">
        <v>637884.7968713167</v>
      </c>
      <c r="AF19" t="n">
        <v>1.451728508018804e-06</v>
      </c>
      <c r="AG19" t="n">
        <v>0.7727083333333334</v>
      </c>
      <c r="AH19" t="n">
        <v>577005.9671348529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2.7092</v>
      </c>
      <c r="E20" t="n">
        <v>36.91</v>
      </c>
      <c r="F20" t="n">
        <v>33.01</v>
      </c>
      <c r="G20" t="n">
        <v>44.02</v>
      </c>
      <c r="H20" t="n">
        <v>0.5600000000000001</v>
      </c>
      <c r="I20" t="n">
        <v>45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336.96</v>
      </c>
      <c r="Q20" t="n">
        <v>3109.42</v>
      </c>
      <c r="R20" t="n">
        <v>133.42</v>
      </c>
      <c r="S20" t="n">
        <v>88.73</v>
      </c>
      <c r="T20" t="n">
        <v>20424.22</v>
      </c>
      <c r="U20" t="n">
        <v>0.67</v>
      </c>
      <c r="V20" t="n">
        <v>0.88</v>
      </c>
      <c r="W20" t="n">
        <v>7.66</v>
      </c>
      <c r="X20" t="n">
        <v>1.25</v>
      </c>
      <c r="Y20" t="n">
        <v>1</v>
      </c>
      <c r="Z20" t="n">
        <v>10</v>
      </c>
      <c r="AA20" t="n">
        <v>457.1725673597564</v>
      </c>
      <c r="AB20" t="n">
        <v>625.5236756918328</v>
      </c>
      <c r="AC20" t="n">
        <v>565.8245740117962</v>
      </c>
      <c r="AD20" t="n">
        <v>457172.5673597564</v>
      </c>
      <c r="AE20" t="n">
        <v>625523.6756918328</v>
      </c>
      <c r="AF20" t="n">
        <v>1.458674062205446e-06</v>
      </c>
      <c r="AG20" t="n">
        <v>0.7689583333333333</v>
      </c>
      <c r="AH20" t="n">
        <v>565824.5740117963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2.7184</v>
      </c>
      <c r="E21" t="n">
        <v>36.79</v>
      </c>
      <c r="F21" t="n">
        <v>32.96</v>
      </c>
      <c r="G21" t="n">
        <v>45.99</v>
      </c>
      <c r="H21" t="n">
        <v>0.58</v>
      </c>
      <c r="I21" t="n">
        <v>43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333.21</v>
      </c>
      <c r="Q21" t="n">
        <v>3109.17</v>
      </c>
      <c r="R21" t="n">
        <v>131.56</v>
      </c>
      <c r="S21" t="n">
        <v>88.73</v>
      </c>
      <c r="T21" t="n">
        <v>19502.27</v>
      </c>
      <c r="U21" t="n">
        <v>0.67</v>
      </c>
      <c r="V21" t="n">
        <v>0.88</v>
      </c>
      <c r="W21" t="n">
        <v>7.66</v>
      </c>
      <c r="X21" t="n">
        <v>1.2</v>
      </c>
      <c r="Y21" t="n">
        <v>1</v>
      </c>
      <c r="Z21" t="n">
        <v>10</v>
      </c>
      <c r="AA21" t="n">
        <v>452.0660025154365</v>
      </c>
      <c r="AB21" t="n">
        <v>618.5366483860931</v>
      </c>
      <c r="AC21" t="n">
        <v>559.5043787857621</v>
      </c>
      <c r="AD21" t="n">
        <v>452066.0025154365</v>
      </c>
      <c r="AE21" t="n">
        <v>618536.6483860931</v>
      </c>
      <c r="AF21" t="n">
        <v>1.463627480695144e-06</v>
      </c>
      <c r="AG21" t="n">
        <v>0.7664583333333334</v>
      </c>
      <c r="AH21" t="n">
        <v>559504.3787857621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2.7266</v>
      </c>
      <c r="E22" t="n">
        <v>36.68</v>
      </c>
      <c r="F22" t="n">
        <v>32.91</v>
      </c>
      <c r="G22" t="n">
        <v>48.17</v>
      </c>
      <c r="H22" t="n">
        <v>0.61</v>
      </c>
      <c r="I22" t="n">
        <v>41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327.25</v>
      </c>
      <c r="Q22" t="n">
        <v>3109.24</v>
      </c>
      <c r="R22" t="n">
        <v>130.03</v>
      </c>
      <c r="S22" t="n">
        <v>88.73</v>
      </c>
      <c r="T22" t="n">
        <v>18749.33</v>
      </c>
      <c r="U22" t="n">
        <v>0.68</v>
      </c>
      <c r="V22" t="n">
        <v>0.88</v>
      </c>
      <c r="W22" t="n">
        <v>7.66</v>
      </c>
      <c r="X22" t="n">
        <v>1.15</v>
      </c>
      <c r="Y22" t="n">
        <v>1</v>
      </c>
      <c r="Z22" t="n">
        <v>10</v>
      </c>
      <c r="AA22" t="n">
        <v>445.1964657382761</v>
      </c>
      <c r="AB22" t="n">
        <v>609.1374451050087</v>
      </c>
      <c r="AC22" t="n">
        <v>551.0022222739597</v>
      </c>
      <c r="AD22" t="n">
        <v>445196.4657382761</v>
      </c>
      <c r="AE22" t="n">
        <v>609137.4451050088</v>
      </c>
      <c r="AF22" t="n">
        <v>1.468042484131614e-06</v>
      </c>
      <c r="AG22" t="n">
        <v>0.7641666666666667</v>
      </c>
      <c r="AH22" t="n">
        <v>551002.2222739597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2.7349</v>
      </c>
      <c r="E23" t="n">
        <v>36.56</v>
      </c>
      <c r="F23" t="n">
        <v>32.87</v>
      </c>
      <c r="G23" t="n">
        <v>50.57</v>
      </c>
      <c r="H23" t="n">
        <v>0.63</v>
      </c>
      <c r="I23" t="n">
        <v>39</v>
      </c>
      <c r="J23" t="n">
        <v>175.55</v>
      </c>
      <c r="K23" t="n">
        <v>51.39</v>
      </c>
      <c r="L23" t="n">
        <v>6.25</v>
      </c>
      <c r="M23" t="n">
        <v>19</v>
      </c>
      <c r="N23" t="n">
        <v>32.91</v>
      </c>
      <c r="O23" t="n">
        <v>21885.6</v>
      </c>
      <c r="P23" t="n">
        <v>323.31</v>
      </c>
      <c r="Q23" t="n">
        <v>3109.46</v>
      </c>
      <c r="R23" t="n">
        <v>127.96</v>
      </c>
      <c r="S23" t="n">
        <v>88.73</v>
      </c>
      <c r="T23" t="n">
        <v>17724.23</v>
      </c>
      <c r="U23" t="n">
        <v>0.6899999999999999</v>
      </c>
      <c r="V23" t="n">
        <v>0.88</v>
      </c>
      <c r="W23" t="n">
        <v>7.67</v>
      </c>
      <c r="X23" t="n">
        <v>1.11</v>
      </c>
      <c r="Y23" t="n">
        <v>1</v>
      </c>
      <c r="Z23" t="n">
        <v>10</v>
      </c>
      <c r="AA23" t="n">
        <v>440.1832544191831</v>
      </c>
      <c r="AB23" t="n">
        <v>602.2781482109517</v>
      </c>
      <c r="AC23" t="n">
        <v>544.7975670483877</v>
      </c>
      <c r="AD23" t="n">
        <v>440183.2544191831</v>
      </c>
      <c r="AE23" t="n">
        <v>602278.1482109517</v>
      </c>
      <c r="AF23" t="n">
        <v>1.472511329073407e-06</v>
      </c>
      <c r="AG23" t="n">
        <v>0.7616666666666667</v>
      </c>
      <c r="AH23" t="n">
        <v>544797.5670483877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2.7383</v>
      </c>
      <c r="E24" t="n">
        <v>36.52</v>
      </c>
      <c r="F24" t="n">
        <v>32.86</v>
      </c>
      <c r="G24" t="n">
        <v>51.88</v>
      </c>
      <c r="H24" t="n">
        <v>0.66</v>
      </c>
      <c r="I24" t="n">
        <v>38</v>
      </c>
      <c r="J24" t="n">
        <v>175.92</v>
      </c>
      <c r="K24" t="n">
        <v>51.39</v>
      </c>
      <c r="L24" t="n">
        <v>6.5</v>
      </c>
      <c r="M24" t="n">
        <v>8</v>
      </c>
      <c r="N24" t="n">
        <v>33.03</v>
      </c>
      <c r="O24" t="n">
        <v>21931.08</v>
      </c>
      <c r="P24" t="n">
        <v>321.77</v>
      </c>
      <c r="Q24" t="n">
        <v>3109.37</v>
      </c>
      <c r="R24" t="n">
        <v>127.19</v>
      </c>
      <c r="S24" t="n">
        <v>88.73</v>
      </c>
      <c r="T24" t="n">
        <v>17344.58</v>
      </c>
      <c r="U24" t="n">
        <v>0.7</v>
      </c>
      <c r="V24" t="n">
        <v>0.88</v>
      </c>
      <c r="W24" t="n">
        <v>7.69</v>
      </c>
      <c r="X24" t="n">
        <v>1.1</v>
      </c>
      <c r="Y24" t="n">
        <v>1</v>
      </c>
      <c r="Z24" t="n">
        <v>10</v>
      </c>
      <c r="AA24" t="n">
        <v>438.2335367522581</v>
      </c>
      <c r="AB24" t="n">
        <v>599.610458483592</v>
      </c>
      <c r="AC24" t="n">
        <v>542.3844778844813</v>
      </c>
      <c r="AD24" t="n">
        <v>438233.5367522581</v>
      </c>
      <c r="AE24" t="n">
        <v>599610.458483592</v>
      </c>
      <c r="AF24" t="n">
        <v>1.474341940254383e-06</v>
      </c>
      <c r="AG24" t="n">
        <v>0.7608333333333334</v>
      </c>
      <c r="AH24" t="n">
        <v>542384.4778844813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2.7376</v>
      </c>
      <c r="E25" t="n">
        <v>36.53</v>
      </c>
      <c r="F25" t="n">
        <v>32.87</v>
      </c>
      <c r="G25" t="n">
        <v>51.9</v>
      </c>
      <c r="H25" t="n">
        <v>0.68</v>
      </c>
      <c r="I25" t="n">
        <v>38</v>
      </c>
      <c r="J25" t="n">
        <v>176.29</v>
      </c>
      <c r="K25" t="n">
        <v>51.39</v>
      </c>
      <c r="L25" t="n">
        <v>6.75</v>
      </c>
      <c r="M25" t="n">
        <v>2</v>
      </c>
      <c r="N25" t="n">
        <v>33.15</v>
      </c>
      <c r="O25" t="n">
        <v>21976.61</v>
      </c>
      <c r="P25" t="n">
        <v>322.61</v>
      </c>
      <c r="Q25" t="n">
        <v>3109.34</v>
      </c>
      <c r="R25" t="n">
        <v>127.23</v>
      </c>
      <c r="S25" t="n">
        <v>88.73</v>
      </c>
      <c r="T25" t="n">
        <v>17362.36</v>
      </c>
      <c r="U25" t="n">
        <v>0.7</v>
      </c>
      <c r="V25" t="n">
        <v>0.88</v>
      </c>
      <c r="W25" t="n">
        <v>7.7</v>
      </c>
      <c r="X25" t="n">
        <v>1.11</v>
      </c>
      <c r="Y25" t="n">
        <v>1</v>
      </c>
      <c r="Z25" t="n">
        <v>10</v>
      </c>
      <c r="AA25" t="n">
        <v>439.1328013631144</v>
      </c>
      <c r="AB25" t="n">
        <v>600.8408719969203</v>
      </c>
      <c r="AC25" t="n">
        <v>543.4974624589936</v>
      </c>
      <c r="AD25" t="n">
        <v>439132.8013631144</v>
      </c>
      <c r="AE25" t="n">
        <v>600840.8719969203</v>
      </c>
      <c r="AF25" t="n">
        <v>1.473965049717123e-06</v>
      </c>
      <c r="AG25" t="n">
        <v>0.7610416666666667</v>
      </c>
      <c r="AH25" t="n">
        <v>543497.4624589935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2.7384</v>
      </c>
      <c r="E26" t="n">
        <v>36.52</v>
      </c>
      <c r="F26" t="n">
        <v>32.86</v>
      </c>
      <c r="G26" t="n">
        <v>51.88</v>
      </c>
      <c r="H26" t="n">
        <v>0.7</v>
      </c>
      <c r="I26" t="n">
        <v>38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323.01</v>
      </c>
      <c r="Q26" t="n">
        <v>3109.41</v>
      </c>
      <c r="R26" t="n">
        <v>127.06</v>
      </c>
      <c r="S26" t="n">
        <v>88.73</v>
      </c>
      <c r="T26" t="n">
        <v>17279.11</v>
      </c>
      <c r="U26" t="n">
        <v>0.7</v>
      </c>
      <c r="V26" t="n">
        <v>0.88</v>
      </c>
      <c r="W26" t="n">
        <v>7.69</v>
      </c>
      <c r="X26" t="n">
        <v>1.1</v>
      </c>
      <c r="Y26" t="n">
        <v>1</v>
      </c>
      <c r="Z26" t="n">
        <v>10</v>
      </c>
      <c r="AA26" t="n">
        <v>439.3129175557912</v>
      </c>
      <c r="AB26" t="n">
        <v>601.0873149179063</v>
      </c>
      <c r="AC26" t="n">
        <v>543.7203852134857</v>
      </c>
      <c r="AD26" t="n">
        <v>439312.9175557912</v>
      </c>
      <c r="AE26" t="n">
        <v>601087.3149179063</v>
      </c>
      <c r="AF26" t="n">
        <v>1.474395781759705e-06</v>
      </c>
      <c r="AG26" t="n">
        <v>0.7608333333333334</v>
      </c>
      <c r="AH26" t="n">
        <v>543720.3852134857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2.4922</v>
      </c>
      <c r="E2" t="n">
        <v>40.12</v>
      </c>
      <c r="F2" t="n">
        <v>36.46</v>
      </c>
      <c r="G2" t="n">
        <v>13.93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171.73</v>
      </c>
      <c r="Q2" t="n">
        <v>3110.86</v>
      </c>
      <c r="R2" t="n">
        <v>238.46</v>
      </c>
      <c r="S2" t="n">
        <v>88.73</v>
      </c>
      <c r="T2" t="n">
        <v>72384.42</v>
      </c>
      <c r="U2" t="n">
        <v>0.37</v>
      </c>
      <c r="V2" t="n">
        <v>0.79</v>
      </c>
      <c r="W2" t="n">
        <v>8.050000000000001</v>
      </c>
      <c r="X2" t="n">
        <v>4.69</v>
      </c>
      <c r="Y2" t="n">
        <v>1</v>
      </c>
      <c r="Z2" t="n">
        <v>10</v>
      </c>
      <c r="AA2" t="n">
        <v>272.8111864726872</v>
      </c>
      <c r="AB2" t="n">
        <v>373.2723009120502</v>
      </c>
      <c r="AC2" t="n">
        <v>337.6477164039681</v>
      </c>
      <c r="AD2" t="n">
        <v>272811.1864726872</v>
      </c>
      <c r="AE2" t="n">
        <v>373272.3009120502</v>
      </c>
      <c r="AF2" t="n">
        <v>1.605853153707661e-06</v>
      </c>
      <c r="AG2" t="n">
        <v>0.8358333333333333</v>
      </c>
      <c r="AH2" t="n">
        <v>337647.7164039681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1.3232</v>
      </c>
      <c r="E2" t="n">
        <v>75.56999999999999</v>
      </c>
      <c r="F2" t="n">
        <v>48.13</v>
      </c>
      <c r="G2" t="n">
        <v>5.32</v>
      </c>
      <c r="H2" t="n">
        <v>0.08</v>
      </c>
      <c r="I2" t="n">
        <v>543</v>
      </c>
      <c r="J2" t="n">
        <v>232.68</v>
      </c>
      <c r="K2" t="n">
        <v>57.72</v>
      </c>
      <c r="L2" t="n">
        <v>1</v>
      </c>
      <c r="M2" t="n">
        <v>541</v>
      </c>
      <c r="N2" t="n">
        <v>53.95</v>
      </c>
      <c r="O2" t="n">
        <v>28931.02</v>
      </c>
      <c r="P2" t="n">
        <v>748.83</v>
      </c>
      <c r="Q2" t="n">
        <v>3111.09</v>
      </c>
      <c r="R2" t="n">
        <v>627.42</v>
      </c>
      <c r="S2" t="n">
        <v>88.73</v>
      </c>
      <c r="T2" t="n">
        <v>264935.34</v>
      </c>
      <c r="U2" t="n">
        <v>0.14</v>
      </c>
      <c r="V2" t="n">
        <v>0.6</v>
      </c>
      <c r="W2" t="n">
        <v>8.48</v>
      </c>
      <c r="X2" t="n">
        <v>16.35</v>
      </c>
      <c r="Y2" t="n">
        <v>1</v>
      </c>
      <c r="Z2" t="n">
        <v>10</v>
      </c>
      <c r="AA2" t="n">
        <v>1897.282779072019</v>
      </c>
      <c r="AB2" t="n">
        <v>2595.946000535143</v>
      </c>
      <c r="AC2" t="n">
        <v>2348.192557677163</v>
      </c>
      <c r="AD2" t="n">
        <v>1897282.779072019</v>
      </c>
      <c r="AE2" t="n">
        <v>2595946.000535144</v>
      </c>
      <c r="AF2" t="n">
        <v>6.749741996420144e-07</v>
      </c>
      <c r="AG2" t="n">
        <v>1.574375</v>
      </c>
      <c r="AH2" t="n">
        <v>2348192.557677163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1.5709</v>
      </c>
      <c r="E3" t="n">
        <v>63.66</v>
      </c>
      <c r="F3" t="n">
        <v>43.27</v>
      </c>
      <c r="G3" t="n">
        <v>6.69</v>
      </c>
      <c r="H3" t="n">
        <v>0.1</v>
      </c>
      <c r="I3" t="n">
        <v>388</v>
      </c>
      <c r="J3" t="n">
        <v>233.1</v>
      </c>
      <c r="K3" t="n">
        <v>57.72</v>
      </c>
      <c r="L3" t="n">
        <v>1.25</v>
      </c>
      <c r="M3" t="n">
        <v>386</v>
      </c>
      <c r="N3" t="n">
        <v>54.13</v>
      </c>
      <c r="O3" t="n">
        <v>28983.75</v>
      </c>
      <c r="P3" t="n">
        <v>670.38</v>
      </c>
      <c r="Q3" t="n">
        <v>3111.08</v>
      </c>
      <c r="R3" t="n">
        <v>468.26</v>
      </c>
      <c r="S3" t="n">
        <v>88.73</v>
      </c>
      <c r="T3" t="n">
        <v>186129.91</v>
      </c>
      <c r="U3" t="n">
        <v>0.19</v>
      </c>
      <c r="V3" t="n">
        <v>0.67</v>
      </c>
      <c r="W3" t="n">
        <v>8.220000000000001</v>
      </c>
      <c r="X3" t="n">
        <v>11.5</v>
      </c>
      <c r="Y3" t="n">
        <v>1</v>
      </c>
      <c r="Z3" t="n">
        <v>10</v>
      </c>
      <c r="AA3" t="n">
        <v>1433.392082628504</v>
      </c>
      <c r="AB3" t="n">
        <v>1961.230284247976</v>
      </c>
      <c r="AC3" t="n">
        <v>1774.05321852334</v>
      </c>
      <c r="AD3" t="n">
        <v>1433392.082628504</v>
      </c>
      <c r="AE3" t="n">
        <v>1961230.284247976</v>
      </c>
      <c r="AF3" t="n">
        <v>8.013278190883015e-07</v>
      </c>
      <c r="AG3" t="n">
        <v>1.32625</v>
      </c>
      <c r="AH3" t="n">
        <v>1774053.21852334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1.7507</v>
      </c>
      <c r="E4" t="n">
        <v>57.12</v>
      </c>
      <c r="F4" t="n">
        <v>40.65</v>
      </c>
      <c r="G4" t="n">
        <v>8.08</v>
      </c>
      <c r="H4" t="n">
        <v>0.11</v>
      </c>
      <c r="I4" t="n">
        <v>302</v>
      </c>
      <c r="J4" t="n">
        <v>233.53</v>
      </c>
      <c r="K4" t="n">
        <v>57.72</v>
      </c>
      <c r="L4" t="n">
        <v>1.5</v>
      </c>
      <c r="M4" t="n">
        <v>300</v>
      </c>
      <c r="N4" t="n">
        <v>54.31</v>
      </c>
      <c r="O4" t="n">
        <v>29036.54</v>
      </c>
      <c r="P4" t="n">
        <v>627.0599999999999</v>
      </c>
      <c r="Q4" t="n">
        <v>3111.04</v>
      </c>
      <c r="R4" t="n">
        <v>382.43</v>
      </c>
      <c r="S4" t="n">
        <v>88.73</v>
      </c>
      <c r="T4" t="n">
        <v>143644.28</v>
      </c>
      <c r="U4" t="n">
        <v>0.23</v>
      </c>
      <c r="V4" t="n">
        <v>0.71</v>
      </c>
      <c r="W4" t="n">
        <v>8.08</v>
      </c>
      <c r="X4" t="n">
        <v>8.880000000000001</v>
      </c>
      <c r="Y4" t="n">
        <v>1</v>
      </c>
      <c r="Z4" t="n">
        <v>10</v>
      </c>
      <c r="AA4" t="n">
        <v>1205.12418626443</v>
      </c>
      <c r="AB4" t="n">
        <v>1648.904077973801</v>
      </c>
      <c r="AC4" t="n">
        <v>1491.534987023389</v>
      </c>
      <c r="AD4" t="n">
        <v>1205124.18626443</v>
      </c>
      <c r="AE4" t="n">
        <v>1648904.077973801</v>
      </c>
      <c r="AF4" t="n">
        <v>8.930451415608183e-07</v>
      </c>
      <c r="AG4" t="n">
        <v>1.19</v>
      </c>
      <c r="AH4" t="n">
        <v>1491534.987023389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1.8884</v>
      </c>
      <c r="E5" t="n">
        <v>52.96</v>
      </c>
      <c r="F5" t="n">
        <v>38.99</v>
      </c>
      <c r="G5" t="n">
        <v>9.470000000000001</v>
      </c>
      <c r="H5" t="n">
        <v>0.13</v>
      </c>
      <c r="I5" t="n">
        <v>247</v>
      </c>
      <c r="J5" t="n">
        <v>233.96</v>
      </c>
      <c r="K5" t="n">
        <v>57.72</v>
      </c>
      <c r="L5" t="n">
        <v>1.75</v>
      </c>
      <c r="M5" t="n">
        <v>245</v>
      </c>
      <c r="N5" t="n">
        <v>54.49</v>
      </c>
      <c r="O5" t="n">
        <v>29089.39</v>
      </c>
      <c r="P5" t="n">
        <v>598.76</v>
      </c>
      <c r="Q5" t="n">
        <v>3110.28</v>
      </c>
      <c r="R5" t="n">
        <v>327.72</v>
      </c>
      <c r="S5" t="n">
        <v>88.73</v>
      </c>
      <c r="T5" t="n">
        <v>116566.69</v>
      </c>
      <c r="U5" t="n">
        <v>0.27</v>
      </c>
      <c r="V5" t="n">
        <v>0.74</v>
      </c>
      <c r="W5" t="n">
        <v>8.01</v>
      </c>
      <c r="X5" t="n">
        <v>7.23</v>
      </c>
      <c r="Y5" t="n">
        <v>1</v>
      </c>
      <c r="Z5" t="n">
        <v>10</v>
      </c>
      <c r="AA5" t="n">
        <v>1068.567421913991</v>
      </c>
      <c r="AB5" t="n">
        <v>1462.061088530272</v>
      </c>
      <c r="AC5" t="n">
        <v>1322.524030256568</v>
      </c>
      <c r="AD5" t="n">
        <v>1068567.421913991</v>
      </c>
      <c r="AE5" t="n">
        <v>1462061.088530272</v>
      </c>
      <c r="AF5" t="n">
        <v>9.632869396946647e-07</v>
      </c>
      <c r="AG5" t="n">
        <v>1.103333333333333</v>
      </c>
      <c r="AH5" t="n">
        <v>1322524.030256568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1.9981</v>
      </c>
      <c r="E6" t="n">
        <v>50.05</v>
      </c>
      <c r="F6" t="n">
        <v>37.82</v>
      </c>
      <c r="G6" t="n">
        <v>10.86</v>
      </c>
      <c r="H6" t="n">
        <v>0.15</v>
      </c>
      <c r="I6" t="n">
        <v>209</v>
      </c>
      <c r="J6" t="n">
        <v>234.39</v>
      </c>
      <c r="K6" t="n">
        <v>57.72</v>
      </c>
      <c r="L6" t="n">
        <v>2</v>
      </c>
      <c r="M6" t="n">
        <v>207</v>
      </c>
      <c r="N6" t="n">
        <v>54.67</v>
      </c>
      <c r="O6" t="n">
        <v>29142.31</v>
      </c>
      <c r="P6" t="n">
        <v>577.84</v>
      </c>
      <c r="Q6" t="n">
        <v>3109.83</v>
      </c>
      <c r="R6" t="n">
        <v>290.09</v>
      </c>
      <c r="S6" t="n">
        <v>88.73</v>
      </c>
      <c r="T6" t="n">
        <v>97938.44</v>
      </c>
      <c r="U6" t="n">
        <v>0.31</v>
      </c>
      <c r="V6" t="n">
        <v>0.77</v>
      </c>
      <c r="W6" t="n">
        <v>7.93</v>
      </c>
      <c r="X6" t="n">
        <v>6.05</v>
      </c>
      <c r="Y6" t="n">
        <v>1</v>
      </c>
      <c r="Z6" t="n">
        <v>10</v>
      </c>
      <c r="AA6" t="n">
        <v>976.3059399563899</v>
      </c>
      <c r="AB6" t="n">
        <v>1335.824858626564</v>
      </c>
      <c r="AC6" t="n">
        <v>1208.335608961209</v>
      </c>
      <c r="AD6" t="n">
        <v>976305.9399563899</v>
      </c>
      <c r="AE6" t="n">
        <v>1335824.858626564</v>
      </c>
      <c r="AF6" t="n">
        <v>1.019245728767162e-06</v>
      </c>
      <c r="AG6" t="n">
        <v>1.042708333333333</v>
      </c>
      <c r="AH6" t="n">
        <v>1208335.608961209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2.0836</v>
      </c>
      <c r="E7" t="n">
        <v>47.99</v>
      </c>
      <c r="F7" t="n">
        <v>37.04</v>
      </c>
      <c r="G7" t="n">
        <v>12.28</v>
      </c>
      <c r="H7" t="n">
        <v>0.17</v>
      </c>
      <c r="I7" t="n">
        <v>181</v>
      </c>
      <c r="J7" t="n">
        <v>234.82</v>
      </c>
      <c r="K7" t="n">
        <v>57.72</v>
      </c>
      <c r="L7" t="n">
        <v>2.25</v>
      </c>
      <c r="M7" t="n">
        <v>179</v>
      </c>
      <c r="N7" t="n">
        <v>54.85</v>
      </c>
      <c r="O7" t="n">
        <v>29195.29</v>
      </c>
      <c r="P7" t="n">
        <v>563.3200000000001</v>
      </c>
      <c r="Q7" t="n">
        <v>3110.03</v>
      </c>
      <c r="R7" t="n">
        <v>264</v>
      </c>
      <c r="S7" t="n">
        <v>88.73</v>
      </c>
      <c r="T7" t="n">
        <v>85035.13</v>
      </c>
      <c r="U7" t="n">
        <v>0.34</v>
      </c>
      <c r="V7" t="n">
        <v>0.78</v>
      </c>
      <c r="W7" t="n">
        <v>7.9</v>
      </c>
      <c r="X7" t="n">
        <v>5.27</v>
      </c>
      <c r="Y7" t="n">
        <v>1</v>
      </c>
      <c r="Z7" t="n">
        <v>10</v>
      </c>
      <c r="AA7" t="n">
        <v>913.9401247640209</v>
      </c>
      <c r="AB7" t="n">
        <v>1250.493198894782</v>
      </c>
      <c r="AC7" t="n">
        <v>1131.147883070491</v>
      </c>
      <c r="AD7" t="n">
        <v>913940.1247640209</v>
      </c>
      <c r="AE7" t="n">
        <v>1250493.198894782</v>
      </c>
      <c r="AF7" t="n">
        <v>1.062859917150923e-06</v>
      </c>
      <c r="AG7" t="n">
        <v>0.9997916666666667</v>
      </c>
      <c r="AH7" t="n">
        <v>1131147.883070491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2.1587</v>
      </c>
      <c r="E8" t="n">
        <v>46.32</v>
      </c>
      <c r="F8" t="n">
        <v>36.37</v>
      </c>
      <c r="G8" t="n">
        <v>13.73</v>
      </c>
      <c r="H8" t="n">
        <v>0.19</v>
      </c>
      <c r="I8" t="n">
        <v>159</v>
      </c>
      <c r="J8" t="n">
        <v>235.25</v>
      </c>
      <c r="K8" t="n">
        <v>57.72</v>
      </c>
      <c r="L8" t="n">
        <v>2.5</v>
      </c>
      <c r="M8" t="n">
        <v>157</v>
      </c>
      <c r="N8" t="n">
        <v>55.03</v>
      </c>
      <c r="O8" t="n">
        <v>29248.33</v>
      </c>
      <c r="P8" t="n">
        <v>550.39</v>
      </c>
      <c r="Q8" t="n">
        <v>3109.76</v>
      </c>
      <c r="R8" t="n">
        <v>241.94</v>
      </c>
      <c r="S8" t="n">
        <v>88.73</v>
      </c>
      <c r="T8" t="n">
        <v>74116.39999999999</v>
      </c>
      <c r="U8" t="n">
        <v>0.37</v>
      </c>
      <c r="V8" t="n">
        <v>0.8</v>
      </c>
      <c r="W8" t="n">
        <v>7.87</v>
      </c>
      <c r="X8" t="n">
        <v>4.61</v>
      </c>
      <c r="Y8" t="n">
        <v>1</v>
      </c>
      <c r="Z8" t="n">
        <v>10</v>
      </c>
      <c r="AA8" t="n">
        <v>863.2776359499857</v>
      </c>
      <c r="AB8" t="n">
        <v>1181.174546628156</v>
      </c>
      <c r="AC8" t="n">
        <v>1068.444905686852</v>
      </c>
      <c r="AD8" t="n">
        <v>863277.6359499857</v>
      </c>
      <c r="AE8" t="n">
        <v>1181174.546628156</v>
      </c>
      <c r="AF8" t="n">
        <v>1.101168987883326e-06</v>
      </c>
      <c r="AG8" t="n">
        <v>0.965</v>
      </c>
      <c r="AH8" t="n">
        <v>1068444.905686852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2.2222</v>
      </c>
      <c r="E9" t="n">
        <v>45</v>
      </c>
      <c r="F9" t="n">
        <v>35.82</v>
      </c>
      <c r="G9" t="n">
        <v>15.14</v>
      </c>
      <c r="H9" t="n">
        <v>0.21</v>
      </c>
      <c r="I9" t="n">
        <v>142</v>
      </c>
      <c r="J9" t="n">
        <v>235.68</v>
      </c>
      <c r="K9" t="n">
        <v>57.72</v>
      </c>
      <c r="L9" t="n">
        <v>2.75</v>
      </c>
      <c r="M9" t="n">
        <v>140</v>
      </c>
      <c r="N9" t="n">
        <v>55.21</v>
      </c>
      <c r="O9" t="n">
        <v>29301.44</v>
      </c>
      <c r="P9" t="n">
        <v>539.52</v>
      </c>
      <c r="Q9" t="n">
        <v>3109.75</v>
      </c>
      <c r="R9" t="n">
        <v>225.14</v>
      </c>
      <c r="S9" t="n">
        <v>88.73</v>
      </c>
      <c r="T9" t="n">
        <v>65799.44</v>
      </c>
      <c r="U9" t="n">
        <v>0.39</v>
      </c>
      <c r="V9" t="n">
        <v>0.8100000000000001</v>
      </c>
      <c r="W9" t="n">
        <v>7.81</v>
      </c>
      <c r="X9" t="n">
        <v>4.05</v>
      </c>
      <c r="Y9" t="n">
        <v>1</v>
      </c>
      <c r="Z9" t="n">
        <v>10</v>
      </c>
      <c r="AA9" t="n">
        <v>823.2872355986259</v>
      </c>
      <c r="AB9" t="n">
        <v>1126.457916615477</v>
      </c>
      <c r="AC9" t="n">
        <v>1018.950354047311</v>
      </c>
      <c r="AD9" t="n">
        <v>823287.2355986258</v>
      </c>
      <c r="AE9" t="n">
        <v>1126457.916615477</v>
      </c>
      <c r="AF9" t="n">
        <v>1.133560812004599e-06</v>
      </c>
      <c r="AG9" t="n">
        <v>0.9375</v>
      </c>
      <c r="AH9" t="n">
        <v>1018950.354047311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2.2737</v>
      </c>
      <c r="E10" t="n">
        <v>43.98</v>
      </c>
      <c r="F10" t="n">
        <v>35.44</v>
      </c>
      <c r="G10" t="n">
        <v>16.61</v>
      </c>
      <c r="H10" t="n">
        <v>0.23</v>
      </c>
      <c r="I10" t="n">
        <v>128</v>
      </c>
      <c r="J10" t="n">
        <v>236.11</v>
      </c>
      <c r="K10" t="n">
        <v>57.72</v>
      </c>
      <c r="L10" t="n">
        <v>3</v>
      </c>
      <c r="M10" t="n">
        <v>126</v>
      </c>
      <c r="N10" t="n">
        <v>55.39</v>
      </c>
      <c r="O10" t="n">
        <v>29354.61</v>
      </c>
      <c r="P10" t="n">
        <v>531.1799999999999</v>
      </c>
      <c r="Q10" t="n">
        <v>3109.89</v>
      </c>
      <c r="R10" t="n">
        <v>212.49</v>
      </c>
      <c r="S10" t="n">
        <v>88.73</v>
      </c>
      <c r="T10" t="n">
        <v>59543.57</v>
      </c>
      <c r="U10" t="n">
        <v>0.42</v>
      </c>
      <c r="V10" t="n">
        <v>0.82</v>
      </c>
      <c r="W10" t="n">
        <v>7.79</v>
      </c>
      <c r="X10" t="n">
        <v>3.67</v>
      </c>
      <c r="Y10" t="n">
        <v>1</v>
      </c>
      <c r="Z10" t="n">
        <v>10</v>
      </c>
      <c r="AA10" t="n">
        <v>793.4156759926661</v>
      </c>
      <c r="AB10" t="n">
        <v>1085.586330922401</v>
      </c>
      <c r="AC10" t="n">
        <v>981.9794951291515</v>
      </c>
      <c r="AD10" t="n">
        <v>793415.6759926662</v>
      </c>
      <c r="AE10" t="n">
        <v>1085586.330922402</v>
      </c>
      <c r="AF10" t="n">
        <v>1.15983134652815e-06</v>
      </c>
      <c r="AG10" t="n">
        <v>0.9162499999999999</v>
      </c>
      <c r="AH10" t="n">
        <v>981979.4951291515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2.3171</v>
      </c>
      <c r="E11" t="n">
        <v>43.16</v>
      </c>
      <c r="F11" t="n">
        <v>35.12</v>
      </c>
      <c r="G11" t="n">
        <v>18.01</v>
      </c>
      <c r="H11" t="n">
        <v>0.24</v>
      </c>
      <c r="I11" t="n">
        <v>117</v>
      </c>
      <c r="J11" t="n">
        <v>236.54</v>
      </c>
      <c r="K11" t="n">
        <v>57.72</v>
      </c>
      <c r="L11" t="n">
        <v>3.25</v>
      </c>
      <c r="M11" t="n">
        <v>115</v>
      </c>
      <c r="N11" t="n">
        <v>55.57</v>
      </c>
      <c r="O11" t="n">
        <v>29407.85</v>
      </c>
      <c r="P11" t="n">
        <v>523.65</v>
      </c>
      <c r="Q11" t="n">
        <v>3109.36</v>
      </c>
      <c r="R11" t="n">
        <v>202.01</v>
      </c>
      <c r="S11" t="n">
        <v>88.73</v>
      </c>
      <c r="T11" t="n">
        <v>54360.02</v>
      </c>
      <c r="U11" t="n">
        <v>0.44</v>
      </c>
      <c r="V11" t="n">
        <v>0.82</v>
      </c>
      <c r="W11" t="n">
        <v>7.78</v>
      </c>
      <c r="X11" t="n">
        <v>3.35</v>
      </c>
      <c r="Y11" t="n">
        <v>1</v>
      </c>
      <c r="Z11" t="n">
        <v>10</v>
      </c>
      <c r="AA11" t="n">
        <v>768.7514799028439</v>
      </c>
      <c r="AB11" t="n">
        <v>1051.83968972477</v>
      </c>
      <c r="AC11" t="n">
        <v>951.4535860037137</v>
      </c>
      <c r="AD11" t="n">
        <v>768751.4799028439</v>
      </c>
      <c r="AE11" t="n">
        <v>1051839.68972477</v>
      </c>
      <c r="AF11" t="n">
        <v>1.18197001057324e-06</v>
      </c>
      <c r="AG11" t="n">
        <v>0.8991666666666666</v>
      </c>
      <c r="AH11" t="n">
        <v>951453.5860037137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2.3581</v>
      </c>
      <c r="E12" t="n">
        <v>42.41</v>
      </c>
      <c r="F12" t="n">
        <v>34.82</v>
      </c>
      <c r="G12" t="n">
        <v>19.53</v>
      </c>
      <c r="H12" t="n">
        <v>0.26</v>
      </c>
      <c r="I12" t="n">
        <v>107</v>
      </c>
      <c r="J12" t="n">
        <v>236.98</v>
      </c>
      <c r="K12" t="n">
        <v>57.72</v>
      </c>
      <c r="L12" t="n">
        <v>3.5</v>
      </c>
      <c r="M12" t="n">
        <v>105</v>
      </c>
      <c r="N12" t="n">
        <v>55.75</v>
      </c>
      <c r="O12" t="n">
        <v>29461.15</v>
      </c>
      <c r="P12" t="n">
        <v>516.89</v>
      </c>
      <c r="Q12" t="n">
        <v>3109.62</v>
      </c>
      <c r="R12" t="n">
        <v>192.2</v>
      </c>
      <c r="S12" t="n">
        <v>88.73</v>
      </c>
      <c r="T12" t="n">
        <v>49506.57</v>
      </c>
      <c r="U12" t="n">
        <v>0.46</v>
      </c>
      <c r="V12" t="n">
        <v>0.83</v>
      </c>
      <c r="W12" t="n">
        <v>7.76</v>
      </c>
      <c r="X12" t="n">
        <v>3.06</v>
      </c>
      <c r="Y12" t="n">
        <v>1</v>
      </c>
      <c r="Z12" t="n">
        <v>10</v>
      </c>
      <c r="AA12" t="n">
        <v>746.6615223404519</v>
      </c>
      <c r="AB12" t="n">
        <v>1021.615235247757</v>
      </c>
      <c r="AC12" t="n">
        <v>924.1137110416987</v>
      </c>
      <c r="AD12" t="n">
        <v>746661.5223404519</v>
      </c>
      <c r="AE12" t="n">
        <v>1021615.235247757</v>
      </c>
      <c r="AF12" t="n">
        <v>1.202884416698786e-06</v>
      </c>
      <c r="AG12" t="n">
        <v>0.8835416666666666</v>
      </c>
      <c r="AH12" t="n">
        <v>924113.7110416987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2.3925</v>
      </c>
      <c r="E13" t="n">
        <v>41.8</v>
      </c>
      <c r="F13" t="n">
        <v>34.58</v>
      </c>
      <c r="G13" t="n">
        <v>20.96</v>
      </c>
      <c r="H13" t="n">
        <v>0.28</v>
      </c>
      <c r="I13" t="n">
        <v>99</v>
      </c>
      <c r="J13" t="n">
        <v>237.41</v>
      </c>
      <c r="K13" t="n">
        <v>57.72</v>
      </c>
      <c r="L13" t="n">
        <v>3.75</v>
      </c>
      <c r="M13" t="n">
        <v>97</v>
      </c>
      <c r="N13" t="n">
        <v>55.93</v>
      </c>
      <c r="O13" t="n">
        <v>29514.51</v>
      </c>
      <c r="P13" t="n">
        <v>510.18</v>
      </c>
      <c r="Q13" t="n">
        <v>3109.54</v>
      </c>
      <c r="R13" t="n">
        <v>183.9</v>
      </c>
      <c r="S13" t="n">
        <v>88.73</v>
      </c>
      <c r="T13" t="n">
        <v>45394.25</v>
      </c>
      <c r="U13" t="n">
        <v>0.48</v>
      </c>
      <c r="V13" t="n">
        <v>0.84</v>
      </c>
      <c r="W13" t="n">
        <v>7.76</v>
      </c>
      <c r="X13" t="n">
        <v>2.81</v>
      </c>
      <c r="Y13" t="n">
        <v>1</v>
      </c>
      <c r="Z13" t="n">
        <v>10</v>
      </c>
      <c r="AA13" t="n">
        <v>727.7319694311486</v>
      </c>
      <c r="AB13" t="n">
        <v>995.7149858443136</v>
      </c>
      <c r="AC13" t="n">
        <v>900.6853450900911</v>
      </c>
      <c r="AD13" t="n">
        <v>727731.9694311486</v>
      </c>
      <c r="AE13" t="n">
        <v>995714.9858443135</v>
      </c>
      <c r="AF13" t="n">
        <v>1.220432113545586e-06</v>
      </c>
      <c r="AG13" t="n">
        <v>0.8708333333333332</v>
      </c>
      <c r="AH13" t="n">
        <v>900685.3450900911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2.4223</v>
      </c>
      <c r="E14" t="n">
        <v>41.28</v>
      </c>
      <c r="F14" t="n">
        <v>34.38</v>
      </c>
      <c r="G14" t="n">
        <v>22.42</v>
      </c>
      <c r="H14" t="n">
        <v>0.3</v>
      </c>
      <c r="I14" t="n">
        <v>92</v>
      </c>
      <c r="J14" t="n">
        <v>237.84</v>
      </c>
      <c r="K14" t="n">
        <v>57.72</v>
      </c>
      <c r="L14" t="n">
        <v>4</v>
      </c>
      <c r="M14" t="n">
        <v>90</v>
      </c>
      <c r="N14" t="n">
        <v>56.12</v>
      </c>
      <c r="O14" t="n">
        <v>29567.95</v>
      </c>
      <c r="P14" t="n">
        <v>504.76</v>
      </c>
      <c r="Q14" t="n">
        <v>3109.6</v>
      </c>
      <c r="R14" t="n">
        <v>178.17</v>
      </c>
      <c r="S14" t="n">
        <v>88.73</v>
      </c>
      <c r="T14" t="n">
        <v>42562.62</v>
      </c>
      <c r="U14" t="n">
        <v>0.5</v>
      </c>
      <c r="V14" t="n">
        <v>0.84</v>
      </c>
      <c r="W14" t="n">
        <v>7.73</v>
      </c>
      <c r="X14" t="n">
        <v>2.62</v>
      </c>
      <c r="Y14" t="n">
        <v>1</v>
      </c>
      <c r="Z14" t="n">
        <v>10</v>
      </c>
      <c r="AA14" t="n">
        <v>712.2066146188799</v>
      </c>
      <c r="AB14" t="n">
        <v>974.4725104598531</v>
      </c>
      <c r="AC14" t="n">
        <v>881.4702217423222</v>
      </c>
      <c r="AD14" t="n">
        <v>712206.61461888</v>
      </c>
      <c r="AE14" t="n">
        <v>974472.5104598531</v>
      </c>
      <c r="AF14" t="n">
        <v>1.235633316046593e-06</v>
      </c>
      <c r="AG14" t="n">
        <v>0.86</v>
      </c>
      <c r="AH14" t="n">
        <v>881470.2217423222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2.4499</v>
      </c>
      <c r="E15" t="n">
        <v>40.82</v>
      </c>
      <c r="F15" t="n">
        <v>34.19</v>
      </c>
      <c r="G15" t="n">
        <v>23.85</v>
      </c>
      <c r="H15" t="n">
        <v>0.32</v>
      </c>
      <c r="I15" t="n">
        <v>86</v>
      </c>
      <c r="J15" t="n">
        <v>238.28</v>
      </c>
      <c r="K15" t="n">
        <v>57.72</v>
      </c>
      <c r="L15" t="n">
        <v>4.25</v>
      </c>
      <c r="M15" t="n">
        <v>84</v>
      </c>
      <c r="N15" t="n">
        <v>56.3</v>
      </c>
      <c r="O15" t="n">
        <v>29621.44</v>
      </c>
      <c r="P15" t="n">
        <v>499.15</v>
      </c>
      <c r="Q15" t="n">
        <v>3109.47</v>
      </c>
      <c r="R15" t="n">
        <v>171.82</v>
      </c>
      <c r="S15" t="n">
        <v>88.73</v>
      </c>
      <c r="T15" t="n">
        <v>39421.93</v>
      </c>
      <c r="U15" t="n">
        <v>0.52</v>
      </c>
      <c r="V15" t="n">
        <v>0.85</v>
      </c>
      <c r="W15" t="n">
        <v>7.73</v>
      </c>
      <c r="X15" t="n">
        <v>2.43</v>
      </c>
      <c r="Y15" t="n">
        <v>1</v>
      </c>
      <c r="Z15" t="n">
        <v>10</v>
      </c>
      <c r="AA15" t="n">
        <v>697.5548360255945</v>
      </c>
      <c r="AB15" t="n">
        <v>954.4253005976682</v>
      </c>
      <c r="AC15" t="n">
        <v>863.3362894529487</v>
      </c>
      <c r="AD15" t="n">
        <v>697554.8360255945</v>
      </c>
      <c r="AE15" t="n">
        <v>954425.3005976682</v>
      </c>
      <c r="AF15" t="n">
        <v>1.249712282121351e-06</v>
      </c>
      <c r="AG15" t="n">
        <v>0.8504166666666667</v>
      </c>
      <c r="AH15" t="n">
        <v>863336.2894529487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2.4764</v>
      </c>
      <c r="E16" t="n">
        <v>40.38</v>
      </c>
      <c r="F16" t="n">
        <v>34.03</v>
      </c>
      <c r="G16" t="n">
        <v>25.52</v>
      </c>
      <c r="H16" t="n">
        <v>0.34</v>
      </c>
      <c r="I16" t="n">
        <v>80</v>
      </c>
      <c r="J16" t="n">
        <v>238.71</v>
      </c>
      <c r="K16" t="n">
        <v>57.72</v>
      </c>
      <c r="L16" t="n">
        <v>4.5</v>
      </c>
      <c r="M16" t="n">
        <v>78</v>
      </c>
      <c r="N16" t="n">
        <v>56.49</v>
      </c>
      <c r="O16" t="n">
        <v>29675.01</v>
      </c>
      <c r="P16" t="n">
        <v>493.82</v>
      </c>
      <c r="Q16" t="n">
        <v>3109.4</v>
      </c>
      <c r="R16" t="n">
        <v>166.51</v>
      </c>
      <c r="S16" t="n">
        <v>88.73</v>
      </c>
      <c r="T16" t="n">
        <v>36796.02</v>
      </c>
      <c r="U16" t="n">
        <v>0.53</v>
      </c>
      <c r="V16" t="n">
        <v>0.85</v>
      </c>
      <c r="W16" t="n">
        <v>7.71</v>
      </c>
      <c r="X16" t="n">
        <v>2.27</v>
      </c>
      <c r="Y16" t="n">
        <v>1</v>
      </c>
      <c r="Z16" t="n">
        <v>10</v>
      </c>
      <c r="AA16" t="n">
        <v>683.9781816088048</v>
      </c>
      <c r="AB16" t="n">
        <v>935.849123064896</v>
      </c>
      <c r="AC16" t="n">
        <v>846.5329962320753</v>
      </c>
      <c r="AD16" t="n">
        <v>683978.1816088047</v>
      </c>
      <c r="AE16" t="n">
        <v>935849.1230648961</v>
      </c>
      <c r="AF16" t="n">
        <v>1.263230129982984e-06</v>
      </c>
      <c r="AG16" t="n">
        <v>0.8412500000000001</v>
      </c>
      <c r="AH16" t="n">
        <v>846532.9962320754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2.4992</v>
      </c>
      <c r="E17" t="n">
        <v>40.01</v>
      </c>
      <c r="F17" t="n">
        <v>33.89</v>
      </c>
      <c r="G17" t="n">
        <v>27.11</v>
      </c>
      <c r="H17" t="n">
        <v>0.35</v>
      </c>
      <c r="I17" t="n">
        <v>75</v>
      </c>
      <c r="J17" t="n">
        <v>239.14</v>
      </c>
      <c r="K17" t="n">
        <v>57.72</v>
      </c>
      <c r="L17" t="n">
        <v>4.75</v>
      </c>
      <c r="M17" t="n">
        <v>73</v>
      </c>
      <c r="N17" t="n">
        <v>56.67</v>
      </c>
      <c r="O17" t="n">
        <v>29728.63</v>
      </c>
      <c r="P17" t="n">
        <v>488.88</v>
      </c>
      <c r="Q17" t="n">
        <v>3109.39</v>
      </c>
      <c r="R17" t="n">
        <v>161.86</v>
      </c>
      <c r="S17" t="n">
        <v>88.73</v>
      </c>
      <c r="T17" t="n">
        <v>34493.08</v>
      </c>
      <c r="U17" t="n">
        <v>0.55</v>
      </c>
      <c r="V17" t="n">
        <v>0.85</v>
      </c>
      <c r="W17" t="n">
        <v>7.71</v>
      </c>
      <c r="X17" t="n">
        <v>2.12</v>
      </c>
      <c r="Y17" t="n">
        <v>1</v>
      </c>
      <c r="Z17" t="n">
        <v>10</v>
      </c>
      <c r="AA17" t="n">
        <v>672.171502513026</v>
      </c>
      <c r="AB17" t="n">
        <v>919.6947038521313</v>
      </c>
      <c r="AC17" t="n">
        <v>831.9203321161071</v>
      </c>
      <c r="AD17" t="n">
        <v>672171.502513026</v>
      </c>
      <c r="AE17" t="n">
        <v>919694.7038521313</v>
      </c>
      <c r="AF17" t="n">
        <v>1.274860580218654e-06</v>
      </c>
      <c r="AG17" t="n">
        <v>0.8335416666666666</v>
      </c>
      <c r="AH17" t="n">
        <v>831920.3321161071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2.5186</v>
      </c>
      <c r="E18" t="n">
        <v>39.7</v>
      </c>
      <c r="F18" t="n">
        <v>33.76</v>
      </c>
      <c r="G18" t="n">
        <v>28.53</v>
      </c>
      <c r="H18" t="n">
        <v>0.37</v>
      </c>
      <c r="I18" t="n">
        <v>71</v>
      </c>
      <c r="J18" t="n">
        <v>239.58</v>
      </c>
      <c r="K18" t="n">
        <v>57.72</v>
      </c>
      <c r="L18" t="n">
        <v>5</v>
      </c>
      <c r="M18" t="n">
        <v>69</v>
      </c>
      <c r="N18" t="n">
        <v>56.86</v>
      </c>
      <c r="O18" t="n">
        <v>29782.33</v>
      </c>
      <c r="P18" t="n">
        <v>484.18</v>
      </c>
      <c r="Q18" t="n">
        <v>3109.33</v>
      </c>
      <c r="R18" t="n">
        <v>157.52</v>
      </c>
      <c r="S18" t="n">
        <v>88.73</v>
      </c>
      <c r="T18" t="n">
        <v>32342.83</v>
      </c>
      <c r="U18" t="n">
        <v>0.5600000000000001</v>
      </c>
      <c r="V18" t="n">
        <v>0.86</v>
      </c>
      <c r="W18" t="n">
        <v>7.71</v>
      </c>
      <c r="X18" t="n">
        <v>2</v>
      </c>
      <c r="Y18" t="n">
        <v>1</v>
      </c>
      <c r="Z18" t="n">
        <v>10</v>
      </c>
      <c r="AA18" t="n">
        <v>661.7550605113506</v>
      </c>
      <c r="AB18" t="n">
        <v>905.442468364451</v>
      </c>
      <c r="AC18" t="n">
        <v>819.0283099802326</v>
      </c>
      <c r="AD18" t="n">
        <v>661755.0605113506</v>
      </c>
      <c r="AE18" t="n">
        <v>905442.468364451</v>
      </c>
      <c r="AF18" t="n">
        <v>1.284756665068303e-06</v>
      </c>
      <c r="AG18" t="n">
        <v>0.8270833333333334</v>
      </c>
      <c r="AH18" t="n">
        <v>819028.3099802326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2.5362</v>
      </c>
      <c r="E19" t="n">
        <v>39.43</v>
      </c>
      <c r="F19" t="n">
        <v>33.67</v>
      </c>
      <c r="G19" t="n">
        <v>30.15</v>
      </c>
      <c r="H19" t="n">
        <v>0.39</v>
      </c>
      <c r="I19" t="n">
        <v>67</v>
      </c>
      <c r="J19" t="n">
        <v>240.02</v>
      </c>
      <c r="K19" t="n">
        <v>57.72</v>
      </c>
      <c r="L19" t="n">
        <v>5.25</v>
      </c>
      <c r="M19" t="n">
        <v>65</v>
      </c>
      <c r="N19" t="n">
        <v>57.04</v>
      </c>
      <c r="O19" t="n">
        <v>29836.09</v>
      </c>
      <c r="P19" t="n">
        <v>480.76</v>
      </c>
      <c r="Q19" t="n">
        <v>3109.41</v>
      </c>
      <c r="R19" t="n">
        <v>154.84</v>
      </c>
      <c r="S19" t="n">
        <v>88.73</v>
      </c>
      <c r="T19" t="n">
        <v>31023.5</v>
      </c>
      <c r="U19" t="n">
        <v>0.57</v>
      </c>
      <c r="V19" t="n">
        <v>0.86</v>
      </c>
      <c r="W19" t="n">
        <v>7.69</v>
      </c>
      <c r="X19" t="n">
        <v>1.91</v>
      </c>
      <c r="Y19" t="n">
        <v>1</v>
      </c>
      <c r="Z19" t="n">
        <v>10</v>
      </c>
      <c r="AA19" t="n">
        <v>653.4058646324348</v>
      </c>
      <c r="AB19" t="n">
        <v>894.0187302223922</v>
      </c>
      <c r="AC19" t="n">
        <v>808.694837373135</v>
      </c>
      <c r="AD19" t="n">
        <v>653405.8646324348</v>
      </c>
      <c r="AE19" t="n">
        <v>894018.7302223921</v>
      </c>
      <c r="AF19" t="n">
        <v>1.293734556478293e-06</v>
      </c>
      <c r="AG19" t="n">
        <v>0.8214583333333333</v>
      </c>
      <c r="AH19" t="n">
        <v>808694.837373135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2.5579</v>
      </c>
      <c r="E20" t="n">
        <v>39.09</v>
      </c>
      <c r="F20" t="n">
        <v>33.52</v>
      </c>
      <c r="G20" t="n">
        <v>31.92</v>
      </c>
      <c r="H20" t="n">
        <v>0.41</v>
      </c>
      <c r="I20" t="n">
        <v>63</v>
      </c>
      <c r="J20" t="n">
        <v>240.45</v>
      </c>
      <c r="K20" t="n">
        <v>57.72</v>
      </c>
      <c r="L20" t="n">
        <v>5.5</v>
      </c>
      <c r="M20" t="n">
        <v>61</v>
      </c>
      <c r="N20" t="n">
        <v>57.23</v>
      </c>
      <c r="O20" t="n">
        <v>29890.04</v>
      </c>
      <c r="P20" t="n">
        <v>475.13</v>
      </c>
      <c r="Q20" t="n">
        <v>3109.36</v>
      </c>
      <c r="R20" t="n">
        <v>150.12</v>
      </c>
      <c r="S20" t="n">
        <v>88.73</v>
      </c>
      <c r="T20" t="n">
        <v>28685.58</v>
      </c>
      <c r="U20" t="n">
        <v>0.59</v>
      </c>
      <c r="V20" t="n">
        <v>0.86</v>
      </c>
      <c r="W20" t="n">
        <v>7.68</v>
      </c>
      <c r="X20" t="n">
        <v>1.75</v>
      </c>
      <c r="Y20" t="n">
        <v>1</v>
      </c>
      <c r="Z20" t="n">
        <v>10</v>
      </c>
      <c r="AA20" t="n">
        <v>641.7142566464233</v>
      </c>
      <c r="AB20" t="n">
        <v>878.0217563785901</v>
      </c>
      <c r="AC20" t="n">
        <v>794.2245922610914</v>
      </c>
      <c r="AD20" t="n">
        <v>641714.2566464234</v>
      </c>
      <c r="AE20" t="n">
        <v>878021.7563785901</v>
      </c>
      <c r="AF20" t="n">
        <v>1.304803888500838e-06</v>
      </c>
      <c r="AG20" t="n">
        <v>0.8143750000000001</v>
      </c>
      <c r="AH20" t="n">
        <v>794224.5922610915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2.5687</v>
      </c>
      <c r="E21" t="n">
        <v>38.93</v>
      </c>
      <c r="F21" t="n">
        <v>33.49</v>
      </c>
      <c r="G21" t="n">
        <v>33.49</v>
      </c>
      <c r="H21" t="n">
        <v>0.42</v>
      </c>
      <c r="I21" t="n">
        <v>60</v>
      </c>
      <c r="J21" t="n">
        <v>240.89</v>
      </c>
      <c r="K21" t="n">
        <v>57.72</v>
      </c>
      <c r="L21" t="n">
        <v>5.75</v>
      </c>
      <c r="M21" t="n">
        <v>58</v>
      </c>
      <c r="N21" t="n">
        <v>57.42</v>
      </c>
      <c r="O21" t="n">
        <v>29943.94</v>
      </c>
      <c r="P21" t="n">
        <v>472.26</v>
      </c>
      <c r="Q21" t="n">
        <v>3109.35</v>
      </c>
      <c r="R21" t="n">
        <v>148.74</v>
      </c>
      <c r="S21" t="n">
        <v>88.73</v>
      </c>
      <c r="T21" t="n">
        <v>28008.28</v>
      </c>
      <c r="U21" t="n">
        <v>0.6</v>
      </c>
      <c r="V21" t="n">
        <v>0.86</v>
      </c>
      <c r="W21" t="n">
        <v>7.69</v>
      </c>
      <c r="X21" t="n">
        <v>1.73</v>
      </c>
      <c r="Y21" t="n">
        <v>1</v>
      </c>
      <c r="Z21" t="n">
        <v>10</v>
      </c>
      <c r="AA21" t="n">
        <v>636.1541479876782</v>
      </c>
      <c r="AB21" t="n">
        <v>870.4141704170132</v>
      </c>
      <c r="AC21" t="n">
        <v>787.3430636263736</v>
      </c>
      <c r="AD21" t="n">
        <v>636154.1479876783</v>
      </c>
      <c r="AE21" t="n">
        <v>870414.1704170132</v>
      </c>
      <c r="AF21" t="n">
        <v>1.310313049138787e-06</v>
      </c>
      <c r="AG21" t="n">
        <v>0.8110416666666667</v>
      </c>
      <c r="AH21" t="n">
        <v>787343.0636263735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2.5859</v>
      </c>
      <c r="E22" t="n">
        <v>38.67</v>
      </c>
      <c r="F22" t="n">
        <v>33.37</v>
      </c>
      <c r="G22" t="n">
        <v>35.12</v>
      </c>
      <c r="H22" t="n">
        <v>0.44</v>
      </c>
      <c r="I22" t="n">
        <v>57</v>
      </c>
      <c r="J22" t="n">
        <v>241.33</v>
      </c>
      <c r="K22" t="n">
        <v>57.72</v>
      </c>
      <c r="L22" t="n">
        <v>6</v>
      </c>
      <c r="M22" t="n">
        <v>55</v>
      </c>
      <c r="N22" t="n">
        <v>57.6</v>
      </c>
      <c r="O22" t="n">
        <v>29997.9</v>
      </c>
      <c r="P22" t="n">
        <v>467.17</v>
      </c>
      <c r="Q22" t="n">
        <v>3109.2</v>
      </c>
      <c r="R22" t="n">
        <v>144.8</v>
      </c>
      <c r="S22" t="n">
        <v>88.73</v>
      </c>
      <c r="T22" t="n">
        <v>26052.53</v>
      </c>
      <c r="U22" t="n">
        <v>0.61</v>
      </c>
      <c r="V22" t="n">
        <v>0.87</v>
      </c>
      <c r="W22" t="n">
        <v>7.68</v>
      </c>
      <c r="X22" t="n">
        <v>1.6</v>
      </c>
      <c r="Y22" t="n">
        <v>1</v>
      </c>
      <c r="Z22" t="n">
        <v>10</v>
      </c>
      <c r="AA22" t="n">
        <v>626.5094104945266</v>
      </c>
      <c r="AB22" t="n">
        <v>857.2178150830949</v>
      </c>
      <c r="AC22" t="n">
        <v>775.4061499243235</v>
      </c>
      <c r="AD22" t="n">
        <v>626509.4104945266</v>
      </c>
      <c r="AE22" t="n">
        <v>857217.815083095</v>
      </c>
      <c r="AF22" t="n">
        <v>1.319086897562187e-06</v>
      </c>
      <c r="AG22" t="n">
        <v>0.805625</v>
      </c>
      <c r="AH22" t="n">
        <v>775406.1499243234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2.603</v>
      </c>
      <c r="E23" t="n">
        <v>38.42</v>
      </c>
      <c r="F23" t="n">
        <v>33.25</v>
      </c>
      <c r="G23" t="n">
        <v>36.94</v>
      </c>
      <c r="H23" t="n">
        <v>0.46</v>
      </c>
      <c r="I23" t="n">
        <v>54</v>
      </c>
      <c r="J23" t="n">
        <v>241.77</v>
      </c>
      <c r="K23" t="n">
        <v>57.72</v>
      </c>
      <c r="L23" t="n">
        <v>6.25</v>
      </c>
      <c r="M23" t="n">
        <v>52</v>
      </c>
      <c r="N23" t="n">
        <v>57.79</v>
      </c>
      <c r="O23" t="n">
        <v>30051.93</v>
      </c>
      <c r="P23" t="n">
        <v>462.63</v>
      </c>
      <c r="Q23" t="n">
        <v>3109.56</v>
      </c>
      <c r="R23" t="n">
        <v>141.38</v>
      </c>
      <c r="S23" t="n">
        <v>88.73</v>
      </c>
      <c r="T23" t="n">
        <v>24361.26</v>
      </c>
      <c r="U23" t="n">
        <v>0.63</v>
      </c>
      <c r="V23" t="n">
        <v>0.87</v>
      </c>
      <c r="W23" t="n">
        <v>7.66</v>
      </c>
      <c r="X23" t="n">
        <v>1.49</v>
      </c>
      <c r="Y23" t="n">
        <v>1</v>
      </c>
      <c r="Z23" t="n">
        <v>10</v>
      </c>
      <c r="AA23" t="n">
        <v>617.5272703586091</v>
      </c>
      <c r="AB23" t="n">
        <v>844.9280546850769</v>
      </c>
      <c r="AC23" t="n">
        <v>764.2893070099051</v>
      </c>
      <c r="AD23" t="n">
        <v>617527.2703586092</v>
      </c>
      <c r="AE23" t="n">
        <v>844928.0546850768</v>
      </c>
      <c r="AF23" t="n">
        <v>1.327809735238939e-06</v>
      </c>
      <c r="AG23" t="n">
        <v>0.8004166666666667</v>
      </c>
      <c r="AH23" t="n">
        <v>764289.3070099051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2.6099</v>
      </c>
      <c r="E24" t="n">
        <v>38.32</v>
      </c>
      <c r="F24" t="n">
        <v>33.24</v>
      </c>
      <c r="G24" t="n">
        <v>38.35</v>
      </c>
      <c r="H24" t="n">
        <v>0.48</v>
      </c>
      <c r="I24" t="n">
        <v>52</v>
      </c>
      <c r="J24" t="n">
        <v>242.2</v>
      </c>
      <c r="K24" t="n">
        <v>57.72</v>
      </c>
      <c r="L24" t="n">
        <v>6.5</v>
      </c>
      <c r="M24" t="n">
        <v>50</v>
      </c>
      <c r="N24" t="n">
        <v>57.98</v>
      </c>
      <c r="O24" t="n">
        <v>30106.03</v>
      </c>
      <c r="P24" t="n">
        <v>460.23</v>
      </c>
      <c r="Q24" t="n">
        <v>3109.33</v>
      </c>
      <c r="R24" t="n">
        <v>140.76</v>
      </c>
      <c r="S24" t="n">
        <v>88.73</v>
      </c>
      <c r="T24" t="n">
        <v>24059.2</v>
      </c>
      <c r="U24" t="n">
        <v>0.63</v>
      </c>
      <c r="V24" t="n">
        <v>0.87</v>
      </c>
      <c r="W24" t="n">
        <v>7.67</v>
      </c>
      <c r="X24" t="n">
        <v>1.48</v>
      </c>
      <c r="Y24" t="n">
        <v>1</v>
      </c>
      <c r="Z24" t="n">
        <v>10</v>
      </c>
      <c r="AA24" t="n">
        <v>613.6202200723391</v>
      </c>
      <c r="AB24" t="n">
        <v>839.5822561165082</v>
      </c>
      <c r="AC24" t="n">
        <v>759.4537039538453</v>
      </c>
      <c r="AD24" t="n">
        <v>613620.2200723391</v>
      </c>
      <c r="AE24" t="n">
        <v>839582.2561165083</v>
      </c>
      <c r="AF24" t="n">
        <v>1.331329476757628e-06</v>
      </c>
      <c r="AG24" t="n">
        <v>0.7983333333333333</v>
      </c>
      <c r="AH24" t="n">
        <v>759453.7039538453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2.6203</v>
      </c>
      <c r="E25" t="n">
        <v>38.16</v>
      </c>
      <c r="F25" t="n">
        <v>33.18</v>
      </c>
      <c r="G25" t="n">
        <v>39.81</v>
      </c>
      <c r="H25" t="n">
        <v>0.49</v>
      </c>
      <c r="I25" t="n">
        <v>50</v>
      </c>
      <c r="J25" t="n">
        <v>242.64</v>
      </c>
      <c r="K25" t="n">
        <v>57.72</v>
      </c>
      <c r="L25" t="n">
        <v>6.75</v>
      </c>
      <c r="M25" t="n">
        <v>48</v>
      </c>
      <c r="N25" t="n">
        <v>58.17</v>
      </c>
      <c r="O25" t="n">
        <v>30160.2</v>
      </c>
      <c r="P25" t="n">
        <v>456.06</v>
      </c>
      <c r="Q25" t="n">
        <v>3109.2</v>
      </c>
      <c r="R25" t="n">
        <v>138.88</v>
      </c>
      <c r="S25" t="n">
        <v>88.73</v>
      </c>
      <c r="T25" t="n">
        <v>23128.33</v>
      </c>
      <c r="U25" t="n">
        <v>0.64</v>
      </c>
      <c r="V25" t="n">
        <v>0.87</v>
      </c>
      <c r="W25" t="n">
        <v>7.67</v>
      </c>
      <c r="X25" t="n">
        <v>1.42</v>
      </c>
      <c r="Y25" t="n">
        <v>1</v>
      </c>
      <c r="Z25" t="n">
        <v>10</v>
      </c>
      <c r="AA25" t="n">
        <v>607.0141140749472</v>
      </c>
      <c r="AB25" t="n">
        <v>830.543490450049</v>
      </c>
      <c r="AC25" t="n">
        <v>751.2775853966057</v>
      </c>
      <c r="AD25" t="n">
        <v>607014.1140749472</v>
      </c>
      <c r="AE25" t="n">
        <v>830543.4904500491</v>
      </c>
      <c r="AF25" t="n">
        <v>1.336634594408986e-06</v>
      </c>
      <c r="AG25" t="n">
        <v>0.7949999999999999</v>
      </c>
      <c r="AH25" t="n">
        <v>751277.5853966057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2.6321</v>
      </c>
      <c r="E26" t="n">
        <v>37.99</v>
      </c>
      <c r="F26" t="n">
        <v>33.1</v>
      </c>
      <c r="G26" t="n">
        <v>41.37</v>
      </c>
      <c r="H26" t="n">
        <v>0.51</v>
      </c>
      <c r="I26" t="n">
        <v>48</v>
      </c>
      <c r="J26" t="n">
        <v>243.08</v>
      </c>
      <c r="K26" t="n">
        <v>57.72</v>
      </c>
      <c r="L26" t="n">
        <v>7</v>
      </c>
      <c r="M26" t="n">
        <v>46</v>
      </c>
      <c r="N26" t="n">
        <v>58.36</v>
      </c>
      <c r="O26" t="n">
        <v>30214.44</v>
      </c>
      <c r="P26" t="n">
        <v>451.9</v>
      </c>
      <c r="Q26" t="n">
        <v>3109.16</v>
      </c>
      <c r="R26" t="n">
        <v>136.13</v>
      </c>
      <c r="S26" t="n">
        <v>88.73</v>
      </c>
      <c r="T26" t="n">
        <v>21767.01</v>
      </c>
      <c r="U26" t="n">
        <v>0.65</v>
      </c>
      <c r="V26" t="n">
        <v>0.87</v>
      </c>
      <c r="W26" t="n">
        <v>7.67</v>
      </c>
      <c r="X26" t="n">
        <v>1.34</v>
      </c>
      <c r="Y26" t="n">
        <v>1</v>
      </c>
      <c r="Z26" t="n">
        <v>10</v>
      </c>
      <c r="AA26" t="n">
        <v>600.0430945298812</v>
      </c>
      <c r="AB26" t="n">
        <v>821.0054339688126</v>
      </c>
      <c r="AC26" t="n">
        <v>742.6498276391922</v>
      </c>
      <c r="AD26" t="n">
        <v>600043.0945298811</v>
      </c>
      <c r="AE26" t="n">
        <v>821005.4339688126</v>
      </c>
      <c r="AF26" t="n">
        <v>1.342653862513412e-06</v>
      </c>
      <c r="AG26" t="n">
        <v>0.7914583333333334</v>
      </c>
      <c r="AH26" t="n">
        <v>742649.8276391921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2.6424</v>
      </c>
      <c r="E27" t="n">
        <v>37.84</v>
      </c>
      <c r="F27" t="n">
        <v>33.04</v>
      </c>
      <c r="G27" t="n">
        <v>43.1</v>
      </c>
      <c r="H27" t="n">
        <v>0.53</v>
      </c>
      <c r="I27" t="n">
        <v>46</v>
      </c>
      <c r="J27" t="n">
        <v>243.52</v>
      </c>
      <c r="K27" t="n">
        <v>57.72</v>
      </c>
      <c r="L27" t="n">
        <v>7.25</v>
      </c>
      <c r="M27" t="n">
        <v>44</v>
      </c>
      <c r="N27" t="n">
        <v>58.55</v>
      </c>
      <c r="O27" t="n">
        <v>30268.74</v>
      </c>
      <c r="P27" t="n">
        <v>446.33</v>
      </c>
      <c r="Q27" t="n">
        <v>3109.26</v>
      </c>
      <c r="R27" t="n">
        <v>134.61</v>
      </c>
      <c r="S27" t="n">
        <v>88.73</v>
      </c>
      <c r="T27" t="n">
        <v>21013.84</v>
      </c>
      <c r="U27" t="n">
        <v>0.66</v>
      </c>
      <c r="V27" t="n">
        <v>0.88</v>
      </c>
      <c r="W27" t="n">
        <v>7.65</v>
      </c>
      <c r="X27" t="n">
        <v>1.28</v>
      </c>
      <c r="Y27" t="n">
        <v>1</v>
      </c>
      <c r="Z27" t="n">
        <v>10</v>
      </c>
      <c r="AA27" t="n">
        <v>592.2874002949535</v>
      </c>
      <c r="AB27" t="n">
        <v>810.3937509595032</v>
      </c>
      <c r="AC27" t="n">
        <v>733.0509087627004</v>
      </c>
      <c r="AD27" t="n">
        <v>592287.4002949535</v>
      </c>
      <c r="AE27" t="n">
        <v>810393.7509595032</v>
      </c>
      <c r="AF27" t="n">
        <v>1.347907969418122e-06</v>
      </c>
      <c r="AG27" t="n">
        <v>0.7883333333333334</v>
      </c>
      <c r="AH27" t="n">
        <v>733050.9087627004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2.6504</v>
      </c>
      <c r="E28" t="n">
        <v>37.73</v>
      </c>
      <c r="F28" t="n">
        <v>33.02</v>
      </c>
      <c r="G28" t="n">
        <v>45.02</v>
      </c>
      <c r="H28" t="n">
        <v>0.55</v>
      </c>
      <c r="I28" t="n">
        <v>44</v>
      </c>
      <c r="J28" t="n">
        <v>243.96</v>
      </c>
      <c r="K28" t="n">
        <v>57.72</v>
      </c>
      <c r="L28" t="n">
        <v>7.5</v>
      </c>
      <c r="M28" t="n">
        <v>42</v>
      </c>
      <c r="N28" t="n">
        <v>58.74</v>
      </c>
      <c r="O28" t="n">
        <v>30323.11</v>
      </c>
      <c r="P28" t="n">
        <v>445.28</v>
      </c>
      <c r="Q28" t="n">
        <v>3109.38</v>
      </c>
      <c r="R28" t="n">
        <v>133.42</v>
      </c>
      <c r="S28" t="n">
        <v>88.73</v>
      </c>
      <c r="T28" t="n">
        <v>20427.92</v>
      </c>
      <c r="U28" t="n">
        <v>0.67</v>
      </c>
      <c r="V28" t="n">
        <v>0.88</v>
      </c>
      <c r="W28" t="n">
        <v>7.66</v>
      </c>
      <c r="X28" t="n">
        <v>1.25</v>
      </c>
      <c r="Y28" t="n">
        <v>1</v>
      </c>
      <c r="Z28" t="n">
        <v>10</v>
      </c>
      <c r="AA28" t="n">
        <v>589.438879652667</v>
      </c>
      <c r="AB28" t="n">
        <v>806.4962793488651</v>
      </c>
      <c r="AC28" t="n">
        <v>729.5254063724459</v>
      </c>
      <c r="AD28" t="n">
        <v>589438.879652667</v>
      </c>
      <c r="AE28" t="n">
        <v>806496.279348865</v>
      </c>
      <c r="AF28" t="n">
        <v>1.351988829149936e-06</v>
      </c>
      <c r="AG28" t="n">
        <v>0.7860416666666666</v>
      </c>
      <c r="AH28" t="n">
        <v>729525.4063724459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2.6635</v>
      </c>
      <c r="E29" t="n">
        <v>37.55</v>
      </c>
      <c r="F29" t="n">
        <v>32.92</v>
      </c>
      <c r="G29" t="n">
        <v>47.03</v>
      </c>
      <c r="H29" t="n">
        <v>0.5600000000000001</v>
      </c>
      <c r="I29" t="n">
        <v>42</v>
      </c>
      <c r="J29" t="n">
        <v>244.41</v>
      </c>
      <c r="K29" t="n">
        <v>57.72</v>
      </c>
      <c r="L29" t="n">
        <v>7.75</v>
      </c>
      <c r="M29" t="n">
        <v>40</v>
      </c>
      <c r="N29" t="n">
        <v>58.93</v>
      </c>
      <c r="O29" t="n">
        <v>30377.55</v>
      </c>
      <c r="P29" t="n">
        <v>440.71</v>
      </c>
      <c r="Q29" t="n">
        <v>3109.24</v>
      </c>
      <c r="R29" t="n">
        <v>130.6</v>
      </c>
      <c r="S29" t="n">
        <v>88.73</v>
      </c>
      <c r="T29" t="n">
        <v>19029.87</v>
      </c>
      <c r="U29" t="n">
        <v>0.68</v>
      </c>
      <c r="V29" t="n">
        <v>0.88</v>
      </c>
      <c r="W29" t="n">
        <v>7.65</v>
      </c>
      <c r="X29" t="n">
        <v>1.16</v>
      </c>
      <c r="Y29" t="n">
        <v>1</v>
      </c>
      <c r="Z29" t="n">
        <v>10</v>
      </c>
      <c r="AA29" t="n">
        <v>581.8617614039796</v>
      </c>
      <c r="AB29" t="n">
        <v>796.1289318821462</v>
      </c>
      <c r="AC29" t="n">
        <v>720.147503997287</v>
      </c>
      <c r="AD29" t="n">
        <v>581861.7614039796</v>
      </c>
      <c r="AE29" t="n">
        <v>796128.9318821462</v>
      </c>
      <c r="AF29" t="n">
        <v>1.358671236960781e-06</v>
      </c>
      <c r="AG29" t="n">
        <v>0.7822916666666666</v>
      </c>
      <c r="AH29" t="n">
        <v>720147.503997287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2.6695</v>
      </c>
      <c r="E30" t="n">
        <v>37.46</v>
      </c>
      <c r="F30" t="n">
        <v>32.88</v>
      </c>
      <c r="G30" t="n">
        <v>48.12</v>
      </c>
      <c r="H30" t="n">
        <v>0.58</v>
      </c>
      <c r="I30" t="n">
        <v>41</v>
      </c>
      <c r="J30" t="n">
        <v>244.85</v>
      </c>
      <c r="K30" t="n">
        <v>57.72</v>
      </c>
      <c r="L30" t="n">
        <v>8</v>
      </c>
      <c r="M30" t="n">
        <v>39</v>
      </c>
      <c r="N30" t="n">
        <v>59.12</v>
      </c>
      <c r="O30" t="n">
        <v>30432.06</v>
      </c>
      <c r="P30" t="n">
        <v>437.32</v>
      </c>
      <c r="Q30" t="n">
        <v>3109.24</v>
      </c>
      <c r="R30" t="n">
        <v>129.57</v>
      </c>
      <c r="S30" t="n">
        <v>88.73</v>
      </c>
      <c r="T30" t="n">
        <v>18519.72</v>
      </c>
      <c r="U30" t="n">
        <v>0.68</v>
      </c>
      <c r="V30" t="n">
        <v>0.88</v>
      </c>
      <c r="W30" t="n">
        <v>7.64</v>
      </c>
      <c r="X30" t="n">
        <v>1.12</v>
      </c>
      <c r="Y30" t="n">
        <v>1</v>
      </c>
      <c r="Z30" t="n">
        <v>10</v>
      </c>
      <c r="AA30" t="n">
        <v>577.2714918029911</v>
      </c>
      <c r="AB30" t="n">
        <v>789.8483225056713</v>
      </c>
      <c r="AC30" t="n">
        <v>714.4663071648122</v>
      </c>
      <c r="AD30" t="n">
        <v>577271.4918029911</v>
      </c>
      <c r="AE30" t="n">
        <v>789848.3225056713</v>
      </c>
      <c r="AF30" t="n">
        <v>1.361731881759642e-06</v>
      </c>
      <c r="AG30" t="n">
        <v>0.7804166666666666</v>
      </c>
      <c r="AH30" t="n">
        <v>714466.3071648122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2.6781</v>
      </c>
      <c r="E31" t="n">
        <v>37.34</v>
      </c>
      <c r="F31" t="n">
        <v>32.85</v>
      </c>
      <c r="G31" t="n">
        <v>50.55</v>
      </c>
      <c r="H31" t="n">
        <v>0.6</v>
      </c>
      <c r="I31" t="n">
        <v>39</v>
      </c>
      <c r="J31" t="n">
        <v>245.29</v>
      </c>
      <c r="K31" t="n">
        <v>57.72</v>
      </c>
      <c r="L31" t="n">
        <v>8.25</v>
      </c>
      <c r="M31" t="n">
        <v>37</v>
      </c>
      <c r="N31" t="n">
        <v>59.32</v>
      </c>
      <c r="O31" t="n">
        <v>30486.64</v>
      </c>
      <c r="P31" t="n">
        <v>432.04</v>
      </c>
      <c r="Q31" t="n">
        <v>3109.22</v>
      </c>
      <c r="R31" t="n">
        <v>128.4</v>
      </c>
      <c r="S31" t="n">
        <v>88.73</v>
      </c>
      <c r="T31" t="n">
        <v>17946.38</v>
      </c>
      <c r="U31" t="n">
        <v>0.6899999999999999</v>
      </c>
      <c r="V31" t="n">
        <v>0.88</v>
      </c>
      <c r="W31" t="n">
        <v>7.65</v>
      </c>
      <c r="X31" t="n">
        <v>1.09</v>
      </c>
      <c r="Y31" t="n">
        <v>1</v>
      </c>
      <c r="Z31" t="n">
        <v>10</v>
      </c>
      <c r="AA31" t="n">
        <v>570.494398202879</v>
      </c>
      <c r="AB31" t="n">
        <v>780.5756040577296</v>
      </c>
      <c r="AC31" t="n">
        <v>706.0785639512</v>
      </c>
      <c r="AD31" t="n">
        <v>570494.398202879</v>
      </c>
      <c r="AE31" t="n">
        <v>780575.6040577296</v>
      </c>
      <c r="AF31" t="n">
        <v>1.366118805971342e-06</v>
      </c>
      <c r="AG31" t="n">
        <v>0.7779166666666667</v>
      </c>
      <c r="AH31" t="n">
        <v>706078.5639512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2.6892</v>
      </c>
      <c r="E32" t="n">
        <v>37.19</v>
      </c>
      <c r="F32" t="n">
        <v>32.79</v>
      </c>
      <c r="G32" t="n">
        <v>53.17</v>
      </c>
      <c r="H32" t="n">
        <v>0.62</v>
      </c>
      <c r="I32" t="n">
        <v>37</v>
      </c>
      <c r="J32" t="n">
        <v>245.73</v>
      </c>
      <c r="K32" t="n">
        <v>57.72</v>
      </c>
      <c r="L32" t="n">
        <v>8.5</v>
      </c>
      <c r="M32" t="n">
        <v>35</v>
      </c>
      <c r="N32" t="n">
        <v>59.51</v>
      </c>
      <c r="O32" t="n">
        <v>30541.29</v>
      </c>
      <c r="P32" t="n">
        <v>427.28</v>
      </c>
      <c r="Q32" t="n">
        <v>3109.2</v>
      </c>
      <c r="R32" t="n">
        <v>126.23</v>
      </c>
      <c r="S32" t="n">
        <v>88.73</v>
      </c>
      <c r="T32" t="n">
        <v>16867.75</v>
      </c>
      <c r="U32" t="n">
        <v>0.7</v>
      </c>
      <c r="V32" t="n">
        <v>0.88</v>
      </c>
      <c r="W32" t="n">
        <v>7.65</v>
      </c>
      <c r="X32" t="n">
        <v>1.03</v>
      </c>
      <c r="Y32" t="n">
        <v>1</v>
      </c>
      <c r="Z32" t="n">
        <v>10</v>
      </c>
      <c r="AA32" t="n">
        <v>563.5466676832905</v>
      </c>
      <c r="AB32" t="n">
        <v>771.0694126485904</v>
      </c>
      <c r="AC32" t="n">
        <v>697.4796301081258</v>
      </c>
      <c r="AD32" t="n">
        <v>563546.6676832904</v>
      </c>
      <c r="AE32" t="n">
        <v>771069.4126485904</v>
      </c>
      <c r="AF32" t="n">
        <v>1.371780998849233e-06</v>
      </c>
      <c r="AG32" t="n">
        <v>0.7747916666666667</v>
      </c>
      <c r="AH32" t="n">
        <v>697479.6301081257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2.6952</v>
      </c>
      <c r="E33" t="n">
        <v>37.1</v>
      </c>
      <c r="F33" t="n">
        <v>32.75</v>
      </c>
      <c r="G33" t="n">
        <v>54.59</v>
      </c>
      <c r="H33" t="n">
        <v>0.63</v>
      </c>
      <c r="I33" t="n">
        <v>36</v>
      </c>
      <c r="J33" t="n">
        <v>246.18</v>
      </c>
      <c r="K33" t="n">
        <v>57.72</v>
      </c>
      <c r="L33" t="n">
        <v>8.75</v>
      </c>
      <c r="M33" t="n">
        <v>34</v>
      </c>
      <c r="N33" t="n">
        <v>59.7</v>
      </c>
      <c r="O33" t="n">
        <v>30596.01</v>
      </c>
      <c r="P33" t="n">
        <v>424.3</v>
      </c>
      <c r="Q33" t="n">
        <v>3109.31</v>
      </c>
      <c r="R33" t="n">
        <v>124.97</v>
      </c>
      <c r="S33" t="n">
        <v>88.73</v>
      </c>
      <c r="T33" t="n">
        <v>16242.74</v>
      </c>
      <c r="U33" t="n">
        <v>0.71</v>
      </c>
      <c r="V33" t="n">
        <v>0.88</v>
      </c>
      <c r="W33" t="n">
        <v>7.65</v>
      </c>
      <c r="X33" t="n">
        <v>0.99</v>
      </c>
      <c r="Y33" t="n">
        <v>1</v>
      </c>
      <c r="Z33" t="n">
        <v>10</v>
      </c>
      <c r="AA33" t="n">
        <v>559.4087233353282</v>
      </c>
      <c r="AB33" t="n">
        <v>765.4076946384878</v>
      </c>
      <c r="AC33" t="n">
        <v>692.3582585186361</v>
      </c>
      <c r="AD33" t="n">
        <v>559408.7233353282</v>
      </c>
      <c r="AE33" t="n">
        <v>765407.6946384878</v>
      </c>
      <c r="AF33" t="n">
        <v>1.374841643648094e-06</v>
      </c>
      <c r="AG33" t="n">
        <v>0.7729166666666667</v>
      </c>
      <c r="AH33" t="n">
        <v>692358.2585186361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2.6989</v>
      </c>
      <c r="E34" t="n">
        <v>37.05</v>
      </c>
      <c r="F34" t="n">
        <v>32.75</v>
      </c>
      <c r="G34" t="n">
        <v>56.14</v>
      </c>
      <c r="H34" t="n">
        <v>0.65</v>
      </c>
      <c r="I34" t="n">
        <v>35</v>
      </c>
      <c r="J34" t="n">
        <v>246.62</v>
      </c>
      <c r="K34" t="n">
        <v>57.72</v>
      </c>
      <c r="L34" t="n">
        <v>9</v>
      </c>
      <c r="M34" t="n">
        <v>33</v>
      </c>
      <c r="N34" t="n">
        <v>59.9</v>
      </c>
      <c r="O34" t="n">
        <v>30650.8</v>
      </c>
      <c r="P34" t="n">
        <v>422.22</v>
      </c>
      <c r="Q34" t="n">
        <v>3109.18</v>
      </c>
      <c r="R34" t="n">
        <v>124.76</v>
      </c>
      <c r="S34" t="n">
        <v>88.73</v>
      </c>
      <c r="T34" t="n">
        <v>16146.71</v>
      </c>
      <c r="U34" t="n">
        <v>0.71</v>
      </c>
      <c r="V34" t="n">
        <v>0.88</v>
      </c>
      <c r="W34" t="n">
        <v>7.65</v>
      </c>
      <c r="X34" t="n">
        <v>0.99</v>
      </c>
      <c r="Y34" t="n">
        <v>1</v>
      </c>
      <c r="Z34" t="n">
        <v>10</v>
      </c>
      <c r="AA34" t="n">
        <v>556.7801147488832</v>
      </c>
      <c r="AB34" t="n">
        <v>761.8111164044874</v>
      </c>
      <c r="AC34" t="n">
        <v>689.1049326634594</v>
      </c>
      <c r="AD34" t="n">
        <v>556780.1147488832</v>
      </c>
      <c r="AE34" t="n">
        <v>761811.1164044874</v>
      </c>
      <c r="AF34" t="n">
        <v>1.376729041274058e-06</v>
      </c>
      <c r="AG34" t="n">
        <v>0.771875</v>
      </c>
      <c r="AH34" t="n">
        <v>689104.9326634594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2.7054</v>
      </c>
      <c r="E35" t="n">
        <v>36.96</v>
      </c>
      <c r="F35" t="n">
        <v>32.71</v>
      </c>
      <c r="G35" t="n">
        <v>57.72</v>
      </c>
      <c r="H35" t="n">
        <v>0.67</v>
      </c>
      <c r="I35" t="n">
        <v>34</v>
      </c>
      <c r="J35" t="n">
        <v>247.07</v>
      </c>
      <c r="K35" t="n">
        <v>57.72</v>
      </c>
      <c r="L35" t="n">
        <v>9.25</v>
      </c>
      <c r="M35" t="n">
        <v>32</v>
      </c>
      <c r="N35" t="n">
        <v>60.09</v>
      </c>
      <c r="O35" t="n">
        <v>30705.66</v>
      </c>
      <c r="P35" t="n">
        <v>418.44</v>
      </c>
      <c r="Q35" t="n">
        <v>3109.19</v>
      </c>
      <c r="R35" t="n">
        <v>123.35</v>
      </c>
      <c r="S35" t="n">
        <v>88.73</v>
      </c>
      <c r="T35" t="n">
        <v>15443.49</v>
      </c>
      <c r="U35" t="n">
        <v>0.72</v>
      </c>
      <c r="V35" t="n">
        <v>0.88</v>
      </c>
      <c r="W35" t="n">
        <v>7.65</v>
      </c>
      <c r="X35" t="n">
        <v>0.9399999999999999</v>
      </c>
      <c r="Y35" t="n">
        <v>1</v>
      </c>
      <c r="Z35" t="n">
        <v>10</v>
      </c>
      <c r="AA35" t="n">
        <v>551.8555254281372</v>
      </c>
      <c r="AB35" t="n">
        <v>755.073076038295</v>
      </c>
      <c r="AC35" t="n">
        <v>683.0099614129175</v>
      </c>
      <c r="AD35" t="n">
        <v>551855.5254281372</v>
      </c>
      <c r="AE35" t="n">
        <v>755073.0760382949</v>
      </c>
      <c r="AF35" t="n">
        <v>1.380044739806156e-06</v>
      </c>
      <c r="AG35" t="n">
        <v>0.77</v>
      </c>
      <c r="AH35" t="n">
        <v>683009.9614129175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2.7118</v>
      </c>
      <c r="E36" t="n">
        <v>36.88</v>
      </c>
      <c r="F36" t="n">
        <v>32.66</v>
      </c>
      <c r="G36" t="n">
        <v>59.39</v>
      </c>
      <c r="H36" t="n">
        <v>0.68</v>
      </c>
      <c r="I36" t="n">
        <v>33</v>
      </c>
      <c r="J36" t="n">
        <v>247.51</v>
      </c>
      <c r="K36" t="n">
        <v>57.72</v>
      </c>
      <c r="L36" t="n">
        <v>9.5</v>
      </c>
      <c r="M36" t="n">
        <v>30</v>
      </c>
      <c r="N36" t="n">
        <v>60.29</v>
      </c>
      <c r="O36" t="n">
        <v>30760.6</v>
      </c>
      <c r="P36" t="n">
        <v>412.59</v>
      </c>
      <c r="Q36" t="n">
        <v>3109.26</v>
      </c>
      <c r="R36" t="n">
        <v>122.06</v>
      </c>
      <c r="S36" t="n">
        <v>88.73</v>
      </c>
      <c r="T36" t="n">
        <v>14802.76</v>
      </c>
      <c r="U36" t="n">
        <v>0.73</v>
      </c>
      <c r="V36" t="n">
        <v>0.89</v>
      </c>
      <c r="W36" t="n">
        <v>7.64</v>
      </c>
      <c r="X36" t="n">
        <v>0.9</v>
      </c>
      <c r="Y36" t="n">
        <v>1</v>
      </c>
      <c r="Z36" t="n">
        <v>10</v>
      </c>
      <c r="AA36" t="n">
        <v>545.0764427560948</v>
      </c>
      <c r="AB36" t="n">
        <v>745.7976360543869</v>
      </c>
      <c r="AC36" t="n">
        <v>674.619756402912</v>
      </c>
      <c r="AD36" t="n">
        <v>545076.4427560949</v>
      </c>
      <c r="AE36" t="n">
        <v>745797.6360543869</v>
      </c>
      <c r="AF36" t="n">
        <v>1.383309427591608e-06</v>
      </c>
      <c r="AG36" t="n">
        <v>0.7683333333333334</v>
      </c>
      <c r="AH36" t="n">
        <v>674619.756402912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2.7153</v>
      </c>
      <c r="E37" t="n">
        <v>36.83</v>
      </c>
      <c r="F37" t="n">
        <v>32.66</v>
      </c>
      <c r="G37" t="n">
        <v>61.24</v>
      </c>
      <c r="H37" t="n">
        <v>0.7</v>
      </c>
      <c r="I37" t="n">
        <v>32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410.03</v>
      </c>
      <c r="Q37" t="n">
        <v>3109.27</v>
      </c>
      <c r="R37" t="n">
        <v>121.87</v>
      </c>
      <c r="S37" t="n">
        <v>88.73</v>
      </c>
      <c r="T37" t="n">
        <v>14716.56</v>
      </c>
      <c r="U37" t="n">
        <v>0.73</v>
      </c>
      <c r="V37" t="n">
        <v>0.89</v>
      </c>
      <c r="W37" t="n">
        <v>7.64</v>
      </c>
      <c r="X37" t="n">
        <v>0.9</v>
      </c>
      <c r="Y37" t="n">
        <v>1</v>
      </c>
      <c r="Z37" t="n">
        <v>10</v>
      </c>
      <c r="AA37" t="n">
        <v>542.095413430492</v>
      </c>
      <c r="AB37" t="n">
        <v>741.718860217365</v>
      </c>
      <c r="AC37" t="n">
        <v>670.9302532071773</v>
      </c>
      <c r="AD37" t="n">
        <v>542095.413430492</v>
      </c>
      <c r="AE37" t="n">
        <v>741718.860217365</v>
      </c>
      <c r="AF37" t="n">
        <v>1.385094803724276e-06</v>
      </c>
      <c r="AG37" t="n">
        <v>0.7672916666666666</v>
      </c>
      <c r="AH37" t="n">
        <v>670930.2532071773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2.7277</v>
      </c>
      <c r="E38" t="n">
        <v>36.66</v>
      </c>
      <c r="F38" t="n">
        <v>32.59</v>
      </c>
      <c r="G38" t="n">
        <v>65.17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26</v>
      </c>
      <c r="N38" t="n">
        <v>60.68</v>
      </c>
      <c r="O38" t="n">
        <v>30870.67</v>
      </c>
      <c r="P38" t="n">
        <v>404.37</v>
      </c>
      <c r="Q38" t="n">
        <v>3109.13</v>
      </c>
      <c r="R38" t="n">
        <v>119.4</v>
      </c>
      <c r="S38" t="n">
        <v>88.73</v>
      </c>
      <c r="T38" t="n">
        <v>13487.64</v>
      </c>
      <c r="U38" t="n">
        <v>0.74</v>
      </c>
      <c r="V38" t="n">
        <v>0.89</v>
      </c>
      <c r="W38" t="n">
        <v>7.64</v>
      </c>
      <c r="X38" t="n">
        <v>0.82</v>
      </c>
      <c r="Y38" t="n">
        <v>1</v>
      </c>
      <c r="Z38" t="n">
        <v>10</v>
      </c>
      <c r="AA38" t="n">
        <v>534.2527037517068</v>
      </c>
      <c r="AB38" t="n">
        <v>730.9881188389193</v>
      </c>
      <c r="AC38" t="n">
        <v>661.2236387252003</v>
      </c>
      <c r="AD38" t="n">
        <v>534252.7037517068</v>
      </c>
      <c r="AE38" t="n">
        <v>730988.1188389192</v>
      </c>
      <c r="AF38" t="n">
        <v>1.391420136308588e-06</v>
      </c>
      <c r="AG38" t="n">
        <v>0.7637499999999999</v>
      </c>
      <c r="AH38" t="n">
        <v>661223.6387252003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2.727</v>
      </c>
      <c r="E39" t="n">
        <v>36.67</v>
      </c>
      <c r="F39" t="n">
        <v>32.59</v>
      </c>
      <c r="G39" t="n">
        <v>65.19</v>
      </c>
      <c r="H39" t="n">
        <v>0.73</v>
      </c>
      <c r="I39" t="n">
        <v>30</v>
      </c>
      <c r="J39" t="n">
        <v>248.85</v>
      </c>
      <c r="K39" t="n">
        <v>57.72</v>
      </c>
      <c r="L39" t="n">
        <v>10.25</v>
      </c>
      <c r="M39" t="n">
        <v>23</v>
      </c>
      <c r="N39" t="n">
        <v>60.88</v>
      </c>
      <c r="O39" t="n">
        <v>30925.82</v>
      </c>
      <c r="P39" t="n">
        <v>402.34</v>
      </c>
      <c r="Q39" t="n">
        <v>3109.25</v>
      </c>
      <c r="R39" t="n">
        <v>119.46</v>
      </c>
      <c r="S39" t="n">
        <v>88.73</v>
      </c>
      <c r="T39" t="n">
        <v>13517.91</v>
      </c>
      <c r="U39" t="n">
        <v>0.74</v>
      </c>
      <c r="V39" t="n">
        <v>0.89</v>
      </c>
      <c r="W39" t="n">
        <v>7.65</v>
      </c>
      <c r="X39" t="n">
        <v>0.83</v>
      </c>
      <c r="Y39" t="n">
        <v>1</v>
      </c>
      <c r="Z39" t="n">
        <v>10</v>
      </c>
      <c r="AA39" t="n">
        <v>532.5890152664571</v>
      </c>
      <c r="AB39" t="n">
        <v>728.7117868566447</v>
      </c>
      <c r="AC39" t="n">
        <v>659.1645566724621</v>
      </c>
      <c r="AD39" t="n">
        <v>532589.0152664571</v>
      </c>
      <c r="AE39" t="n">
        <v>728711.7868566447</v>
      </c>
      <c r="AF39" t="n">
        <v>1.391063061082054e-06</v>
      </c>
      <c r="AG39" t="n">
        <v>0.7639583333333334</v>
      </c>
      <c r="AH39" t="n">
        <v>659164.5566724621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2.7304</v>
      </c>
      <c r="E40" t="n">
        <v>36.62</v>
      </c>
      <c r="F40" t="n">
        <v>32.59</v>
      </c>
      <c r="G40" t="n">
        <v>67.44</v>
      </c>
      <c r="H40" t="n">
        <v>0.75</v>
      </c>
      <c r="I40" t="n">
        <v>29</v>
      </c>
      <c r="J40" t="n">
        <v>249.3</v>
      </c>
      <c r="K40" t="n">
        <v>57.72</v>
      </c>
      <c r="L40" t="n">
        <v>10.5</v>
      </c>
      <c r="M40" t="n">
        <v>21</v>
      </c>
      <c r="N40" t="n">
        <v>61.07</v>
      </c>
      <c r="O40" t="n">
        <v>30981.04</v>
      </c>
      <c r="P40" t="n">
        <v>398.55</v>
      </c>
      <c r="Q40" t="n">
        <v>3109.23</v>
      </c>
      <c r="R40" t="n">
        <v>119.7</v>
      </c>
      <c r="S40" t="n">
        <v>88.73</v>
      </c>
      <c r="T40" t="n">
        <v>13645.73</v>
      </c>
      <c r="U40" t="n">
        <v>0.74</v>
      </c>
      <c r="V40" t="n">
        <v>0.89</v>
      </c>
      <c r="W40" t="n">
        <v>7.64</v>
      </c>
      <c r="X40" t="n">
        <v>0.83</v>
      </c>
      <c r="Y40" t="n">
        <v>1</v>
      </c>
      <c r="Z40" t="n">
        <v>10</v>
      </c>
      <c r="AA40" t="n">
        <v>528.5701956919538</v>
      </c>
      <c r="AB40" t="n">
        <v>723.2130606170028</v>
      </c>
      <c r="AC40" t="n">
        <v>654.190621147621</v>
      </c>
      <c r="AD40" t="n">
        <v>528570.1956919538</v>
      </c>
      <c r="AE40" t="n">
        <v>723213.0606170029</v>
      </c>
      <c r="AF40" t="n">
        <v>1.392797426468075e-06</v>
      </c>
      <c r="AG40" t="n">
        <v>0.7629166666666666</v>
      </c>
      <c r="AH40" t="n">
        <v>654190.621147621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2.7368</v>
      </c>
      <c r="E41" t="n">
        <v>36.54</v>
      </c>
      <c r="F41" t="n">
        <v>32.55</v>
      </c>
      <c r="G41" t="n">
        <v>69.76000000000001</v>
      </c>
      <c r="H41" t="n">
        <v>0.77</v>
      </c>
      <c r="I41" t="n">
        <v>28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395.87</v>
      </c>
      <c r="Q41" t="n">
        <v>3109.27</v>
      </c>
      <c r="R41" t="n">
        <v>118</v>
      </c>
      <c r="S41" t="n">
        <v>88.73</v>
      </c>
      <c r="T41" t="n">
        <v>12800.28</v>
      </c>
      <c r="U41" t="n">
        <v>0.75</v>
      </c>
      <c r="V41" t="n">
        <v>0.89</v>
      </c>
      <c r="W41" t="n">
        <v>7.65</v>
      </c>
      <c r="X41" t="n">
        <v>0.79</v>
      </c>
      <c r="Y41" t="n">
        <v>1</v>
      </c>
      <c r="Z41" t="n">
        <v>10</v>
      </c>
      <c r="AA41" t="n">
        <v>524.761076128129</v>
      </c>
      <c r="AB41" t="n">
        <v>718.0012551832826</v>
      </c>
      <c r="AC41" t="n">
        <v>649.4762231096801</v>
      </c>
      <c r="AD41" t="n">
        <v>524761.076128129</v>
      </c>
      <c r="AE41" t="n">
        <v>718001.2551832827</v>
      </c>
      <c r="AF41" t="n">
        <v>1.396062114253526e-06</v>
      </c>
      <c r="AG41" t="n">
        <v>0.76125</v>
      </c>
      <c r="AH41" t="n">
        <v>649476.2231096801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2.7365</v>
      </c>
      <c r="E42" t="n">
        <v>36.54</v>
      </c>
      <c r="F42" t="n">
        <v>32.56</v>
      </c>
      <c r="G42" t="n">
        <v>69.77</v>
      </c>
      <c r="H42" t="n">
        <v>0.78</v>
      </c>
      <c r="I42" t="n">
        <v>28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393.47</v>
      </c>
      <c r="Q42" t="n">
        <v>3109.29</v>
      </c>
      <c r="R42" t="n">
        <v>117.71</v>
      </c>
      <c r="S42" t="n">
        <v>88.73</v>
      </c>
      <c r="T42" t="n">
        <v>12654.85</v>
      </c>
      <c r="U42" t="n">
        <v>0.75</v>
      </c>
      <c r="V42" t="n">
        <v>0.89</v>
      </c>
      <c r="W42" t="n">
        <v>7.66</v>
      </c>
      <c r="X42" t="n">
        <v>0.8</v>
      </c>
      <c r="Y42" t="n">
        <v>1</v>
      </c>
      <c r="Z42" t="n">
        <v>10</v>
      </c>
      <c r="AA42" t="n">
        <v>522.7490731559161</v>
      </c>
      <c r="AB42" t="n">
        <v>715.2483439533944</v>
      </c>
      <c r="AC42" t="n">
        <v>646.9860458638371</v>
      </c>
      <c r="AD42" t="n">
        <v>522749.0731559161</v>
      </c>
      <c r="AE42" t="n">
        <v>715248.3439533944</v>
      </c>
      <c r="AF42" t="n">
        <v>1.395909082013583e-06</v>
      </c>
      <c r="AG42" t="n">
        <v>0.76125</v>
      </c>
      <c r="AH42" t="n">
        <v>646986.0458638371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2.7408</v>
      </c>
      <c r="E43" t="n">
        <v>36.49</v>
      </c>
      <c r="F43" t="n">
        <v>32.55</v>
      </c>
      <c r="G43" t="n">
        <v>72.33</v>
      </c>
      <c r="H43" t="n">
        <v>0.8</v>
      </c>
      <c r="I43" t="n">
        <v>27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392.25</v>
      </c>
      <c r="Q43" t="n">
        <v>3109.24</v>
      </c>
      <c r="R43" t="n">
        <v>117.33</v>
      </c>
      <c r="S43" t="n">
        <v>88.73</v>
      </c>
      <c r="T43" t="n">
        <v>12468.54</v>
      </c>
      <c r="U43" t="n">
        <v>0.76</v>
      </c>
      <c r="V43" t="n">
        <v>0.89</v>
      </c>
      <c r="W43" t="n">
        <v>7.66</v>
      </c>
      <c r="X43" t="n">
        <v>0.79</v>
      </c>
      <c r="Y43" t="n">
        <v>1</v>
      </c>
      <c r="Z43" t="n">
        <v>10</v>
      </c>
      <c r="AA43" t="n">
        <v>520.8033974588951</v>
      </c>
      <c r="AB43" t="n">
        <v>712.5861846275765</v>
      </c>
      <c r="AC43" t="n">
        <v>644.5779592877115</v>
      </c>
      <c r="AD43" t="n">
        <v>520803.3974588952</v>
      </c>
      <c r="AE43" t="n">
        <v>712586.1846275765</v>
      </c>
      <c r="AF43" t="n">
        <v>1.398102544119433e-06</v>
      </c>
      <c r="AG43" t="n">
        <v>0.7602083333333334</v>
      </c>
      <c r="AH43" t="n">
        <v>644577.9592877114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2.7404</v>
      </c>
      <c r="E44" t="n">
        <v>36.49</v>
      </c>
      <c r="F44" t="n">
        <v>32.55</v>
      </c>
      <c r="G44" t="n">
        <v>72.34</v>
      </c>
      <c r="H44" t="n">
        <v>0.8100000000000001</v>
      </c>
      <c r="I44" t="n">
        <v>27</v>
      </c>
      <c r="J44" t="n">
        <v>251.1</v>
      </c>
      <c r="K44" t="n">
        <v>57.72</v>
      </c>
      <c r="L44" t="n">
        <v>11.5</v>
      </c>
      <c r="M44" t="n">
        <v>0</v>
      </c>
      <c r="N44" t="n">
        <v>61.87</v>
      </c>
      <c r="O44" t="n">
        <v>31202.63</v>
      </c>
      <c r="P44" t="n">
        <v>392.83</v>
      </c>
      <c r="Q44" t="n">
        <v>3109.25</v>
      </c>
      <c r="R44" t="n">
        <v>117.25</v>
      </c>
      <c r="S44" t="n">
        <v>88.73</v>
      </c>
      <c r="T44" t="n">
        <v>12427.51</v>
      </c>
      <c r="U44" t="n">
        <v>0.76</v>
      </c>
      <c r="V44" t="n">
        <v>0.89</v>
      </c>
      <c r="W44" t="n">
        <v>7.67</v>
      </c>
      <c r="X44" t="n">
        <v>0.79</v>
      </c>
      <c r="Y44" t="n">
        <v>1</v>
      </c>
      <c r="Z44" t="n">
        <v>10</v>
      </c>
      <c r="AA44" t="n">
        <v>521.3906042193671</v>
      </c>
      <c r="AB44" t="n">
        <v>713.3896268229882</v>
      </c>
      <c r="AC44" t="n">
        <v>645.3047220876313</v>
      </c>
      <c r="AD44" t="n">
        <v>521390.6042193671</v>
      </c>
      <c r="AE44" t="n">
        <v>713389.6268229883</v>
      </c>
      <c r="AF44" t="n">
        <v>1.397898501132842e-06</v>
      </c>
      <c r="AG44" t="n">
        <v>0.7602083333333334</v>
      </c>
      <c r="AH44" t="n">
        <v>645304.7220876312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1.0914</v>
      </c>
      <c r="E2" t="n">
        <v>91.63</v>
      </c>
      <c r="F2" t="n">
        <v>52.36</v>
      </c>
      <c r="G2" t="n">
        <v>4.66</v>
      </c>
      <c r="H2" t="n">
        <v>0.06</v>
      </c>
      <c r="I2" t="n">
        <v>674</v>
      </c>
      <c r="J2" t="n">
        <v>285.18</v>
      </c>
      <c r="K2" t="n">
        <v>61.2</v>
      </c>
      <c r="L2" t="n">
        <v>1</v>
      </c>
      <c r="M2" t="n">
        <v>672</v>
      </c>
      <c r="N2" t="n">
        <v>77.98</v>
      </c>
      <c r="O2" t="n">
        <v>35406.83</v>
      </c>
      <c r="P2" t="n">
        <v>928.36</v>
      </c>
      <c r="Q2" t="n">
        <v>3110.7</v>
      </c>
      <c r="R2" t="n">
        <v>766.1799999999999</v>
      </c>
      <c r="S2" t="n">
        <v>88.73</v>
      </c>
      <c r="T2" t="n">
        <v>333661.5</v>
      </c>
      <c r="U2" t="n">
        <v>0.12</v>
      </c>
      <c r="V2" t="n">
        <v>0.55</v>
      </c>
      <c r="W2" t="n">
        <v>8.710000000000001</v>
      </c>
      <c r="X2" t="n">
        <v>20.58</v>
      </c>
      <c r="Y2" t="n">
        <v>1</v>
      </c>
      <c r="Z2" t="n">
        <v>10</v>
      </c>
      <c r="AA2" t="n">
        <v>2807.72440054417</v>
      </c>
      <c r="AB2" t="n">
        <v>3841.652392883136</v>
      </c>
      <c r="AC2" t="n">
        <v>3475.010480299221</v>
      </c>
      <c r="AD2" t="n">
        <v>2807724.40054417</v>
      </c>
      <c r="AE2" t="n">
        <v>3841652.392883135</v>
      </c>
      <c r="AF2" t="n">
        <v>5.394076999921438e-07</v>
      </c>
      <c r="AG2" t="n">
        <v>1.908958333333333</v>
      </c>
      <c r="AH2" t="n">
        <v>3475010.480299221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1.3493</v>
      </c>
      <c r="E3" t="n">
        <v>74.11</v>
      </c>
      <c r="F3" t="n">
        <v>45.84</v>
      </c>
      <c r="G3" t="n">
        <v>5.85</v>
      </c>
      <c r="H3" t="n">
        <v>0.08</v>
      </c>
      <c r="I3" t="n">
        <v>470</v>
      </c>
      <c r="J3" t="n">
        <v>285.68</v>
      </c>
      <c r="K3" t="n">
        <v>61.2</v>
      </c>
      <c r="L3" t="n">
        <v>1.25</v>
      </c>
      <c r="M3" t="n">
        <v>468</v>
      </c>
      <c r="N3" t="n">
        <v>78.23999999999999</v>
      </c>
      <c r="O3" t="n">
        <v>35468.6</v>
      </c>
      <c r="P3" t="n">
        <v>810.45</v>
      </c>
      <c r="Q3" t="n">
        <v>3110.78</v>
      </c>
      <c r="R3" t="n">
        <v>552.27</v>
      </c>
      <c r="S3" t="n">
        <v>88.73</v>
      </c>
      <c r="T3" t="n">
        <v>227727.06</v>
      </c>
      <c r="U3" t="n">
        <v>0.16</v>
      </c>
      <c r="V3" t="n">
        <v>0.63</v>
      </c>
      <c r="W3" t="n">
        <v>8.359999999999999</v>
      </c>
      <c r="X3" t="n">
        <v>14.06</v>
      </c>
      <c r="Y3" t="n">
        <v>1</v>
      </c>
      <c r="Z3" t="n">
        <v>10</v>
      </c>
      <c r="AA3" t="n">
        <v>1985.500325835692</v>
      </c>
      <c r="AB3" t="n">
        <v>2716.649139900689</v>
      </c>
      <c r="AC3" t="n">
        <v>2457.375958829581</v>
      </c>
      <c r="AD3" t="n">
        <v>1985500.325835692</v>
      </c>
      <c r="AE3" t="n">
        <v>2716649.139900689</v>
      </c>
      <c r="AF3" t="n">
        <v>6.668708169318303e-07</v>
      </c>
      <c r="AG3" t="n">
        <v>1.543958333333333</v>
      </c>
      <c r="AH3" t="n">
        <v>2457375.958829581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1.5423</v>
      </c>
      <c r="E4" t="n">
        <v>64.84</v>
      </c>
      <c r="F4" t="n">
        <v>42.44</v>
      </c>
      <c r="G4" t="n">
        <v>7.05</v>
      </c>
      <c r="H4" t="n">
        <v>0.09</v>
      </c>
      <c r="I4" t="n">
        <v>361</v>
      </c>
      <c r="J4" t="n">
        <v>286.19</v>
      </c>
      <c r="K4" t="n">
        <v>61.2</v>
      </c>
      <c r="L4" t="n">
        <v>1.5</v>
      </c>
      <c r="M4" t="n">
        <v>359</v>
      </c>
      <c r="N4" t="n">
        <v>78.48999999999999</v>
      </c>
      <c r="O4" t="n">
        <v>35530.47</v>
      </c>
      <c r="P4" t="n">
        <v>748.26</v>
      </c>
      <c r="Q4" t="n">
        <v>3110.95</v>
      </c>
      <c r="R4" t="n">
        <v>441.22</v>
      </c>
      <c r="S4" t="n">
        <v>88.73</v>
      </c>
      <c r="T4" t="n">
        <v>172743.79</v>
      </c>
      <c r="U4" t="n">
        <v>0.2</v>
      </c>
      <c r="V4" t="n">
        <v>0.68</v>
      </c>
      <c r="W4" t="n">
        <v>8.17</v>
      </c>
      <c r="X4" t="n">
        <v>10.66</v>
      </c>
      <c r="Y4" t="n">
        <v>1</v>
      </c>
      <c r="Z4" t="n">
        <v>10</v>
      </c>
      <c r="AA4" t="n">
        <v>1605.725382344239</v>
      </c>
      <c r="AB4" t="n">
        <v>2197.024307727649</v>
      </c>
      <c r="AC4" t="n">
        <v>1987.343391341104</v>
      </c>
      <c r="AD4" t="n">
        <v>1605725.382344239</v>
      </c>
      <c r="AE4" t="n">
        <v>2197024.307727649</v>
      </c>
      <c r="AF4" t="n">
        <v>7.622581049091839e-07</v>
      </c>
      <c r="AG4" t="n">
        <v>1.350833333333333</v>
      </c>
      <c r="AH4" t="n">
        <v>1987343.391341104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1.6887</v>
      </c>
      <c r="E5" t="n">
        <v>59.22</v>
      </c>
      <c r="F5" t="n">
        <v>40.42</v>
      </c>
      <c r="G5" t="n">
        <v>8.25</v>
      </c>
      <c r="H5" t="n">
        <v>0.11</v>
      </c>
      <c r="I5" t="n">
        <v>294</v>
      </c>
      <c r="J5" t="n">
        <v>286.69</v>
      </c>
      <c r="K5" t="n">
        <v>61.2</v>
      </c>
      <c r="L5" t="n">
        <v>1.75</v>
      </c>
      <c r="M5" t="n">
        <v>292</v>
      </c>
      <c r="N5" t="n">
        <v>78.73999999999999</v>
      </c>
      <c r="O5" t="n">
        <v>35592.57</v>
      </c>
      <c r="P5" t="n">
        <v>710.54</v>
      </c>
      <c r="Q5" t="n">
        <v>3110.48</v>
      </c>
      <c r="R5" t="n">
        <v>374.43</v>
      </c>
      <c r="S5" t="n">
        <v>88.73</v>
      </c>
      <c r="T5" t="n">
        <v>139683.02</v>
      </c>
      <c r="U5" t="n">
        <v>0.24</v>
      </c>
      <c r="V5" t="n">
        <v>0.72</v>
      </c>
      <c r="W5" t="n">
        <v>8.09</v>
      </c>
      <c r="X5" t="n">
        <v>8.65</v>
      </c>
      <c r="Y5" t="n">
        <v>1</v>
      </c>
      <c r="Z5" t="n">
        <v>10</v>
      </c>
      <c r="AA5" t="n">
        <v>1394.194767290992</v>
      </c>
      <c r="AB5" t="n">
        <v>1907.598788139685</v>
      </c>
      <c r="AC5" t="n">
        <v>1725.540237131347</v>
      </c>
      <c r="AD5" t="n">
        <v>1394194.767290992</v>
      </c>
      <c r="AE5" t="n">
        <v>1907598.788139685</v>
      </c>
      <c r="AF5" t="n">
        <v>8.346140580692078e-07</v>
      </c>
      <c r="AG5" t="n">
        <v>1.23375</v>
      </c>
      <c r="AH5" t="n">
        <v>1725540.237131347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1.8097</v>
      </c>
      <c r="E6" t="n">
        <v>55.26</v>
      </c>
      <c r="F6" t="n">
        <v>39</v>
      </c>
      <c r="G6" t="n">
        <v>9.470000000000001</v>
      </c>
      <c r="H6" t="n">
        <v>0.12</v>
      </c>
      <c r="I6" t="n">
        <v>247</v>
      </c>
      <c r="J6" t="n">
        <v>287.19</v>
      </c>
      <c r="K6" t="n">
        <v>61.2</v>
      </c>
      <c r="L6" t="n">
        <v>2</v>
      </c>
      <c r="M6" t="n">
        <v>245</v>
      </c>
      <c r="N6" t="n">
        <v>78.98999999999999</v>
      </c>
      <c r="O6" t="n">
        <v>35654.65</v>
      </c>
      <c r="P6" t="n">
        <v>683.54</v>
      </c>
      <c r="Q6" t="n">
        <v>3110.4</v>
      </c>
      <c r="R6" t="n">
        <v>328.08</v>
      </c>
      <c r="S6" t="n">
        <v>88.73</v>
      </c>
      <c r="T6" t="n">
        <v>116746.74</v>
      </c>
      <c r="U6" t="n">
        <v>0.27</v>
      </c>
      <c r="V6" t="n">
        <v>0.74</v>
      </c>
      <c r="W6" t="n">
        <v>8</v>
      </c>
      <c r="X6" t="n">
        <v>7.23</v>
      </c>
      <c r="Y6" t="n">
        <v>1</v>
      </c>
      <c r="Z6" t="n">
        <v>10</v>
      </c>
      <c r="AA6" t="n">
        <v>1252.9050790268</v>
      </c>
      <c r="AB6" t="n">
        <v>1714.280003395492</v>
      </c>
      <c r="AC6" t="n">
        <v>1550.671525878521</v>
      </c>
      <c r="AD6" t="n">
        <v>1252905.079026799</v>
      </c>
      <c r="AE6" t="n">
        <v>1714280.003395492</v>
      </c>
      <c r="AF6" t="n">
        <v>8.944164510498283e-07</v>
      </c>
      <c r="AG6" t="n">
        <v>1.15125</v>
      </c>
      <c r="AH6" t="n">
        <v>1550671.525878521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1.909</v>
      </c>
      <c r="E7" t="n">
        <v>52.38</v>
      </c>
      <c r="F7" t="n">
        <v>37.96</v>
      </c>
      <c r="G7" t="n">
        <v>10.69</v>
      </c>
      <c r="H7" t="n">
        <v>0.14</v>
      </c>
      <c r="I7" t="n">
        <v>213</v>
      </c>
      <c r="J7" t="n">
        <v>287.7</v>
      </c>
      <c r="K7" t="n">
        <v>61.2</v>
      </c>
      <c r="L7" t="n">
        <v>2.25</v>
      </c>
      <c r="M7" t="n">
        <v>211</v>
      </c>
      <c r="N7" t="n">
        <v>79.25</v>
      </c>
      <c r="O7" t="n">
        <v>35716.83</v>
      </c>
      <c r="P7" t="n">
        <v>663.3099999999999</v>
      </c>
      <c r="Q7" t="n">
        <v>3110.05</v>
      </c>
      <c r="R7" t="n">
        <v>294.68</v>
      </c>
      <c r="S7" t="n">
        <v>88.73</v>
      </c>
      <c r="T7" t="n">
        <v>100212.37</v>
      </c>
      <c r="U7" t="n">
        <v>0.3</v>
      </c>
      <c r="V7" t="n">
        <v>0.76</v>
      </c>
      <c r="W7" t="n">
        <v>7.93</v>
      </c>
      <c r="X7" t="n">
        <v>6.19</v>
      </c>
      <c r="Y7" t="n">
        <v>1</v>
      </c>
      <c r="Z7" t="n">
        <v>10</v>
      </c>
      <c r="AA7" t="n">
        <v>1153.790012363449</v>
      </c>
      <c r="AB7" t="n">
        <v>1578.666396538561</v>
      </c>
      <c r="AC7" t="n">
        <v>1428.000691325123</v>
      </c>
      <c r="AD7" t="n">
        <v>1153790.012363449</v>
      </c>
      <c r="AE7" t="n">
        <v>1578666.396538561</v>
      </c>
      <c r="AF7" t="n">
        <v>9.434939520661558e-07</v>
      </c>
      <c r="AG7" t="n">
        <v>1.09125</v>
      </c>
      <c r="AH7" t="n">
        <v>1428000.691325123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1.9876</v>
      </c>
      <c r="E8" t="n">
        <v>50.31</v>
      </c>
      <c r="F8" t="n">
        <v>37.23</v>
      </c>
      <c r="G8" t="n">
        <v>11.88</v>
      </c>
      <c r="H8" t="n">
        <v>0.15</v>
      </c>
      <c r="I8" t="n">
        <v>188</v>
      </c>
      <c r="J8" t="n">
        <v>288.2</v>
      </c>
      <c r="K8" t="n">
        <v>61.2</v>
      </c>
      <c r="L8" t="n">
        <v>2.5</v>
      </c>
      <c r="M8" t="n">
        <v>186</v>
      </c>
      <c r="N8" t="n">
        <v>79.5</v>
      </c>
      <c r="O8" t="n">
        <v>35779.11</v>
      </c>
      <c r="P8" t="n">
        <v>648.48</v>
      </c>
      <c r="Q8" t="n">
        <v>3109.94</v>
      </c>
      <c r="R8" t="n">
        <v>270.37</v>
      </c>
      <c r="S8" t="n">
        <v>88.73</v>
      </c>
      <c r="T8" t="n">
        <v>88182.46000000001</v>
      </c>
      <c r="U8" t="n">
        <v>0.33</v>
      </c>
      <c r="V8" t="n">
        <v>0.78</v>
      </c>
      <c r="W8" t="n">
        <v>7.91</v>
      </c>
      <c r="X8" t="n">
        <v>5.46</v>
      </c>
      <c r="Y8" t="n">
        <v>1</v>
      </c>
      <c r="Z8" t="n">
        <v>10</v>
      </c>
      <c r="AA8" t="n">
        <v>1084.521780458828</v>
      </c>
      <c r="AB8" t="n">
        <v>1483.890545747941</v>
      </c>
      <c r="AC8" t="n">
        <v>1342.270114715218</v>
      </c>
      <c r="AD8" t="n">
        <v>1084521.780458828</v>
      </c>
      <c r="AE8" t="n">
        <v>1483890.545747941</v>
      </c>
      <c r="AF8" t="n">
        <v>9.823407957709228e-07</v>
      </c>
      <c r="AG8" t="n">
        <v>1.048125</v>
      </c>
      <c r="AH8" t="n">
        <v>1342270.114715218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2.0609</v>
      </c>
      <c r="E9" t="n">
        <v>48.52</v>
      </c>
      <c r="F9" t="n">
        <v>36.57</v>
      </c>
      <c r="G9" t="n">
        <v>13.14</v>
      </c>
      <c r="H9" t="n">
        <v>0.17</v>
      </c>
      <c r="I9" t="n">
        <v>167</v>
      </c>
      <c r="J9" t="n">
        <v>288.71</v>
      </c>
      <c r="K9" t="n">
        <v>61.2</v>
      </c>
      <c r="L9" t="n">
        <v>2.75</v>
      </c>
      <c r="M9" t="n">
        <v>165</v>
      </c>
      <c r="N9" t="n">
        <v>79.76000000000001</v>
      </c>
      <c r="O9" t="n">
        <v>35841.5</v>
      </c>
      <c r="P9" t="n">
        <v>635.08</v>
      </c>
      <c r="Q9" t="n">
        <v>3109.6</v>
      </c>
      <c r="R9" t="n">
        <v>249.35</v>
      </c>
      <c r="S9" t="n">
        <v>88.73</v>
      </c>
      <c r="T9" t="n">
        <v>77778.53</v>
      </c>
      <c r="U9" t="n">
        <v>0.36</v>
      </c>
      <c r="V9" t="n">
        <v>0.79</v>
      </c>
      <c r="W9" t="n">
        <v>7.86</v>
      </c>
      <c r="X9" t="n">
        <v>4.81</v>
      </c>
      <c r="Y9" t="n">
        <v>1</v>
      </c>
      <c r="Z9" t="n">
        <v>10</v>
      </c>
      <c r="AA9" t="n">
        <v>1025.345533955285</v>
      </c>
      <c r="AB9" t="n">
        <v>1402.92299461005</v>
      </c>
      <c r="AC9" t="n">
        <v>1269.029993019256</v>
      </c>
      <c r="AD9" t="n">
        <v>1025345.533955285</v>
      </c>
      <c r="AE9" t="n">
        <v>1402922.99461005</v>
      </c>
      <c r="AF9" t="n">
        <v>1.018568195816208e-06</v>
      </c>
      <c r="AG9" t="n">
        <v>1.010833333333333</v>
      </c>
      <c r="AH9" t="n">
        <v>1269029.993019256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2.1183</v>
      </c>
      <c r="E10" t="n">
        <v>47.21</v>
      </c>
      <c r="F10" t="n">
        <v>36.12</v>
      </c>
      <c r="G10" t="n">
        <v>14.35</v>
      </c>
      <c r="H10" t="n">
        <v>0.18</v>
      </c>
      <c r="I10" t="n">
        <v>151</v>
      </c>
      <c r="J10" t="n">
        <v>289.21</v>
      </c>
      <c r="K10" t="n">
        <v>61.2</v>
      </c>
      <c r="L10" t="n">
        <v>3</v>
      </c>
      <c r="M10" t="n">
        <v>149</v>
      </c>
      <c r="N10" t="n">
        <v>80.02</v>
      </c>
      <c r="O10" t="n">
        <v>35903.99</v>
      </c>
      <c r="P10" t="n">
        <v>625.17</v>
      </c>
      <c r="Q10" t="n">
        <v>3109.71</v>
      </c>
      <c r="R10" t="n">
        <v>234.6</v>
      </c>
      <c r="S10" t="n">
        <v>88.73</v>
      </c>
      <c r="T10" t="n">
        <v>70484.8</v>
      </c>
      <c r="U10" t="n">
        <v>0.38</v>
      </c>
      <c r="V10" t="n">
        <v>0.8</v>
      </c>
      <c r="W10" t="n">
        <v>7.83</v>
      </c>
      <c r="X10" t="n">
        <v>4.35</v>
      </c>
      <c r="Y10" t="n">
        <v>1</v>
      </c>
      <c r="Z10" t="n">
        <v>10</v>
      </c>
      <c r="AA10" t="n">
        <v>982.8475095891155</v>
      </c>
      <c r="AB10" t="n">
        <v>1344.775322791744</v>
      </c>
      <c r="AC10" t="n">
        <v>1216.431853388519</v>
      </c>
      <c r="AD10" t="n">
        <v>982847.5095891155</v>
      </c>
      <c r="AE10" t="n">
        <v>1344775.322791744</v>
      </c>
      <c r="AF10" t="n">
        <v>1.046937264883048e-06</v>
      </c>
      <c r="AG10" t="n">
        <v>0.9835416666666666</v>
      </c>
      <c r="AH10" t="n">
        <v>1216431.853388519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2.1713</v>
      </c>
      <c r="E11" t="n">
        <v>46.06</v>
      </c>
      <c r="F11" t="n">
        <v>35.72</v>
      </c>
      <c r="G11" t="n">
        <v>15.65</v>
      </c>
      <c r="H11" t="n">
        <v>0.2</v>
      </c>
      <c r="I11" t="n">
        <v>137</v>
      </c>
      <c r="J11" t="n">
        <v>289.72</v>
      </c>
      <c r="K11" t="n">
        <v>61.2</v>
      </c>
      <c r="L11" t="n">
        <v>3.25</v>
      </c>
      <c r="M11" t="n">
        <v>135</v>
      </c>
      <c r="N11" t="n">
        <v>80.27</v>
      </c>
      <c r="O11" t="n">
        <v>35966.59</v>
      </c>
      <c r="P11" t="n">
        <v>616.16</v>
      </c>
      <c r="Q11" t="n">
        <v>3109.89</v>
      </c>
      <c r="R11" t="n">
        <v>221.52</v>
      </c>
      <c r="S11" t="n">
        <v>88.73</v>
      </c>
      <c r="T11" t="n">
        <v>64013.26</v>
      </c>
      <c r="U11" t="n">
        <v>0.4</v>
      </c>
      <c r="V11" t="n">
        <v>0.8100000000000001</v>
      </c>
      <c r="W11" t="n">
        <v>7.82</v>
      </c>
      <c r="X11" t="n">
        <v>3.96</v>
      </c>
      <c r="Y11" t="n">
        <v>1</v>
      </c>
      <c r="Z11" t="n">
        <v>10</v>
      </c>
      <c r="AA11" t="n">
        <v>946.0181978898165</v>
      </c>
      <c r="AB11" t="n">
        <v>1294.383833730203</v>
      </c>
      <c r="AC11" t="n">
        <v>1170.849657318112</v>
      </c>
      <c r="AD11" t="n">
        <v>946018.1978898165</v>
      </c>
      <c r="AE11" t="n">
        <v>1294383.833730203</v>
      </c>
      <c r="AF11" t="n">
        <v>1.073131701477865e-06</v>
      </c>
      <c r="AG11" t="n">
        <v>0.9595833333333333</v>
      </c>
      <c r="AH11" t="n">
        <v>1170849.657318112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2.215</v>
      </c>
      <c r="E12" t="n">
        <v>45.15</v>
      </c>
      <c r="F12" t="n">
        <v>35.41</v>
      </c>
      <c r="G12" t="n">
        <v>16.86</v>
      </c>
      <c r="H12" t="n">
        <v>0.21</v>
      </c>
      <c r="I12" t="n">
        <v>126</v>
      </c>
      <c r="J12" t="n">
        <v>290.23</v>
      </c>
      <c r="K12" t="n">
        <v>61.2</v>
      </c>
      <c r="L12" t="n">
        <v>3.5</v>
      </c>
      <c r="M12" t="n">
        <v>124</v>
      </c>
      <c r="N12" t="n">
        <v>80.53</v>
      </c>
      <c r="O12" t="n">
        <v>36029.29</v>
      </c>
      <c r="P12" t="n">
        <v>608.85</v>
      </c>
      <c r="Q12" t="n">
        <v>3109.62</v>
      </c>
      <c r="R12" t="n">
        <v>211.11</v>
      </c>
      <c r="S12" t="n">
        <v>88.73</v>
      </c>
      <c r="T12" t="n">
        <v>58863.46</v>
      </c>
      <c r="U12" t="n">
        <v>0.42</v>
      </c>
      <c r="V12" t="n">
        <v>0.82</v>
      </c>
      <c r="W12" t="n">
        <v>7.8</v>
      </c>
      <c r="X12" t="n">
        <v>3.64</v>
      </c>
      <c r="Y12" t="n">
        <v>1</v>
      </c>
      <c r="Z12" t="n">
        <v>10</v>
      </c>
      <c r="AA12" t="n">
        <v>917.2447560792556</v>
      </c>
      <c r="AB12" t="n">
        <v>1255.01474125033</v>
      </c>
      <c r="AC12" t="n">
        <v>1135.23789576965</v>
      </c>
      <c r="AD12" t="n">
        <v>917244.7560792556</v>
      </c>
      <c r="AE12" t="n">
        <v>1255014.74125033</v>
      </c>
      <c r="AF12" t="n">
        <v>1.094729755802271e-06</v>
      </c>
      <c r="AG12" t="n">
        <v>0.9406249999999999</v>
      </c>
      <c r="AH12" t="n">
        <v>1135237.89576965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2.2523</v>
      </c>
      <c r="E13" t="n">
        <v>44.4</v>
      </c>
      <c r="F13" t="n">
        <v>35.15</v>
      </c>
      <c r="G13" t="n">
        <v>18.02</v>
      </c>
      <c r="H13" t="n">
        <v>0.23</v>
      </c>
      <c r="I13" t="n">
        <v>117</v>
      </c>
      <c r="J13" t="n">
        <v>290.74</v>
      </c>
      <c r="K13" t="n">
        <v>61.2</v>
      </c>
      <c r="L13" t="n">
        <v>3.75</v>
      </c>
      <c r="M13" t="n">
        <v>115</v>
      </c>
      <c r="N13" t="n">
        <v>80.79000000000001</v>
      </c>
      <c r="O13" t="n">
        <v>36092.1</v>
      </c>
      <c r="P13" t="n">
        <v>602.27</v>
      </c>
      <c r="Q13" t="n">
        <v>3109.55</v>
      </c>
      <c r="R13" t="n">
        <v>202.98</v>
      </c>
      <c r="S13" t="n">
        <v>88.73</v>
      </c>
      <c r="T13" t="n">
        <v>54843.36</v>
      </c>
      <c r="U13" t="n">
        <v>0.44</v>
      </c>
      <c r="V13" t="n">
        <v>0.82</v>
      </c>
      <c r="W13" t="n">
        <v>7.78</v>
      </c>
      <c r="X13" t="n">
        <v>3.38</v>
      </c>
      <c r="Y13" t="n">
        <v>1</v>
      </c>
      <c r="Z13" t="n">
        <v>10</v>
      </c>
      <c r="AA13" t="n">
        <v>893.2341842970535</v>
      </c>
      <c r="AB13" t="n">
        <v>1222.162417666254</v>
      </c>
      <c r="AC13" t="n">
        <v>1105.520951839912</v>
      </c>
      <c r="AD13" t="n">
        <v>893234.1842970535</v>
      </c>
      <c r="AE13" t="n">
        <v>1222162.417666254</v>
      </c>
      <c r="AF13" t="n">
        <v>1.11316470834919e-06</v>
      </c>
      <c r="AG13" t="n">
        <v>0.9249999999999999</v>
      </c>
      <c r="AH13" t="n">
        <v>1105520.951839912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2.2941</v>
      </c>
      <c r="E14" t="n">
        <v>43.59</v>
      </c>
      <c r="F14" t="n">
        <v>34.82</v>
      </c>
      <c r="G14" t="n">
        <v>19.35</v>
      </c>
      <c r="H14" t="n">
        <v>0.24</v>
      </c>
      <c r="I14" t="n">
        <v>108</v>
      </c>
      <c r="J14" t="n">
        <v>291.25</v>
      </c>
      <c r="K14" t="n">
        <v>61.2</v>
      </c>
      <c r="L14" t="n">
        <v>4</v>
      </c>
      <c r="M14" t="n">
        <v>106</v>
      </c>
      <c r="N14" t="n">
        <v>81.05</v>
      </c>
      <c r="O14" t="n">
        <v>36155.02</v>
      </c>
      <c r="P14" t="n">
        <v>594.8</v>
      </c>
      <c r="Q14" t="n">
        <v>3109.78</v>
      </c>
      <c r="R14" t="n">
        <v>192.61</v>
      </c>
      <c r="S14" t="n">
        <v>88.73</v>
      </c>
      <c r="T14" t="n">
        <v>49704.65</v>
      </c>
      <c r="U14" t="n">
        <v>0.46</v>
      </c>
      <c r="V14" t="n">
        <v>0.83</v>
      </c>
      <c r="W14" t="n">
        <v>7.75</v>
      </c>
      <c r="X14" t="n">
        <v>3.06</v>
      </c>
      <c r="Y14" t="n">
        <v>1</v>
      </c>
      <c r="Z14" t="n">
        <v>10</v>
      </c>
      <c r="AA14" t="n">
        <v>866.8935789012276</v>
      </c>
      <c r="AB14" t="n">
        <v>1186.12203929819</v>
      </c>
      <c r="AC14" t="n">
        <v>1072.920216600307</v>
      </c>
      <c r="AD14" t="n">
        <v>866893.5789012276</v>
      </c>
      <c r="AE14" t="n">
        <v>1186122.03929819</v>
      </c>
      <c r="AF14" t="n">
        <v>1.133823716833404e-06</v>
      </c>
      <c r="AG14" t="n">
        <v>0.9081250000000001</v>
      </c>
      <c r="AH14" t="n">
        <v>1072920.216600307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2.3235</v>
      </c>
      <c r="E15" t="n">
        <v>43.04</v>
      </c>
      <c r="F15" t="n">
        <v>34.65</v>
      </c>
      <c r="G15" t="n">
        <v>20.58</v>
      </c>
      <c r="H15" t="n">
        <v>0.26</v>
      </c>
      <c r="I15" t="n">
        <v>101</v>
      </c>
      <c r="J15" t="n">
        <v>291.76</v>
      </c>
      <c r="K15" t="n">
        <v>61.2</v>
      </c>
      <c r="L15" t="n">
        <v>4.25</v>
      </c>
      <c r="M15" t="n">
        <v>99</v>
      </c>
      <c r="N15" t="n">
        <v>81.31</v>
      </c>
      <c r="O15" t="n">
        <v>36218.04</v>
      </c>
      <c r="P15" t="n">
        <v>589.49</v>
      </c>
      <c r="Q15" t="n">
        <v>3109.33</v>
      </c>
      <c r="R15" t="n">
        <v>186.51</v>
      </c>
      <c r="S15" t="n">
        <v>88.73</v>
      </c>
      <c r="T15" t="n">
        <v>46691.41</v>
      </c>
      <c r="U15" t="n">
        <v>0.48</v>
      </c>
      <c r="V15" t="n">
        <v>0.83</v>
      </c>
      <c r="W15" t="n">
        <v>7.75</v>
      </c>
      <c r="X15" t="n">
        <v>2.88</v>
      </c>
      <c r="Y15" t="n">
        <v>1</v>
      </c>
      <c r="Z15" t="n">
        <v>10</v>
      </c>
      <c r="AA15" t="n">
        <v>849.2889874746389</v>
      </c>
      <c r="AB15" t="n">
        <v>1162.034660648571</v>
      </c>
      <c r="AC15" t="n">
        <v>1051.131703562161</v>
      </c>
      <c r="AD15" t="n">
        <v>849288.987474639</v>
      </c>
      <c r="AE15" t="n">
        <v>1162034.660648571</v>
      </c>
      <c r="AF15" t="n">
        <v>1.148354215623737e-06</v>
      </c>
      <c r="AG15" t="n">
        <v>0.8966666666666666</v>
      </c>
      <c r="AH15" t="n">
        <v>1051131.70356216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2.35</v>
      </c>
      <c r="E16" t="n">
        <v>42.55</v>
      </c>
      <c r="F16" t="n">
        <v>34.48</v>
      </c>
      <c r="G16" t="n">
        <v>21.78</v>
      </c>
      <c r="H16" t="n">
        <v>0.27</v>
      </c>
      <c r="I16" t="n">
        <v>95</v>
      </c>
      <c r="J16" t="n">
        <v>292.27</v>
      </c>
      <c r="K16" t="n">
        <v>61.2</v>
      </c>
      <c r="L16" t="n">
        <v>4.5</v>
      </c>
      <c r="M16" t="n">
        <v>93</v>
      </c>
      <c r="N16" t="n">
        <v>81.56999999999999</v>
      </c>
      <c r="O16" t="n">
        <v>36281.16</v>
      </c>
      <c r="P16" t="n">
        <v>584.95</v>
      </c>
      <c r="Q16" t="n">
        <v>3109.38</v>
      </c>
      <c r="R16" t="n">
        <v>180.99</v>
      </c>
      <c r="S16" t="n">
        <v>88.73</v>
      </c>
      <c r="T16" t="n">
        <v>43958.48</v>
      </c>
      <c r="U16" t="n">
        <v>0.49</v>
      </c>
      <c r="V16" t="n">
        <v>0.84</v>
      </c>
      <c r="W16" t="n">
        <v>7.75</v>
      </c>
      <c r="X16" t="n">
        <v>2.72</v>
      </c>
      <c r="Y16" t="n">
        <v>1</v>
      </c>
      <c r="Z16" t="n">
        <v>10</v>
      </c>
      <c r="AA16" t="n">
        <v>833.9411307496619</v>
      </c>
      <c r="AB16" t="n">
        <v>1141.035045977806</v>
      </c>
      <c r="AC16" t="n">
        <v>1032.136262642429</v>
      </c>
      <c r="AD16" t="n">
        <v>833941.1307496618</v>
      </c>
      <c r="AE16" t="n">
        <v>1141035.045977806</v>
      </c>
      <c r="AF16" t="n">
        <v>1.161451433921145e-06</v>
      </c>
      <c r="AG16" t="n">
        <v>0.8864583333333332</v>
      </c>
      <c r="AH16" t="n">
        <v>1032136.262642429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2.378</v>
      </c>
      <c r="E17" t="n">
        <v>42.05</v>
      </c>
      <c r="F17" t="n">
        <v>34.31</v>
      </c>
      <c r="G17" t="n">
        <v>23.13</v>
      </c>
      <c r="H17" t="n">
        <v>0.29</v>
      </c>
      <c r="I17" t="n">
        <v>89</v>
      </c>
      <c r="J17" t="n">
        <v>292.79</v>
      </c>
      <c r="K17" t="n">
        <v>61.2</v>
      </c>
      <c r="L17" t="n">
        <v>4.75</v>
      </c>
      <c r="M17" t="n">
        <v>87</v>
      </c>
      <c r="N17" t="n">
        <v>81.84</v>
      </c>
      <c r="O17" t="n">
        <v>36344.4</v>
      </c>
      <c r="P17" t="n">
        <v>580.28</v>
      </c>
      <c r="Q17" t="n">
        <v>3109.31</v>
      </c>
      <c r="R17" t="n">
        <v>175.64</v>
      </c>
      <c r="S17" t="n">
        <v>88.73</v>
      </c>
      <c r="T17" t="n">
        <v>41314.6</v>
      </c>
      <c r="U17" t="n">
        <v>0.51</v>
      </c>
      <c r="V17" t="n">
        <v>0.84</v>
      </c>
      <c r="W17" t="n">
        <v>7.73</v>
      </c>
      <c r="X17" t="n">
        <v>2.55</v>
      </c>
      <c r="Y17" t="n">
        <v>1</v>
      </c>
      <c r="Z17" t="n">
        <v>10</v>
      </c>
      <c r="AA17" t="n">
        <v>818.2883084688435</v>
      </c>
      <c r="AB17" t="n">
        <v>1119.618163979408</v>
      </c>
      <c r="AC17" t="n">
        <v>1012.763377803175</v>
      </c>
      <c r="AD17" t="n">
        <v>818288.3084688436</v>
      </c>
      <c r="AE17" t="n">
        <v>1119618.163979408</v>
      </c>
      <c r="AF17" t="n">
        <v>1.175290004197653e-06</v>
      </c>
      <c r="AG17" t="n">
        <v>0.8760416666666666</v>
      </c>
      <c r="AH17" t="n">
        <v>1012763.377803175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2.4004</v>
      </c>
      <c r="E18" t="n">
        <v>41.66</v>
      </c>
      <c r="F18" t="n">
        <v>34.18</v>
      </c>
      <c r="G18" t="n">
        <v>24.42</v>
      </c>
      <c r="H18" t="n">
        <v>0.3</v>
      </c>
      <c r="I18" t="n">
        <v>84</v>
      </c>
      <c r="J18" t="n">
        <v>293.3</v>
      </c>
      <c r="K18" t="n">
        <v>61.2</v>
      </c>
      <c r="L18" t="n">
        <v>5</v>
      </c>
      <c r="M18" t="n">
        <v>82</v>
      </c>
      <c r="N18" t="n">
        <v>82.09999999999999</v>
      </c>
      <c r="O18" t="n">
        <v>36407.75</v>
      </c>
      <c r="P18" t="n">
        <v>575.85</v>
      </c>
      <c r="Q18" t="n">
        <v>3109.5</v>
      </c>
      <c r="R18" t="n">
        <v>171.17</v>
      </c>
      <c r="S18" t="n">
        <v>88.73</v>
      </c>
      <c r="T18" t="n">
        <v>39102.67</v>
      </c>
      <c r="U18" t="n">
        <v>0.52</v>
      </c>
      <c r="V18" t="n">
        <v>0.85</v>
      </c>
      <c r="W18" t="n">
        <v>7.73</v>
      </c>
      <c r="X18" t="n">
        <v>2.42</v>
      </c>
      <c r="Y18" t="n">
        <v>1</v>
      </c>
      <c r="Z18" t="n">
        <v>10</v>
      </c>
      <c r="AA18" t="n">
        <v>805.3684106302887</v>
      </c>
      <c r="AB18" t="n">
        <v>1101.940589771033</v>
      </c>
      <c r="AC18" t="n">
        <v>996.7729264666159</v>
      </c>
      <c r="AD18" t="n">
        <v>805368.4106302888</v>
      </c>
      <c r="AE18" t="n">
        <v>1101940.589771033</v>
      </c>
      <c r="AF18" t="n">
        <v>1.186360860418858e-06</v>
      </c>
      <c r="AG18" t="n">
        <v>0.8679166666666666</v>
      </c>
      <c r="AH18" t="n">
        <v>996772.9264666159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2.4284</v>
      </c>
      <c r="E19" t="n">
        <v>41.18</v>
      </c>
      <c r="F19" t="n">
        <v>33.97</v>
      </c>
      <c r="G19" t="n">
        <v>25.8</v>
      </c>
      <c r="H19" t="n">
        <v>0.32</v>
      </c>
      <c r="I19" t="n">
        <v>79</v>
      </c>
      <c r="J19" t="n">
        <v>293.81</v>
      </c>
      <c r="K19" t="n">
        <v>61.2</v>
      </c>
      <c r="L19" t="n">
        <v>5.25</v>
      </c>
      <c r="M19" t="n">
        <v>77</v>
      </c>
      <c r="N19" t="n">
        <v>82.36</v>
      </c>
      <c r="O19" t="n">
        <v>36471.2</v>
      </c>
      <c r="P19" t="n">
        <v>570.05</v>
      </c>
      <c r="Q19" t="n">
        <v>3109.23</v>
      </c>
      <c r="R19" t="n">
        <v>164.85</v>
      </c>
      <c r="S19" t="n">
        <v>88.73</v>
      </c>
      <c r="T19" t="n">
        <v>35970.97</v>
      </c>
      <c r="U19" t="n">
        <v>0.54</v>
      </c>
      <c r="V19" t="n">
        <v>0.85</v>
      </c>
      <c r="W19" t="n">
        <v>7.71</v>
      </c>
      <c r="X19" t="n">
        <v>2.21</v>
      </c>
      <c r="Y19" t="n">
        <v>1</v>
      </c>
      <c r="Z19" t="n">
        <v>10</v>
      </c>
      <c r="AA19" t="n">
        <v>788.9902417995183</v>
      </c>
      <c r="AB19" t="n">
        <v>1079.531256622959</v>
      </c>
      <c r="AC19" t="n">
        <v>976.5023086224979</v>
      </c>
      <c r="AD19" t="n">
        <v>788990.2417995183</v>
      </c>
      <c r="AE19" t="n">
        <v>1079531.256622959</v>
      </c>
      <c r="AF19" t="n">
        <v>1.200199430695366e-06</v>
      </c>
      <c r="AG19" t="n">
        <v>0.8579166666666667</v>
      </c>
      <c r="AH19" t="n">
        <v>976502.3086224979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2.4455</v>
      </c>
      <c r="E20" t="n">
        <v>40.89</v>
      </c>
      <c r="F20" t="n">
        <v>33.9</v>
      </c>
      <c r="G20" t="n">
        <v>27.12</v>
      </c>
      <c r="H20" t="n">
        <v>0.33</v>
      </c>
      <c r="I20" t="n">
        <v>75</v>
      </c>
      <c r="J20" t="n">
        <v>294.33</v>
      </c>
      <c r="K20" t="n">
        <v>61.2</v>
      </c>
      <c r="L20" t="n">
        <v>5.5</v>
      </c>
      <c r="M20" t="n">
        <v>73</v>
      </c>
      <c r="N20" t="n">
        <v>82.63</v>
      </c>
      <c r="O20" t="n">
        <v>36534.76</v>
      </c>
      <c r="P20" t="n">
        <v>566.79</v>
      </c>
      <c r="Q20" t="n">
        <v>3109.59</v>
      </c>
      <c r="R20" t="n">
        <v>162.32</v>
      </c>
      <c r="S20" t="n">
        <v>88.73</v>
      </c>
      <c r="T20" t="n">
        <v>34726.99</v>
      </c>
      <c r="U20" t="n">
        <v>0.55</v>
      </c>
      <c r="V20" t="n">
        <v>0.85</v>
      </c>
      <c r="W20" t="n">
        <v>7.71</v>
      </c>
      <c r="X20" t="n">
        <v>2.14</v>
      </c>
      <c r="Y20" t="n">
        <v>1</v>
      </c>
      <c r="Z20" t="n">
        <v>10</v>
      </c>
      <c r="AA20" t="n">
        <v>779.8186669026505</v>
      </c>
      <c r="AB20" t="n">
        <v>1066.982303227737</v>
      </c>
      <c r="AC20" t="n">
        <v>965.151009726749</v>
      </c>
      <c r="AD20" t="n">
        <v>779818.6669026505</v>
      </c>
      <c r="AE20" t="n">
        <v>1066982.303227737</v>
      </c>
      <c r="AF20" t="n">
        <v>1.20865084325709e-06</v>
      </c>
      <c r="AG20" t="n">
        <v>0.851875</v>
      </c>
      <c r="AH20" t="n">
        <v>965151.0097267489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2.4598</v>
      </c>
      <c r="E21" t="n">
        <v>40.65</v>
      </c>
      <c r="F21" t="n">
        <v>33.82</v>
      </c>
      <c r="G21" t="n">
        <v>28.19</v>
      </c>
      <c r="H21" t="n">
        <v>0.35</v>
      </c>
      <c r="I21" t="n">
        <v>72</v>
      </c>
      <c r="J21" t="n">
        <v>294.84</v>
      </c>
      <c r="K21" t="n">
        <v>61.2</v>
      </c>
      <c r="L21" t="n">
        <v>5.75</v>
      </c>
      <c r="M21" t="n">
        <v>70</v>
      </c>
      <c r="N21" t="n">
        <v>82.90000000000001</v>
      </c>
      <c r="O21" t="n">
        <v>36598.44</v>
      </c>
      <c r="P21" t="n">
        <v>564.05</v>
      </c>
      <c r="Q21" t="n">
        <v>3109.34</v>
      </c>
      <c r="R21" t="n">
        <v>159.74</v>
      </c>
      <c r="S21" t="n">
        <v>88.73</v>
      </c>
      <c r="T21" t="n">
        <v>33447.47</v>
      </c>
      <c r="U21" t="n">
        <v>0.5600000000000001</v>
      </c>
      <c r="V21" t="n">
        <v>0.86</v>
      </c>
      <c r="W21" t="n">
        <v>7.71</v>
      </c>
      <c r="X21" t="n">
        <v>2.06</v>
      </c>
      <c r="Y21" t="n">
        <v>1</v>
      </c>
      <c r="Z21" t="n">
        <v>10</v>
      </c>
      <c r="AA21" t="n">
        <v>772.098535395735</v>
      </c>
      <c r="AB21" t="n">
        <v>1056.41927871181</v>
      </c>
      <c r="AC21" t="n">
        <v>955.5961054453245</v>
      </c>
      <c r="AD21" t="n">
        <v>772098.5353957349</v>
      </c>
      <c r="AE21" t="n">
        <v>1056419.27871181</v>
      </c>
      <c r="AF21" t="n">
        <v>1.215718398791163e-06</v>
      </c>
      <c r="AG21" t="n">
        <v>0.8468749999999999</v>
      </c>
      <c r="AH21" t="n">
        <v>955596.1054453244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2.4811</v>
      </c>
      <c r="E22" t="n">
        <v>40.31</v>
      </c>
      <c r="F22" t="n">
        <v>33.69</v>
      </c>
      <c r="G22" t="n">
        <v>29.73</v>
      </c>
      <c r="H22" t="n">
        <v>0.36</v>
      </c>
      <c r="I22" t="n">
        <v>68</v>
      </c>
      <c r="J22" t="n">
        <v>295.36</v>
      </c>
      <c r="K22" t="n">
        <v>61.2</v>
      </c>
      <c r="L22" t="n">
        <v>6</v>
      </c>
      <c r="M22" t="n">
        <v>66</v>
      </c>
      <c r="N22" t="n">
        <v>83.16</v>
      </c>
      <c r="O22" t="n">
        <v>36662.22</v>
      </c>
      <c r="P22" t="n">
        <v>560.01</v>
      </c>
      <c r="Q22" t="n">
        <v>3109.28</v>
      </c>
      <c r="R22" t="n">
        <v>155.57</v>
      </c>
      <c r="S22" t="n">
        <v>88.73</v>
      </c>
      <c r="T22" t="n">
        <v>31385.6</v>
      </c>
      <c r="U22" t="n">
        <v>0.57</v>
      </c>
      <c r="V22" t="n">
        <v>0.86</v>
      </c>
      <c r="W22" t="n">
        <v>7.7</v>
      </c>
      <c r="X22" t="n">
        <v>1.93</v>
      </c>
      <c r="Y22" t="n">
        <v>1</v>
      </c>
      <c r="Z22" t="n">
        <v>10</v>
      </c>
      <c r="AA22" t="n">
        <v>760.7382611126424</v>
      </c>
      <c r="AB22" t="n">
        <v>1040.875650257753</v>
      </c>
      <c r="AC22" t="n">
        <v>941.535939075303</v>
      </c>
      <c r="AD22" t="n">
        <v>760738.2611126424</v>
      </c>
      <c r="AE22" t="n">
        <v>1040875.650257753</v>
      </c>
      <c r="AF22" t="n">
        <v>1.226245596894363e-06</v>
      </c>
      <c r="AG22" t="n">
        <v>0.8397916666666667</v>
      </c>
      <c r="AH22" t="n">
        <v>941535.9390753029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2.4959</v>
      </c>
      <c r="E23" t="n">
        <v>40.07</v>
      </c>
      <c r="F23" t="n">
        <v>33.61</v>
      </c>
      <c r="G23" t="n">
        <v>31.03</v>
      </c>
      <c r="H23" t="n">
        <v>0.38</v>
      </c>
      <c r="I23" t="n">
        <v>65</v>
      </c>
      <c r="J23" t="n">
        <v>295.88</v>
      </c>
      <c r="K23" t="n">
        <v>61.2</v>
      </c>
      <c r="L23" t="n">
        <v>6.25</v>
      </c>
      <c r="M23" t="n">
        <v>63</v>
      </c>
      <c r="N23" t="n">
        <v>83.43000000000001</v>
      </c>
      <c r="O23" t="n">
        <v>36726.12</v>
      </c>
      <c r="P23" t="n">
        <v>556.15</v>
      </c>
      <c r="Q23" t="n">
        <v>3109.45</v>
      </c>
      <c r="R23" t="n">
        <v>152.75</v>
      </c>
      <c r="S23" t="n">
        <v>88.73</v>
      </c>
      <c r="T23" t="n">
        <v>29990.43</v>
      </c>
      <c r="U23" t="n">
        <v>0.58</v>
      </c>
      <c r="V23" t="n">
        <v>0.86</v>
      </c>
      <c r="W23" t="n">
        <v>7.7</v>
      </c>
      <c r="X23" t="n">
        <v>1.85</v>
      </c>
      <c r="Y23" t="n">
        <v>1</v>
      </c>
      <c r="Z23" t="n">
        <v>10</v>
      </c>
      <c r="AA23" t="n">
        <v>752.001822972712</v>
      </c>
      <c r="AB23" t="n">
        <v>1028.922070170252</v>
      </c>
      <c r="AC23" t="n">
        <v>930.7231918943975</v>
      </c>
      <c r="AD23" t="n">
        <v>752001.822972712</v>
      </c>
      <c r="AE23" t="n">
        <v>1028922.070170252</v>
      </c>
      <c r="AF23" t="n">
        <v>1.233560269754803e-06</v>
      </c>
      <c r="AG23" t="n">
        <v>0.8347916666666667</v>
      </c>
      <c r="AH23" t="n">
        <v>930723.1918943975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2.5126</v>
      </c>
      <c r="E24" t="n">
        <v>39.8</v>
      </c>
      <c r="F24" t="n">
        <v>33.51</v>
      </c>
      <c r="G24" t="n">
        <v>32.43</v>
      </c>
      <c r="H24" t="n">
        <v>0.39</v>
      </c>
      <c r="I24" t="n">
        <v>62</v>
      </c>
      <c r="J24" t="n">
        <v>296.4</v>
      </c>
      <c r="K24" t="n">
        <v>61.2</v>
      </c>
      <c r="L24" t="n">
        <v>6.5</v>
      </c>
      <c r="M24" t="n">
        <v>60</v>
      </c>
      <c r="N24" t="n">
        <v>83.7</v>
      </c>
      <c r="O24" t="n">
        <v>36790.13</v>
      </c>
      <c r="P24" t="n">
        <v>552.51</v>
      </c>
      <c r="Q24" t="n">
        <v>3109.24</v>
      </c>
      <c r="R24" t="n">
        <v>149.38</v>
      </c>
      <c r="S24" t="n">
        <v>88.73</v>
      </c>
      <c r="T24" t="n">
        <v>28319.01</v>
      </c>
      <c r="U24" t="n">
        <v>0.59</v>
      </c>
      <c r="V24" t="n">
        <v>0.86</v>
      </c>
      <c r="W24" t="n">
        <v>7.7</v>
      </c>
      <c r="X24" t="n">
        <v>1.75</v>
      </c>
      <c r="Y24" t="n">
        <v>1</v>
      </c>
      <c r="Z24" t="n">
        <v>10</v>
      </c>
      <c r="AA24" t="n">
        <v>742.8962050917623</v>
      </c>
      <c r="AB24" t="n">
        <v>1016.463362074027</v>
      </c>
      <c r="AC24" t="n">
        <v>919.4535254129696</v>
      </c>
      <c r="AD24" t="n">
        <v>742896.2050917624</v>
      </c>
      <c r="AE24" t="n">
        <v>1016463.362074027</v>
      </c>
      <c r="AF24" t="n">
        <v>1.241813988455434e-06</v>
      </c>
      <c r="AG24" t="n">
        <v>0.8291666666666666</v>
      </c>
      <c r="AH24" t="n">
        <v>919453.5254129696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2.524</v>
      </c>
      <c r="E25" t="n">
        <v>39.62</v>
      </c>
      <c r="F25" t="n">
        <v>33.44</v>
      </c>
      <c r="G25" t="n">
        <v>33.44</v>
      </c>
      <c r="H25" t="n">
        <v>0.4</v>
      </c>
      <c r="I25" t="n">
        <v>60</v>
      </c>
      <c r="J25" t="n">
        <v>296.92</v>
      </c>
      <c r="K25" t="n">
        <v>61.2</v>
      </c>
      <c r="L25" t="n">
        <v>6.75</v>
      </c>
      <c r="M25" t="n">
        <v>58</v>
      </c>
      <c r="N25" t="n">
        <v>83.97</v>
      </c>
      <c r="O25" t="n">
        <v>36854.25</v>
      </c>
      <c r="P25" t="n">
        <v>549.23</v>
      </c>
      <c r="Q25" t="n">
        <v>3109.14</v>
      </c>
      <c r="R25" t="n">
        <v>147.38</v>
      </c>
      <c r="S25" t="n">
        <v>88.73</v>
      </c>
      <c r="T25" t="n">
        <v>27328.03</v>
      </c>
      <c r="U25" t="n">
        <v>0.6</v>
      </c>
      <c r="V25" t="n">
        <v>0.87</v>
      </c>
      <c r="W25" t="n">
        <v>7.68</v>
      </c>
      <c r="X25" t="n">
        <v>1.68</v>
      </c>
      <c r="Y25" t="n">
        <v>1</v>
      </c>
      <c r="Z25" t="n">
        <v>10</v>
      </c>
      <c r="AA25" t="n">
        <v>735.9771694765276</v>
      </c>
      <c r="AB25" t="n">
        <v>1006.996432298955</v>
      </c>
      <c r="AC25" t="n">
        <v>910.8901061287108</v>
      </c>
      <c r="AD25" t="n">
        <v>735977.1694765276</v>
      </c>
      <c r="AE25" t="n">
        <v>1006996.432298955</v>
      </c>
      <c r="AF25" t="n">
        <v>1.247448263496583e-06</v>
      </c>
      <c r="AG25" t="n">
        <v>0.8254166666666666</v>
      </c>
      <c r="AH25" t="n">
        <v>910890.1061287108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2.5384</v>
      </c>
      <c r="E26" t="n">
        <v>39.39</v>
      </c>
      <c r="F26" t="n">
        <v>33.37</v>
      </c>
      <c r="G26" t="n">
        <v>35.13</v>
      </c>
      <c r="H26" t="n">
        <v>0.42</v>
      </c>
      <c r="I26" t="n">
        <v>57</v>
      </c>
      <c r="J26" t="n">
        <v>297.44</v>
      </c>
      <c r="K26" t="n">
        <v>61.2</v>
      </c>
      <c r="L26" t="n">
        <v>7</v>
      </c>
      <c r="M26" t="n">
        <v>55</v>
      </c>
      <c r="N26" t="n">
        <v>84.23999999999999</v>
      </c>
      <c r="O26" t="n">
        <v>36918.48</v>
      </c>
      <c r="P26" t="n">
        <v>546.01</v>
      </c>
      <c r="Q26" t="n">
        <v>3109.15</v>
      </c>
      <c r="R26" t="n">
        <v>144.93</v>
      </c>
      <c r="S26" t="n">
        <v>88.73</v>
      </c>
      <c r="T26" t="n">
        <v>26121.67</v>
      </c>
      <c r="U26" t="n">
        <v>0.61</v>
      </c>
      <c r="V26" t="n">
        <v>0.87</v>
      </c>
      <c r="W26" t="n">
        <v>7.69</v>
      </c>
      <c r="X26" t="n">
        <v>1.61</v>
      </c>
      <c r="Y26" t="n">
        <v>1</v>
      </c>
      <c r="Z26" t="n">
        <v>10</v>
      </c>
      <c r="AA26" t="n">
        <v>728.3172871299032</v>
      </c>
      <c r="AB26" t="n">
        <v>996.5158433421439</v>
      </c>
      <c r="AC26" t="n">
        <v>901.4097698723392</v>
      </c>
      <c r="AD26" t="n">
        <v>728317.2871299032</v>
      </c>
      <c r="AE26" t="n">
        <v>996515.8433421438</v>
      </c>
      <c r="AF26" t="n">
        <v>1.25456524249593e-06</v>
      </c>
      <c r="AG26" t="n">
        <v>0.820625</v>
      </c>
      <c r="AH26" t="n">
        <v>901409.7698723392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2.5493</v>
      </c>
      <c r="E27" t="n">
        <v>39.23</v>
      </c>
      <c r="F27" t="n">
        <v>33.31</v>
      </c>
      <c r="G27" t="n">
        <v>36.34</v>
      </c>
      <c r="H27" t="n">
        <v>0.43</v>
      </c>
      <c r="I27" t="n">
        <v>55</v>
      </c>
      <c r="J27" t="n">
        <v>297.96</v>
      </c>
      <c r="K27" t="n">
        <v>61.2</v>
      </c>
      <c r="L27" t="n">
        <v>7.25</v>
      </c>
      <c r="M27" t="n">
        <v>53</v>
      </c>
      <c r="N27" t="n">
        <v>84.51000000000001</v>
      </c>
      <c r="O27" t="n">
        <v>36982.83</v>
      </c>
      <c r="P27" t="n">
        <v>543.01</v>
      </c>
      <c r="Q27" t="n">
        <v>3109.4</v>
      </c>
      <c r="R27" t="n">
        <v>143.19</v>
      </c>
      <c r="S27" t="n">
        <v>88.73</v>
      </c>
      <c r="T27" t="n">
        <v>25257.63</v>
      </c>
      <c r="U27" t="n">
        <v>0.62</v>
      </c>
      <c r="V27" t="n">
        <v>0.87</v>
      </c>
      <c r="W27" t="n">
        <v>7.68</v>
      </c>
      <c r="X27" t="n">
        <v>1.55</v>
      </c>
      <c r="Y27" t="n">
        <v>1</v>
      </c>
      <c r="Z27" t="n">
        <v>10</v>
      </c>
      <c r="AA27" t="n">
        <v>722.0016023987009</v>
      </c>
      <c r="AB27" t="n">
        <v>987.8744448645672</v>
      </c>
      <c r="AC27" t="n">
        <v>893.5930943371835</v>
      </c>
      <c r="AD27" t="n">
        <v>722001.6023987009</v>
      </c>
      <c r="AE27" t="n">
        <v>987874.4448645671</v>
      </c>
      <c r="AF27" t="n">
        <v>1.259952400210713e-06</v>
      </c>
      <c r="AG27" t="n">
        <v>0.8172916666666666</v>
      </c>
      <c r="AH27" t="n">
        <v>893593.0943371835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2.5599</v>
      </c>
      <c r="E28" t="n">
        <v>39.06</v>
      </c>
      <c r="F28" t="n">
        <v>33.26</v>
      </c>
      <c r="G28" t="n">
        <v>37.65</v>
      </c>
      <c r="H28" t="n">
        <v>0.45</v>
      </c>
      <c r="I28" t="n">
        <v>53</v>
      </c>
      <c r="J28" t="n">
        <v>298.48</v>
      </c>
      <c r="K28" t="n">
        <v>61.2</v>
      </c>
      <c r="L28" t="n">
        <v>7.5</v>
      </c>
      <c r="M28" t="n">
        <v>51</v>
      </c>
      <c r="N28" t="n">
        <v>84.79000000000001</v>
      </c>
      <c r="O28" t="n">
        <v>37047.29</v>
      </c>
      <c r="P28" t="n">
        <v>540.2</v>
      </c>
      <c r="Q28" t="n">
        <v>3109.22</v>
      </c>
      <c r="R28" t="n">
        <v>141.51</v>
      </c>
      <c r="S28" t="n">
        <v>88.73</v>
      </c>
      <c r="T28" t="n">
        <v>24430.5</v>
      </c>
      <c r="U28" t="n">
        <v>0.63</v>
      </c>
      <c r="V28" t="n">
        <v>0.87</v>
      </c>
      <c r="W28" t="n">
        <v>7.67</v>
      </c>
      <c r="X28" t="n">
        <v>1.5</v>
      </c>
      <c r="Y28" t="n">
        <v>1</v>
      </c>
      <c r="Z28" t="n">
        <v>10</v>
      </c>
      <c r="AA28" t="n">
        <v>716.0617121865557</v>
      </c>
      <c r="AB28" t="n">
        <v>979.7472250268485</v>
      </c>
      <c r="AC28" t="n">
        <v>886.2415249541519</v>
      </c>
      <c r="AD28" t="n">
        <v>716061.7121865557</v>
      </c>
      <c r="AE28" t="n">
        <v>979747.2250268485</v>
      </c>
      <c r="AF28" t="n">
        <v>1.265191287529676e-06</v>
      </c>
      <c r="AG28" t="n">
        <v>0.8137500000000001</v>
      </c>
      <c r="AH28" t="n">
        <v>886241.5249541519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2.5697</v>
      </c>
      <c r="E29" t="n">
        <v>38.92</v>
      </c>
      <c r="F29" t="n">
        <v>33.22</v>
      </c>
      <c r="G29" t="n">
        <v>39.08</v>
      </c>
      <c r="H29" t="n">
        <v>0.46</v>
      </c>
      <c r="I29" t="n">
        <v>51</v>
      </c>
      <c r="J29" t="n">
        <v>299.01</v>
      </c>
      <c r="K29" t="n">
        <v>61.2</v>
      </c>
      <c r="L29" t="n">
        <v>7.75</v>
      </c>
      <c r="M29" t="n">
        <v>49</v>
      </c>
      <c r="N29" t="n">
        <v>85.06</v>
      </c>
      <c r="O29" t="n">
        <v>37111.87</v>
      </c>
      <c r="P29" t="n">
        <v>537.27</v>
      </c>
      <c r="Q29" t="n">
        <v>3109.59</v>
      </c>
      <c r="R29" t="n">
        <v>139.89</v>
      </c>
      <c r="S29" t="n">
        <v>88.73</v>
      </c>
      <c r="T29" t="n">
        <v>23627.21</v>
      </c>
      <c r="U29" t="n">
        <v>0.63</v>
      </c>
      <c r="V29" t="n">
        <v>0.87</v>
      </c>
      <c r="W29" t="n">
        <v>7.68</v>
      </c>
      <c r="X29" t="n">
        <v>1.45</v>
      </c>
      <c r="Y29" t="n">
        <v>1</v>
      </c>
      <c r="Z29" t="n">
        <v>10</v>
      </c>
      <c r="AA29" t="n">
        <v>710.3399971771662</v>
      </c>
      <c r="AB29" t="n">
        <v>971.9185221267508</v>
      </c>
      <c r="AC29" t="n">
        <v>879.1599824711863</v>
      </c>
      <c r="AD29" t="n">
        <v>710339.9971771662</v>
      </c>
      <c r="AE29" t="n">
        <v>971918.5221267508</v>
      </c>
      <c r="AF29" t="n">
        <v>1.270034787126454e-06</v>
      </c>
      <c r="AG29" t="n">
        <v>0.8108333333333334</v>
      </c>
      <c r="AH29" t="n">
        <v>879159.9824711862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2.5827</v>
      </c>
      <c r="E30" t="n">
        <v>38.72</v>
      </c>
      <c r="F30" t="n">
        <v>33.13</v>
      </c>
      <c r="G30" t="n">
        <v>40.57</v>
      </c>
      <c r="H30" t="n">
        <v>0.48</v>
      </c>
      <c r="I30" t="n">
        <v>49</v>
      </c>
      <c r="J30" t="n">
        <v>299.53</v>
      </c>
      <c r="K30" t="n">
        <v>61.2</v>
      </c>
      <c r="L30" t="n">
        <v>8</v>
      </c>
      <c r="M30" t="n">
        <v>47</v>
      </c>
      <c r="N30" t="n">
        <v>85.33</v>
      </c>
      <c r="O30" t="n">
        <v>37176.68</v>
      </c>
      <c r="P30" t="n">
        <v>533.8200000000001</v>
      </c>
      <c r="Q30" t="n">
        <v>3109.24</v>
      </c>
      <c r="R30" t="n">
        <v>137.15</v>
      </c>
      <c r="S30" t="n">
        <v>88.73</v>
      </c>
      <c r="T30" t="n">
        <v>22271.48</v>
      </c>
      <c r="U30" t="n">
        <v>0.65</v>
      </c>
      <c r="V30" t="n">
        <v>0.87</v>
      </c>
      <c r="W30" t="n">
        <v>7.67</v>
      </c>
      <c r="X30" t="n">
        <v>1.37</v>
      </c>
      <c r="Y30" t="n">
        <v>1</v>
      </c>
      <c r="Z30" t="n">
        <v>10</v>
      </c>
      <c r="AA30" t="n">
        <v>703.0038382683952</v>
      </c>
      <c r="AB30" t="n">
        <v>961.880865859281</v>
      </c>
      <c r="AC30" t="n">
        <v>870.0803060299447</v>
      </c>
      <c r="AD30" t="n">
        <v>703003.8382683952</v>
      </c>
      <c r="AE30" t="n">
        <v>961880.865859281</v>
      </c>
      <c r="AF30" t="n">
        <v>1.276459837611975e-06</v>
      </c>
      <c r="AG30" t="n">
        <v>0.8066666666666666</v>
      </c>
      <c r="AH30" t="n">
        <v>870080.3060299447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2.5885</v>
      </c>
      <c r="E31" t="n">
        <v>38.63</v>
      </c>
      <c r="F31" t="n">
        <v>33.1</v>
      </c>
      <c r="G31" t="n">
        <v>41.37</v>
      </c>
      <c r="H31" t="n">
        <v>0.49</v>
      </c>
      <c r="I31" t="n">
        <v>48</v>
      </c>
      <c r="J31" t="n">
        <v>300.06</v>
      </c>
      <c r="K31" t="n">
        <v>61.2</v>
      </c>
      <c r="L31" t="n">
        <v>8.25</v>
      </c>
      <c r="M31" t="n">
        <v>46</v>
      </c>
      <c r="N31" t="n">
        <v>85.61</v>
      </c>
      <c r="O31" t="n">
        <v>37241.49</v>
      </c>
      <c r="P31" t="n">
        <v>531.24</v>
      </c>
      <c r="Q31" t="n">
        <v>3109.26</v>
      </c>
      <c r="R31" t="n">
        <v>136.34</v>
      </c>
      <c r="S31" t="n">
        <v>88.73</v>
      </c>
      <c r="T31" t="n">
        <v>21872.01</v>
      </c>
      <c r="U31" t="n">
        <v>0.65</v>
      </c>
      <c r="V31" t="n">
        <v>0.87</v>
      </c>
      <c r="W31" t="n">
        <v>7.66</v>
      </c>
      <c r="X31" t="n">
        <v>1.33</v>
      </c>
      <c r="Y31" t="n">
        <v>1</v>
      </c>
      <c r="Z31" t="n">
        <v>10</v>
      </c>
      <c r="AA31" t="n">
        <v>698.8424712443943</v>
      </c>
      <c r="AB31" t="n">
        <v>956.1870999104867</v>
      </c>
      <c r="AC31" t="n">
        <v>864.9299451120525</v>
      </c>
      <c r="AD31" t="n">
        <v>698842.4712443943</v>
      </c>
      <c r="AE31" t="n">
        <v>956187.0999104867</v>
      </c>
      <c r="AF31" t="n">
        <v>1.279326398597823e-06</v>
      </c>
      <c r="AG31" t="n">
        <v>0.8047916666666667</v>
      </c>
      <c r="AH31" t="n">
        <v>864929.9451120525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2.6008</v>
      </c>
      <c r="E32" t="n">
        <v>38.45</v>
      </c>
      <c r="F32" t="n">
        <v>33.02</v>
      </c>
      <c r="G32" t="n">
        <v>43.07</v>
      </c>
      <c r="H32" t="n">
        <v>0.5</v>
      </c>
      <c r="I32" t="n">
        <v>46</v>
      </c>
      <c r="J32" t="n">
        <v>300.59</v>
      </c>
      <c r="K32" t="n">
        <v>61.2</v>
      </c>
      <c r="L32" t="n">
        <v>8.5</v>
      </c>
      <c r="M32" t="n">
        <v>44</v>
      </c>
      <c r="N32" t="n">
        <v>85.89</v>
      </c>
      <c r="O32" t="n">
        <v>37306.42</v>
      </c>
      <c r="P32" t="n">
        <v>526.84</v>
      </c>
      <c r="Q32" t="n">
        <v>3109.16</v>
      </c>
      <c r="R32" t="n">
        <v>133.77</v>
      </c>
      <c r="S32" t="n">
        <v>88.73</v>
      </c>
      <c r="T32" t="n">
        <v>20594.56</v>
      </c>
      <c r="U32" t="n">
        <v>0.66</v>
      </c>
      <c r="V32" t="n">
        <v>0.88</v>
      </c>
      <c r="W32" t="n">
        <v>7.66</v>
      </c>
      <c r="X32" t="n">
        <v>1.26</v>
      </c>
      <c r="Y32" t="n">
        <v>1</v>
      </c>
      <c r="Z32" t="n">
        <v>10</v>
      </c>
      <c r="AA32" t="n">
        <v>690.9789672651445</v>
      </c>
      <c r="AB32" t="n">
        <v>945.4279068527658</v>
      </c>
      <c r="AC32" t="n">
        <v>855.1975943391384</v>
      </c>
      <c r="AD32" t="n">
        <v>690978.9672651446</v>
      </c>
      <c r="AE32" t="n">
        <v>945427.9068527658</v>
      </c>
      <c r="AF32" t="n">
        <v>1.285405484826432e-06</v>
      </c>
      <c r="AG32" t="n">
        <v>0.8010416666666668</v>
      </c>
      <c r="AH32" t="n">
        <v>855197.5943391384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2.6099</v>
      </c>
      <c r="E33" t="n">
        <v>38.32</v>
      </c>
      <c r="F33" t="n">
        <v>33</v>
      </c>
      <c r="G33" t="n">
        <v>44.99</v>
      </c>
      <c r="H33" t="n">
        <v>0.52</v>
      </c>
      <c r="I33" t="n">
        <v>44</v>
      </c>
      <c r="J33" t="n">
        <v>301.11</v>
      </c>
      <c r="K33" t="n">
        <v>61.2</v>
      </c>
      <c r="L33" t="n">
        <v>8.75</v>
      </c>
      <c r="M33" t="n">
        <v>42</v>
      </c>
      <c r="N33" t="n">
        <v>86.16</v>
      </c>
      <c r="O33" t="n">
        <v>37371.47</v>
      </c>
      <c r="P33" t="n">
        <v>524.85</v>
      </c>
      <c r="Q33" t="n">
        <v>3109.3</v>
      </c>
      <c r="R33" t="n">
        <v>132.8</v>
      </c>
      <c r="S33" t="n">
        <v>88.73</v>
      </c>
      <c r="T33" t="n">
        <v>20119.48</v>
      </c>
      <c r="U33" t="n">
        <v>0.67</v>
      </c>
      <c r="V33" t="n">
        <v>0.88</v>
      </c>
      <c r="W33" t="n">
        <v>7.66</v>
      </c>
      <c r="X33" t="n">
        <v>1.23</v>
      </c>
      <c r="Y33" t="n">
        <v>1</v>
      </c>
      <c r="Z33" t="n">
        <v>10</v>
      </c>
      <c r="AA33" t="n">
        <v>686.6133719362234</v>
      </c>
      <c r="AB33" t="n">
        <v>939.4547067272625</v>
      </c>
      <c r="AC33" t="n">
        <v>849.794468050174</v>
      </c>
      <c r="AD33" t="n">
        <v>686613.3719362235</v>
      </c>
      <c r="AE33" t="n">
        <v>939454.7067272626</v>
      </c>
      <c r="AF33" t="n">
        <v>1.289903020166297e-06</v>
      </c>
      <c r="AG33" t="n">
        <v>0.7983333333333333</v>
      </c>
      <c r="AH33" t="n">
        <v>849794.4680501741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2.6158</v>
      </c>
      <c r="E34" t="n">
        <v>38.23</v>
      </c>
      <c r="F34" t="n">
        <v>32.96</v>
      </c>
      <c r="G34" t="n">
        <v>46</v>
      </c>
      <c r="H34" t="n">
        <v>0.53</v>
      </c>
      <c r="I34" t="n">
        <v>43</v>
      </c>
      <c r="J34" t="n">
        <v>301.64</v>
      </c>
      <c r="K34" t="n">
        <v>61.2</v>
      </c>
      <c r="L34" t="n">
        <v>9</v>
      </c>
      <c r="M34" t="n">
        <v>41</v>
      </c>
      <c r="N34" t="n">
        <v>86.44</v>
      </c>
      <c r="O34" t="n">
        <v>37436.63</v>
      </c>
      <c r="P34" t="n">
        <v>523.0599999999999</v>
      </c>
      <c r="Q34" t="n">
        <v>3109.27</v>
      </c>
      <c r="R34" t="n">
        <v>131.72</v>
      </c>
      <c r="S34" t="n">
        <v>88.73</v>
      </c>
      <c r="T34" t="n">
        <v>19585.45</v>
      </c>
      <c r="U34" t="n">
        <v>0.67</v>
      </c>
      <c r="V34" t="n">
        <v>0.88</v>
      </c>
      <c r="W34" t="n">
        <v>7.66</v>
      </c>
      <c r="X34" t="n">
        <v>1.2</v>
      </c>
      <c r="Y34" t="n">
        <v>1</v>
      </c>
      <c r="Z34" t="n">
        <v>10</v>
      </c>
      <c r="AA34" t="n">
        <v>683.1770331127661</v>
      </c>
      <c r="AB34" t="n">
        <v>934.7529563484388</v>
      </c>
      <c r="AC34" t="n">
        <v>845.5414461285573</v>
      </c>
      <c r="AD34" t="n">
        <v>683177.0331127661</v>
      </c>
      <c r="AE34" t="n">
        <v>934752.9563484389</v>
      </c>
      <c r="AF34" t="n">
        <v>1.292819004617418e-06</v>
      </c>
      <c r="AG34" t="n">
        <v>0.7964583333333333</v>
      </c>
      <c r="AH34" t="n">
        <v>845541.4461285572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2.6232</v>
      </c>
      <c r="E35" t="n">
        <v>38.12</v>
      </c>
      <c r="F35" t="n">
        <v>32.91</v>
      </c>
      <c r="G35" t="n">
        <v>47.01</v>
      </c>
      <c r="H35" t="n">
        <v>0.55</v>
      </c>
      <c r="I35" t="n">
        <v>42</v>
      </c>
      <c r="J35" t="n">
        <v>302.17</v>
      </c>
      <c r="K35" t="n">
        <v>61.2</v>
      </c>
      <c r="L35" t="n">
        <v>9.25</v>
      </c>
      <c r="M35" t="n">
        <v>40</v>
      </c>
      <c r="N35" t="n">
        <v>86.72</v>
      </c>
      <c r="O35" t="n">
        <v>37501.91</v>
      </c>
      <c r="P35" t="n">
        <v>519.49</v>
      </c>
      <c r="Q35" t="n">
        <v>3109.41</v>
      </c>
      <c r="R35" t="n">
        <v>130.47</v>
      </c>
      <c r="S35" t="n">
        <v>88.73</v>
      </c>
      <c r="T35" t="n">
        <v>18965.79</v>
      </c>
      <c r="U35" t="n">
        <v>0.68</v>
      </c>
      <c r="V35" t="n">
        <v>0.88</v>
      </c>
      <c r="W35" t="n">
        <v>7.64</v>
      </c>
      <c r="X35" t="n">
        <v>1.15</v>
      </c>
      <c r="Y35" t="n">
        <v>1</v>
      </c>
      <c r="Z35" t="n">
        <v>10</v>
      </c>
      <c r="AA35" t="n">
        <v>677.6685081307398</v>
      </c>
      <c r="AB35" t="n">
        <v>927.2159494490594</v>
      </c>
      <c r="AC35" t="n">
        <v>838.7237605893989</v>
      </c>
      <c r="AD35" t="n">
        <v>677668.5081307398</v>
      </c>
      <c r="AE35" t="n">
        <v>927215.9494490594</v>
      </c>
      <c r="AF35" t="n">
        <v>1.296476341047638e-06</v>
      </c>
      <c r="AG35" t="n">
        <v>0.7941666666666666</v>
      </c>
      <c r="AH35" t="n">
        <v>838723.7605893989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2.6332</v>
      </c>
      <c r="E36" t="n">
        <v>37.98</v>
      </c>
      <c r="F36" t="n">
        <v>32.87</v>
      </c>
      <c r="G36" t="n">
        <v>49.31</v>
      </c>
      <c r="H36" t="n">
        <v>0.5600000000000001</v>
      </c>
      <c r="I36" t="n">
        <v>40</v>
      </c>
      <c r="J36" t="n">
        <v>302.7</v>
      </c>
      <c r="K36" t="n">
        <v>61.2</v>
      </c>
      <c r="L36" t="n">
        <v>9.5</v>
      </c>
      <c r="M36" t="n">
        <v>38</v>
      </c>
      <c r="N36" t="n">
        <v>87</v>
      </c>
      <c r="O36" t="n">
        <v>37567.32</v>
      </c>
      <c r="P36" t="n">
        <v>516.8200000000001</v>
      </c>
      <c r="Q36" t="n">
        <v>3109.35</v>
      </c>
      <c r="R36" t="n">
        <v>128.76</v>
      </c>
      <c r="S36" t="n">
        <v>88.73</v>
      </c>
      <c r="T36" t="n">
        <v>18119.98</v>
      </c>
      <c r="U36" t="n">
        <v>0.6899999999999999</v>
      </c>
      <c r="V36" t="n">
        <v>0.88</v>
      </c>
      <c r="W36" t="n">
        <v>7.65</v>
      </c>
      <c r="X36" t="n">
        <v>1.11</v>
      </c>
      <c r="Y36" t="n">
        <v>1</v>
      </c>
      <c r="Z36" t="n">
        <v>10</v>
      </c>
      <c r="AA36" t="n">
        <v>672.4147655817426</v>
      </c>
      <c r="AB36" t="n">
        <v>920.0275471147586</v>
      </c>
      <c r="AC36" t="n">
        <v>832.2214092848977</v>
      </c>
      <c r="AD36" t="n">
        <v>672414.7655817426</v>
      </c>
      <c r="AE36" t="n">
        <v>920027.5471147586</v>
      </c>
      <c r="AF36" t="n">
        <v>1.301418687574962e-06</v>
      </c>
      <c r="AG36" t="n">
        <v>0.7912499999999999</v>
      </c>
      <c r="AH36" t="n">
        <v>832221.4092848977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2.6368</v>
      </c>
      <c r="E37" t="n">
        <v>37.92</v>
      </c>
      <c r="F37" t="n">
        <v>32.87</v>
      </c>
      <c r="G37" t="n">
        <v>50.57</v>
      </c>
      <c r="H37" t="n">
        <v>0.57</v>
      </c>
      <c r="I37" t="n">
        <v>39</v>
      </c>
      <c r="J37" t="n">
        <v>303.23</v>
      </c>
      <c r="K37" t="n">
        <v>61.2</v>
      </c>
      <c r="L37" t="n">
        <v>9.75</v>
      </c>
      <c r="M37" t="n">
        <v>37</v>
      </c>
      <c r="N37" t="n">
        <v>87.28</v>
      </c>
      <c r="O37" t="n">
        <v>37632.84</v>
      </c>
      <c r="P37" t="n">
        <v>514.39</v>
      </c>
      <c r="Q37" t="n">
        <v>3109.25</v>
      </c>
      <c r="R37" t="n">
        <v>128.9</v>
      </c>
      <c r="S37" t="n">
        <v>88.73</v>
      </c>
      <c r="T37" t="n">
        <v>18193.37</v>
      </c>
      <c r="U37" t="n">
        <v>0.6899999999999999</v>
      </c>
      <c r="V37" t="n">
        <v>0.88</v>
      </c>
      <c r="W37" t="n">
        <v>7.65</v>
      </c>
      <c r="X37" t="n">
        <v>1.11</v>
      </c>
      <c r="Y37" t="n">
        <v>1</v>
      </c>
      <c r="Z37" t="n">
        <v>10</v>
      </c>
      <c r="AA37" t="n">
        <v>669.2692500016741</v>
      </c>
      <c r="AB37" t="n">
        <v>915.7237139277553</v>
      </c>
      <c r="AC37" t="n">
        <v>828.3283278967941</v>
      </c>
      <c r="AD37" t="n">
        <v>669269.2500016741</v>
      </c>
      <c r="AE37" t="n">
        <v>915723.7139277552</v>
      </c>
      <c r="AF37" t="n">
        <v>1.303197932324798e-06</v>
      </c>
      <c r="AG37" t="n">
        <v>0.79</v>
      </c>
      <c r="AH37" t="n">
        <v>828328.3278967941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2.6444</v>
      </c>
      <c r="E38" t="n">
        <v>37.82</v>
      </c>
      <c r="F38" t="n">
        <v>32.82</v>
      </c>
      <c r="G38" t="n">
        <v>51.82</v>
      </c>
      <c r="H38" t="n">
        <v>0.59</v>
      </c>
      <c r="I38" t="n">
        <v>38</v>
      </c>
      <c r="J38" t="n">
        <v>303.76</v>
      </c>
      <c r="K38" t="n">
        <v>61.2</v>
      </c>
      <c r="L38" t="n">
        <v>10</v>
      </c>
      <c r="M38" t="n">
        <v>36</v>
      </c>
      <c r="N38" t="n">
        <v>87.56999999999999</v>
      </c>
      <c r="O38" t="n">
        <v>37698.48</v>
      </c>
      <c r="P38" t="n">
        <v>510.96</v>
      </c>
      <c r="Q38" t="n">
        <v>3109.18</v>
      </c>
      <c r="R38" t="n">
        <v>127.25</v>
      </c>
      <c r="S38" t="n">
        <v>88.73</v>
      </c>
      <c r="T38" t="n">
        <v>17376.25</v>
      </c>
      <c r="U38" t="n">
        <v>0.7</v>
      </c>
      <c r="V38" t="n">
        <v>0.88</v>
      </c>
      <c r="W38" t="n">
        <v>7.65</v>
      </c>
      <c r="X38" t="n">
        <v>1.06</v>
      </c>
      <c r="Y38" t="n">
        <v>1</v>
      </c>
      <c r="Z38" t="n">
        <v>10</v>
      </c>
      <c r="AA38" t="n">
        <v>663.9223767229945</v>
      </c>
      <c r="AB38" t="n">
        <v>908.4078860204651</v>
      </c>
      <c r="AC38" t="n">
        <v>821.7107123371467</v>
      </c>
      <c r="AD38" t="n">
        <v>663922.3767229945</v>
      </c>
      <c r="AE38" t="n">
        <v>908407.8860204651</v>
      </c>
      <c r="AF38" t="n">
        <v>1.306954115685564e-06</v>
      </c>
      <c r="AG38" t="n">
        <v>0.7879166666666667</v>
      </c>
      <c r="AH38" t="n">
        <v>821710.7123371466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2.6498</v>
      </c>
      <c r="E39" t="n">
        <v>37.74</v>
      </c>
      <c r="F39" t="n">
        <v>32.8</v>
      </c>
      <c r="G39" t="n">
        <v>53.18</v>
      </c>
      <c r="H39" t="n">
        <v>0.6</v>
      </c>
      <c r="I39" t="n">
        <v>37</v>
      </c>
      <c r="J39" t="n">
        <v>304.3</v>
      </c>
      <c r="K39" t="n">
        <v>61.2</v>
      </c>
      <c r="L39" t="n">
        <v>10.25</v>
      </c>
      <c r="M39" t="n">
        <v>35</v>
      </c>
      <c r="N39" t="n">
        <v>87.84999999999999</v>
      </c>
      <c r="O39" t="n">
        <v>37764.25</v>
      </c>
      <c r="P39" t="n">
        <v>509.01</v>
      </c>
      <c r="Q39" t="n">
        <v>3109.26</v>
      </c>
      <c r="R39" t="n">
        <v>126.41</v>
      </c>
      <c r="S39" t="n">
        <v>88.73</v>
      </c>
      <c r="T39" t="n">
        <v>16959.71</v>
      </c>
      <c r="U39" t="n">
        <v>0.7</v>
      </c>
      <c r="V39" t="n">
        <v>0.88</v>
      </c>
      <c r="W39" t="n">
        <v>7.65</v>
      </c>
      <c r="X39" t="n">
        <v>1.03</v>
      </c>
      <c r="Y39" t="n">
        <v>1</v>
      </c>
      <c r="Z39" t="n">
        <v>10</v>
      </c>
      <c r="AA39" t="n">
        <v>660.6760882997642</v>
      </c>
      <c r="AB39" t="n">
        <v>903.9661709836638</v>
      </c>
      <c r="AC39" t="n">
        <v>817.6929083494715</v>
      </c>
      <c r="AD39" t="n">
        <v>660676.0882997642</v>
      </c>
      <c r="AE39" t="n">
        <v>903966.1709836638</v>
      </c>
      <c r="AF39" t="n">
        <v>1.309622982810319e-06</v>
      </c>
      <c r="AG39" t="n">
        <v>0.78625</v>
      </c>
      <c r="AH39" t="n">
        <v>817692.9083494715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2.656</v>
      </c>
      <c r="E40" t="n">
        <v>37.65</v>
      </c>
      <c r="F40" t="n">
        <v>32.76</v>
      </c>
      <c r="G40" t="n">
        <v>54.6</v>
      </c>
      <c r="H40" t="n">
        <v>0.61</v>
      </c>
      <c r="I40" t="n">
        <v>36</v>
      </c>
      <c r="J40" t="n">
        <v>304.83</v>
      </c>
      <c r="K40" t="n">
        <v>61.2</v>
      </c>
      <c r="L40" t="n">
        <v>10.5</v>
      </c>
      <c r="M40" t="n">
        <v>34</v>
      </c>
      <c r="N40" t="n">
        <v>88.13</v>
      </c>
      <c r="O40" t="n">
        <v>37830.13</v>
      </c>
      <c r="P40" t="n">
        <v>505.33</v>
      </c>
      <c r="Q40" t="n">
        <v>3109.19</v>
      </c>
      <c r="R40" t="n">
        <v>125.21</v>
      </c>
      <c r="S40" t="n">
        <v>88.73</v>
      </c>
      <c r="T40" t="n">
        <v>16365.84</v>
      </c>
      <c r="U40" t="n">
        <v>0.71</v>
      </c>
      <c r="V40" t="n">
        <v>0.88</v>
      </c>
      <c r="W40" t="n">
        <v>7.65</v>
      </c>
      <c r="X40" t="n">
        <v>1</v>
      </c>
      <c r="Y40" t="n">
        <v>1</v>
      </c>
      <c r="Z40" t="n">
        <v>10</v>
      </c>
      <c r="AA40" t="n">
        <v>655.5539830502822</v>
      </c>
      <c r="AB40" t="n">
        <v>896.9578806099875</v>
      </c>
      <c r="AC40" t="n">
        <v>811.3534793728614</v>
      </c>
      <c r="AD40" t="n">
        <v>655553.9830502822</v>
      </c>
      <c r="AE40" t="n">
        <v>896957.8806099874</v>
      </c>
      <c r="AF40" t="n">
        <v>1.31268723765726e-06</v>
      </c>
      <c r="AG40" t="n">
        <v>0.7843749999999999</v>
      </c>
      <c r="AH40" t="n">
        <v>811353.4793728614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2.6613</v>
      </c>
      <c r="E41" t="n">
        <v>37.58</v>
      </c>
      <c r="F41" t="n">
        <v>32.74</v>
      </c>
      <c r="G41" t="n">
        <v>56.13</v>
      </c>
      <c r="H41" t="n">
        <v>0.63</v>
      </c>
      <c r="I41" t="n">
        <v>35</v>
      </c>
      <c r="J41" t="n">
        <v>305.37</v>
      </c>
      <c r="K41" t="n">
        <v>61.2</v>
      </c>
      <c r="L41" t="n">
        <v>10.75</v>
      </c>
      <c r="M41" t="n">
        <v>33</v>
      </c>
      <c r="N41" t="n">
        <v>88.42</v>
      </c>
      <c r="O41" t="n">
        <v>37896.14</v>
      </c>
      <c r="P41" t="n">
        <v>504.05</v>
      </c>
      <c r="Q41" t="n">
        <v>3109.14</v>
      </c>
      <c r="R41" t="n">
        <v>124.55</v>
      </c>
      <c r="S41" t="n">
        <v>88.73</v>
      </c>
      <c r="T41" t="n">
        <v>16040.69</v>
      </c>
      <c r="U41" t="n">
        <v>0.71</v>
      </c>
      <c r="V41" t="n">
        <v>0.88</v>
      </c>
      <c r="W41" t="n">
        <v>7.65</v>
      </c>
      <c r="X41" t="n">
        <v>0.98</v>
      </c>
      <c r="Y41" t="n">
        <v>1</v>
      </c>
      <c r="Z41" t="n">
        <v>10</v>
      </c>
      <c r="AA41" t="n">
        <v>652.9729072230145</v>
      </c>
      <c r="AB41" t="n">
        <v>893.4263387940907</v>
      </c>
      <c r="AC41" t="n">
        <v>808.158982951324</v>
      </c>
      <c r="AD41" t="n">
        <v>652972.9072230145</v>
      </c>
      <c r="AE41" t="n">
        <v>893426.3387940907</v>
      </c>
      <c r="AF41" t="n">
        <v>1.315306681316742e-06</v>
      </c>
      <c r="AG41" t="n">
        <v>0.7829166666666666</v>
      </c>
      <c r="AH41" t="n">
        <v>808158.982951324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2.6685</v>
      </c>
      <c r="E42" t="n">
        <v>37.47</v>
      </c>
      <c r="F42" t="n">
        <v>32.69</v>
      </c>
      <c r="G42" t="n">
        <v>57.69</v>
      </c>
      <c r="H42" t="n">
        <v>0.64</v>
      </c>
      <c r="I42" t="n">
        <v>34</v>
      </c>
      <c r="J42" t="n">
        <v>305.9</v>
      </c>
      <c r="K42" t="n">
        <v>61.2</v>
      </c>
      <c r="L42" t="n">
        <v>11</v>
      </c>
      <c r="M42" t="n">
        <v>32</v>
      </c>
      <c r="N42" t="n">
        <v>88.7</v>
      </c>
      <c r="O42" t="n">
        <v>37962.28</v>
      </c>
      <c r="P42" t="n">
        <v>501.61</v>
      </c>
      <c r="Q42" t="n">
        <v>3109.22</v>
      </c>
      <c r="R42" t="n">
        <v>122.93</v>
      </c>
      <c r="S42" t="n">
        <v>88.73</v>
      </c>
      <c r="T42" t="n">
        <v>15232.53</v>
      </c>
      <c r="U42" t="n">
        <v>0.72</v>
      </c>
      <c r="V42" t="n">
        <v>0.88</v>
      </c>
      <c r="W42" t="n">
        <v>7.64</v>
      </c>
      <c r="X42" t="n">
        <v>0.93</v>
      </c>
      <c r="Y42" t="n">
        <v>1</v>
      </c>
      <c r="Z42" t="n">
        <v>10</v>
      </c>
      <c r="AA42" t="n">
        <v>648.7140744526088</v>
      </c>
      <c r="AB42" t="n">
        <v>887.5992159111801</v>
      </c>
      <c r="AC42" t="n">
        <v>802.88799249794</v>
      </c>
      <c r="AD42" t="n">
        <v>648714.0744526088</v>
      </c>
      <c r="AE42" t="n">
        <v>887599.21591118</v>
      </c>
      <c r="AF42" t="n">
        <v>1.318865170816415e-06</v>
      </c>
      <c r="AG42" t="n">
        <v>0.780625</v>
      </c>
      <c r="AH42" t="n">
        <v>802887.99249794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2.6724</v>
      </c>
      <c r="E43" t="n">
        <v>37.42</v>
      </c>
      <c r="F43" t="n">
        <v>32.69</v>
      </c>
      <c r="G43" t="n">
        <v>59.44</v>
      </c>
      <c r="H43" t="n">
        <v>0.65</v>
      </c>
      <c r="I43" t="n">
        <v>33</v>
      </c>
      <c r="J43" t="n">
        <v>306.44</v>
      </c>
      <c r="K43" t="n">
        <v>61.2</v>
      </c>
      <c r="L43" t="n">
        <v>11.25</v>
      </c>
      <c r="M43" t="n">
        <v>31</v>
      </c>
      <c r="N43" t="n">
        <v>88.98999999999999</v>
      </c>
      <c r="O43" t="n">
        <v>38028.53</v>
      </c>
      <c r="P43" t="n">
        <v>497.85</v>
      </c>
      <c r="Q43" t="n">
        <v>3109.16</v>
      </c>
      <c r="R43" t="n">
        <v>123.37</v>
      </c>
      <c r="S43" t="n">
        <v>88.73</v>
      </c>
      <c r="T43" t="n">
        <v>15458.87</v>
      </c>
      <c r="U43" t="n">
        <v>0.72</v>
      </c>
      <c r="V43" t="n">
        <v>0.88</v>
      </c>
      <c r="W43" t="n">
        <v>7.63</v>
      </c>
      <c r="X43" t="n">
        <v>0.93</v>
      </c>
      <c r="Y43" t="n">
        <v>1</v>
      </c>
      <c r="Z43" t="n">
        <v>10</v>
      </c>
      <c r="AA43" t="n">
        <v>644.3671991542095</v>
      </c>
      <c r="AB43" t="n">
        <v>881.6516293573063</v>
      </c>
      <c r="AC43" t="n">
        <v>797.5080352572778</v>
      </c>
      <c r="AD43" t="n">
        <v>644367.1991542095</v>
      </c>
      <c r="AE43" t="n">
        <v>881651.6293573063</v>
      </c>
      <c r="AF43" t="n">
        <v>1.320792685962072e-06</v>
      </c>
      <c r="AG43" t="n">
        <v>0.7795833333333334</v>
      </c>
      <c r="AH43" t="n">
        <v>797508.0352572778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2.6803</v>
      </c>
      <c r="E44" t="n">
        <v>37.31</v>
      </c>
      <c r="F44" t="n">
        <v>32.64</v>
      </c>
      <c r="G44" t="n">
        <v>61.19</v>
      </c>
      <c r="H44" t="n">
        <v>0.67</v>
      </c>
      <c r="I44" t="n">
        <v>32</v>
      </c>
      <c r="J44" t="n">
        <v>306.98</v>
      </c>
      <c r="K44" t="n">
        <v>61.2</v>
      </c>
      <c r="L44" t="n">
        <v>11.5</v>
      </c>
      <c r="M44" t="n">
        <v>30</v>
      </c>
      <c r="N44" t="n">
        <v>89.28</v>
      </c>
      <c r="O44" t="n">
        <v>38094.91</v>
      </c>
      <c r="P44" t="n">
        <v>493.89</v>
      </c>
      <c r="Q44" t="n">
        <v>3109.1</v>
      </c>
      <c r="R44" t="n">
        <v>121.3</v>
      </c>
      <c r="S44" t="n">
        <v>88.73</v>
      </c>
      <c r="T44" t="n">
        <v>14427.32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638.6115668595412</v>
      </c>
      <c r="AB44" t="n">
        <v>873.7765193311651</v>
      </c>
      <c r="AC44" t="n">
        <v>790.3845146792452</v>
      </c>
      <c r="AD44" t="n">
        <v>638611.5668595412</v>
      </c>
      <c r="AE44" t="n">
        <v>873776.5193311651</v>
      </c>
      <c r="AF44" t="n">
        <v>1.324697139718658e-06</v>
      </c>
      <c r="AG44" t="n">
        <v>0.7772916666666667</v>
      </c>
      <c r="AH44" t="n">
        <v>790384.5146792452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2.684</v>
      </c>
      <c r="E45" t="n">
        <v>37.26</v>
      </c>
      <c r="F45" t="n">
        <v>32.64</v>
      </c>
      <c r="G45" t="n">
        <v>63.17</v>
      </c>
      <c r="H45" t="n">
        <v>0.68</v>
      </c>
      <c r="I45" t="n">
        <v>31</v>
      </c>
      <c r="J45" t="n">
        <v>307.52</v>
      </c>
      <c r="K45" t="n">
        <v>61.2</v>
      </c>
      <c r="L45" t="n">
        <v>11.75</v>
      </c>
      <c r="M45" t="n">
        <v>29</v>
      </c>
      <c r="N45" t="n">
        <v>89.56999999999999</v>
      </c>
      <c r="O45" t="n">
        <v>38161.42</v>
      </c>
      <c r="P45" t="n">
        <v>491.51</v>
      </c>
      <c r="Q45" t="n">
        <v>3109.33</v>
      </c>
      <c r="R45" t="n">
        <v>121.21</v>
      </c>
      <c r="S45" t="n">
        <v>88.73</v>
      </c>
      <c r="T45" t="n">
        <v>14390.06</v>
      </c>
      <c r="U45" t="n">
        <v>0.73</v>
      </c>
      <c r="V45" t="n">
        <v>0.89</v>
      </c>
      <c r="W45" t="n">
        <v>7.64</v>
      </c>
      <c r="X45" t="n">
        <v>0.88</v>
      </c>
      <c r="Y45" t="n">
        <v>1</v>
      </c>
      <c r="Z45" t="n">
        <v>10</v>
      </c>
      <c r="AA45" t="n">
        <v>635.5888946254391</v>
      </c>
      <c r="AB45" t="n">
        <v>869.6407658295792</v>
      </c>
      <c r="AC45" t="n">
        <v>786.6434716872842</v>
      </c>
      <c r="AD45" t="n">
        <v>635588.8946254392</v>
      </c>
      <c r="AE45" t="n">
        <v>869640.7658295792</v>
      </c>
      <c r="AF45" t="n">
        <v>1.326525807933768e-06</v>
      </c>
      <c r="AG45" t="n">
        <v>0.77625</v>
      </c>
      <c r="AH45" t="n">
        <v>786643.4716872842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2.6859</v>
      </c>
      <c r="E46" t="n">
        <v>37.23</v>
      </c>
      <c r="F46" t="n">
        <v>32.61</v>
      </c>
      <c r="G46" t="n">
        <v>63.12</v>
      </c>
      <c r="H46" t="n">
        <v>0.6899999999999999</v>
      </c>
      <c r="I46" t="n">
        <v>31</v>
      </c>
      <c r="J46" t="n">
        <v>308.06</v>
      </c>
      <c r="K46" t="n">
        <v>61.2</v>
      </c>
      <c r="L46" t="n">
        <v>12</v>
      </c>
      <c r="M46" t="n">
        <v>29</v>
      </c>
      <c r="N46" t="n">
        <v>89.86</v>
      </c>
      <c r="O46" t="n">
        <v>38228.06</v>
      </c>
      <c r="P46" t="n">
        <v>488.68</v>
      </c>
      <c r="Q46" t="n">
        <v>3109.1</v>
      </c>
      <c r="R46" t="n">
        <v>120.44</v>
      </c>
      <c r="S46" t="n">
        <v>88.73</v>
      </c>
      <c r="T46" t="n">
        <v>14002.23</v>
      </c>
      <c r="U46" t="n">
        <v>0.74</v>
      </c>
      <c r="V46" t="n">
        <v>0.89</v>
      </c>
      <c r="W46" t="n">
        <v>7.64</v>
      </c>
      <c r="X46" t="n">
        <v>0.85</v>
      </c>
      <c r="Y46" t="n">
        <v>1</v>
      </c>
      <c r="Z46" t="n">
        <v>10</v>
      </c>
      <c r="AA46" t="n">
        <v>632.419360114898</v>
      </c>
      <c r="AB46" t="n">
        <v>865.304068882263</v>
      </c>
      <c r="AC46" t="n">
        <v>782.7206630100272</v>
      </c>
      <c r="AD46" t="n">
        <v>632419.3601148981</v>
      </c>
      <c r="AE46" t="n">
        <v>865304.068882263</v>
      </c>
      <c r="AF46" t="n">
        <v>1.327464853773959e-06</v>
      </c>
      <c r="AG46" t="n">
        <v>0.7756249999999999</v>
      </c>
      <c r="AH46" t="n">
        <v>782720.6630100273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2.6912</v>
      </c>
      <c r="E47" t="n">
        <v>37.16</v>
      </c>
      <c r="F47" t="n">
        <v>32.59</v>
      </c>
      <c r="G47" t="n">
        <v>65.19</v>
      </c>
      <c r="H47" t="n">
        <v>0.71</v>
      </c>
      <c r="I47" t="n">
        <v>30</v>
      </c>
      <c r="J47" t="n">
        <v>308.6</v>
      </c>
      <c r="K47" t="n">
        <v>61.2</v>
      </c>
      <c r="L47" t="n">
        <v>12.25</v>
      </c>
      <c r="M47" t="n">
        <v>28</v>
      </c>
      <c r="N47" t="n">
        <v>90.15000000000001</v>
      </c>
      <c r="O47" t="n">
        <v>38294.82</v>
      </c>
      <c r="P47" t="n">
        <v>487.09</v>
      </c>
      <c r="Q47" t="n">
        <v>3109.34</v>
      </c>
      <c r="R47" t="n">
        <v>119.74</v>
      </c>
      <c r="S47" t="n">
        <v>88.73</v>
      </c>
      <c r="T47" t="n">
        <v>13658.52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629.6337701555827</v>
      </c>
      <c r="AB47" t="n">
        <v>861.4927018083721</v>
      </c>
      <c r="AC47" t="n">
        <v>779.2730474603812</v>
      </c>
      <c r="AD47" t="n">
        <v>629633.7701555827</v>
      </c>
      <c r="AE47" t="n">
        <v>861492.701808372</v>
      </c>
      <c r="AF47" t="n">
        <v>1.330084297433441e-06</v>
      </c>
      <c r="AG47" t="n">
        <v>0.7741666666666666</v>
      </c>
      <c r="AH47" t="n">
        <v>779273.0474603813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2.6973</v>
      </c>
      <c r="E48" t="n">
        <v>37.07</v>
      </c>
      <c r="F48" t="n">
        <v>32.56</v>
      </c>
      <c r="G48" t="n">
        <v>67.37</v>
      </c>
      <c r="H48" t="n">
        <v>0.72</v>
      </c>
      <c r="I48" t="n">
        <v>29</v>
      </c>
      <c r="J48" t="n">
        <v>309.14</v>
      </c>
      <c r="K48" t="n">
        <v>61.2</v>
      </c>
      <c r="L48" t="n">
        <v>12.5</v>
      </c>
      <c r="M48" t="n">
        <v>27</v>
      </c>
      <c r="N48" t="n">
        <v>90.44</v>
      </c>
      <c r="O48" t="n">
        <v>38361.7</v>
      </c>
      <c r="P48" t="n">
        <v>483.05</v>
      </c>
      <c r="Q48" t="n">
        <v>3109.25</v>
      </c>
      <c r="R48" t="n">
        <v>118.81</v>
      </c>
      <c r="S48" t="n">
        <v>88.73</v>
      </c>
      <c r="T48" t="n">
        <v>13199.69</v>
      </c>
      <c r="U48" t="n">
        <v>0.75</v>
      </c>
      <c r="V48" t="n">
        <v>0.89</v>
      </c>
      <c r="W48" t="n">
        <v>7.63</v>
      </c>
      <c r="X48" t="n">
        <v>0.8</v>
      </c>
      <c r="Y48" t="n">
        <v>1</v>
      </c>
      <c r="Z48" t="n">
        <v>10</v>
      </c>
      <c r="AA48" t="n">
        <v>624.4187467548178</v>
      </c>
      <c r="AB48" t="n">
        <v>854.3572767208507</v>
      </c>
      <c r="AC48" t="n">
        <v>772.8186173285807</v>
      </c>
      <c r="AD48" t="n">
        <v>624418.7467548178</v>
      </c>
      <c r="AE48" t="n">
        <v>854357.2767208507</v>
      </c>
      <c r="AF48" t="n">
        <v>1.333099128815108e-06</v>
      </c>
      <c r="AG48" t="n">
        <v>0.7722916666666667</v>
      </c>
      <c r="AH48" t="n">
        <v>772818.6173285807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2.6961</v>
      </c>
      <c r="E49" t="n">
        <v>37.09</v>
      </c>
      <c r="F49" t="n">
        <v>32.58</v>
      </c>
      <c r="G49" t="n">
        <v>67.40000000000001</v>
      </c>
      <c r="H49" t="n">
        <v>0.73</v>
      </c>
      <c r="I49" t="n">
        <v>29</v>
      </c>
      <c r="J49" t="n">
        <v>309.68</v>
      </c>
      <c r="K49" t="n">
        <v>61.2</v>
      </c>
      <c r="L49" t="n">
        <v>12.75</v>
      </c>
      <c r="M49" t="n">
        <v>27</v>
      </c>
      <c r="N49" t="n">
        <v>90.73999999999999</v>
      </c>
      <c r="O49" t="n">
        <v>38428.72</v>
      </c>
      <c r="P49" t="n">
        <v>481.86</v>
      </c>
      <c r="Q49" t="n">
        <v>3109.1</v>
      </c>
      <c r="R49" t="n">
        <v>119.32</v>
      </c>
      <c r="S49" t="n">
        <v>88.73</v>
      </c>
      <c r="T49" t="n">
        <v>13453.73</v>
      </c>
      <c r="U49" t="n">
        <v>0.74</v>
      </c>
      <c r="V49" t="n">
        <v>0.89</v>
      </c>
      <c r="W49" t="n">
        <v>7.64</v>
      </c>
      <c r="X49" t="n">
        <v>0.82</v>
      </c>
      <c r="Y49" t="n">
        <v>1</v>
      </c>
      <c r="Z49" t="n">
        <v>10</v>
      </c>
      <c r="AA49" t="n">
        <v>623.7431757100268</v>
      </c>
      <c r="AB49" t="n">
        <v>853.4329306132764</v>
      </c>
      <c r="AC49" t="n">
        <v>771.9824895161858</v>
      </c>
      <c r="AD49" t="n">
        <v>623743.1757100268</v>
      </c>
      <c r="AE49" t="n">
        <v>853432.9306132764</v>
      </c>
      <c r="AF49" t="n">
        <v>1.332506047231829e-06</v>
      </c>
      <c r="AG49" t="n">
        <v>0.7727083333333334</v>
      </c>
      <c r="AH49" t="n">
        <v>771982.4895161857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2.7034</v>
      </c>
      <c r="E50" t="n">
        <v>36.99</v>
      </c>
      <c r="F50" t="n">
        <v>32.53</v>
      </c>
      <c r="G50" t="n">
        <v>69.70999999999999</v>
      </c>
      <c r="H50" t="n">
        <v>0.75</v>
      </c>
      <c r="I50" t="n">
        <v>28</v>
      </c>
      <c r="J50" t="n">
        <v>310.23</v>
      </c>
      <c r="K50" t="n">
        <v>61.2</v>
      </c>
      <c r="L50" t="n">
        <v>13</v>
      </c>
      <c r="M50" t="n">
        <v>26</v>
      </c>
      <c r="N50" t="n">
        <v>91.03</v>
      </c>
      <c r="O50" t="n">
        <v>38495.87</v>
      </c>
      <c r="P50" t="n">
        <v>477.47</v>
      </c>
      <c r="Q50" t="n">
        <v>3109.11</v>
      </c>
      <c r="R50" t="n">
        <v>117.8</v>
      </c>
      <c r="S50" t="n">
        <v>88.73</v>
      </c>
      <c r="T50" t="n">
        <v>12698.38</v>
      </c>
      <c r="U50" t="n">
        <v>0.75</v>
      </c>
      <c r="V50" t="n">
        <v>0.89</v>
      </c>
      <c r="W50" t="n">
        <v>7.63</v>
      </c>
      <c r="X50" t="n">
        <v>0.77</v>
      </c>
      <c r="Y50" t="n">
        <v>1</v>
      </c>
      <c r="Z50" t="n">
        <v>10</v>
      </c>
      <c r="AA50" t="n">
        <v>617.8503453290755</v>
      </c>
      <c r="AB50" t="n">
        <v>845.3701001127305</v>
      </c>
      <c r="AC50" t="n">
        <v>764.6891642423582</v>
      </c>
      <c r="AD50" t="n">
        <v>617850.3453290755</v>
      </c>
      <c r="AE50" t="n">
        <v>845370.1001127305</v>
      </c>
      <c r="AF50" t="n">
        <v>1.336113960196776e-06</v>
      </c>
      <c r="AG50" t="n">
        <v>0.770625</v>
      </c>
      <c r="AH50" t="n">
        <v>764689.1642423582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2.7095</v>
      </c>
      <c r="E51" t="n">
        <v>36.91</v>
      </c>
      <c r="F51" t="n">
        <v>32.5</v>
      </c>
      <c r="G51" t="n">
        <v>72.23</v>
      </c>
      <c r="H51" t="n">
        <v>0.76</v>
      </c>
      <c r="I51" t="n">
        <v>27</v>
      </c>
      <c r="J51" t="n">
        <v>310.77</v>
      </c>
      <c r="K51" t="n">
        <v>61.2</v>
      </c>
      <c r="L51" t="n">
        <v>13.25</v>
      </c>
      <c r="M51" t="n">
        <v>25</v>
      </c>
      <c r="N51" t="n">
        <v>91.33</v>
      </c>
      <c r="O51" t="n">
        <v>38563.14</v>
      </c>
      <c r="P51" t="n">
        <v>476.84</v>
      </c>
      <c r="Q51" t="n">
        <v>3109.28</v>
      </c>
      <c r="R51" t="n">
        <v>117.05</v>
      </c>
      <c r="S51" t="n">
        <v>88.73</v>
      </c>
      <c r="T51" t="n">
        <v>12331.62</v>
      </c>
      <c r="U51" t="n">
        <v>0.76</v>
      </c>
      <c r="V51" t="n">
        <v>0.89</v>
      </c>
      <c r="W51" t="n">
        <v>7.63</v>
      </c>
      <c r="X51" t="n">
        <v>0.74</v>
      </c>
      <c r="Y51" t="n">
        <v>1</v>
      </c>
      <c r="Z51" t="n">
        <v>10</v>
      </c>
      <c r="AA51" t="n">
        <v>615.7301277199114</v>
      </c>
      <c r="AB51" t="n">
        <v>842.469124842473</v>
      </c>
      <c r="AC51" t="n">
        <v>762.0650539803495</v>
      </c>
      <c r="AD51" t="n">
        <v>615730.1277199114</v>
      </c>
      <c r="AE51" t="n">
        <v>842469.124842473</v>
      </c>
      <c r="AF51" t="n">
        <v>1.339128791578444e-06</v>
      </c>
      <c r="AG51" t="n">
        <v>0.7689583333333333</v>
      </c>
      <c r="AH51" t="n">
        <v>762065.0539803494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2.7161</v>
      </c>
      <c r="E52" t="n">
        <v>36.82</v>
      </c>
      <c r="F52" t="n">
        <v>32.47</v>
      </c>
      <c r="G52" t="n">
        <v>74.92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470.94</v>
      </c>
      <c r="Q52" t="n">
        <v>3109.12</v>
      </c>
      <c r="R52" t="n">
        <v>115.88</v>
      </c>
      <c r="S52" t="n">
        <v>88.73</v>
      </c>
      <c r="T52" t="n">
        <v>11751.04</v>
      </c>
      <c r="U52" t="n">
        <v>0.77</v>
      </c>
      <c r="V52" t="n">
        <v>0.89</v>
      </c>
      <c r="W52" t="n">
        <v>7.62</v>
      </c>
      <c r="X52" t="n">
        <v>0.71</v>
      </c>
      <c r="Y52" t="n">
        <v>1</v>
      </c>
      <c r="Z52" t="n">
        <v>10</v>
      </c>
      <c r="AA52" t="n">
        <v>608.813589046403</v>
      </c>
      <c r="AB52" t="n">
        <v>833.0056114932277</v>
      </c>
      <c r="AC52" t="n">
        <v>753.504725063032</v>
      </c>
      <c r="AD52" t="n">
        <v>608813.589046403</v>
      </c>
      <c r="AE52" t="n">
        <v>833005.6114932277</v>
      </c>
      <c r="AF52" t="n">
        <v>1.342390740286478e-06</v>
      </c>
      <c r="AG52" t="n">
        <v>0.7670833333333333</v>
      </c>
      <c r="AH52" t="n">
        <v>753504.725063032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2.715</v>
      </c>
      <c r="E53" t="n">
        <v>36.83</v>
      </c>
      <c r="F53" t="n">
        <v>32.48</v>
      </c>
      <c r="G53" t="n">
        <v>74.95999999999999</v>
      </c>
      <c r="H53" t="n">
        <v>0.79</v>
      </c>
      <c r="I53" t="n">
        <v>26</v>
      </c>
      <c r="J53" t="n">
        <v>311.87</v>
      </c>
      <c r="K53" t="n">
        <v>61.2</v>
      </c>
      <c r="L53" t="n">
        <v>13.75</v>
      </c>
      <c r="M53" t="n">
        <v>24</v>
      </c>
      <c r="N53" t="n">
        <v>91.92</v>
      </c>
      <c r="O53" t="n">
        <v>38698.21</v>
      </c>
      <c r="P53" t="n">
        <v>468.12</v>
      </c>
      <c r="Q53" t="n">
        <v>3109.31</v>
      </c>
      <c r="R53" t="n">
        <v>116.1</v>
      </c>
      <c r="S53" t="n">
        <v>88.73</v>
      </c>
      <c r="T53" t="n">
        <v>11859.56</v>
      </c>
      <c r="U53" t="n">
        <v>0.76</v>
      </c>
      <c r="V53" t="n">
        <v>0.89</v>
      </c>
      <c r="W53" t="n">
        <v>7.63</v>
      </c>
      <c r="X53" t="n">
        <v>0.72</v>
      </c>
      <c r="Y53" t="n">
        <v>1</v>
      </c>
      <c r="Z53" t="n">
        <v>10</v>
      </c>
      <c r="AA53" t="n">
        <v>606.6037835514859</v>
      </c>
      <c r="AB53" t="n">
        <v>829.9820581253443</v>
      </c>
      <c r="AC53" t="n">
        <v>750.7697353849953</v>
      </c>
      <c r="AD53" t="n">
        <v>606603.7835514859</v>
      </c>
      <c r="AE53" t="n">
        <v>829982.0581253443</v>
      </c>
      <c r="AF53" t="n">
        <v>1.341847082168472e-06</v>
      </c>
      <c r="AG53" t="n">
        <v>0.7672916666666666</v>
      </c>
      <c r="AH53" t="n">
        <v>750769.7353849954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2.7214</v>
      </c>
      <c r="E54" t="n">
        <v>36.75</v>
      </c>
      <c r="F54" t="n">
        <v>32.45</v>
      </c>
      <c r="G54" t="n">
        <v>77.88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21</v>
      </c>
      <c r="N54" t="n">
        <v>92.22</v>
      </c>
      <c r="O54" t="n">
        <v>38765.89</v>
      </c>
      <c r="P54" t="n">
        <v>467.92</v>
      </c>
      <c r="Q54" t="n">
        <v>3109.21</v>
      </c>
      <c r="R54" t="n">
        <v>115</v>
      </c>
      <c r="S54" t="n">
        <v>88.73</v>
      </c>
      <c r="T54" t="n">
        <v>11314.35</v>
      </c>
      <c r="U54" t="n">
        <v>0.77</v>
      </c>
      <c r="V54" t="n">
        <v>0.89</v>
      </c>
      <c r="W54" t="n">
        <v>7.63</v>
      </c>
      <c r="X54" t="n">
        <v>0.6899999999999999</v>
      </c>
      <c r="Y54" t="n">
        <v>1</v>
      </c>
      <c r="Z54" t="n">
        <v>10</v>
      </c>
      <c r="AA54" t="n">
        <v>604.8338255690149</v>
      </c>
      <c r="AB54" t="n">
        <v>827.5603235286925</v>
      </c>
      <c r="AC54" t="n">
        <v>748.5791277393224</v>
      </c>
      <c r="AD54" t="n">
        <v>604833.825569015</v>
      </c>
      <c r="AE54" t="n">
        <v>827560.3235286925</v>
      </c>
      <c r="AF54" t="n">
        <v>1.345010183945959e-06</v>
      </c>
      <c r="AG54" t="n">
        <v>0.765625</v>
      </c>
      <c r="AH54" t="n">
        <v>748579.1277393224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2.7217</v>
      </c>
      <c r="E55" t="n">
        <v>36.74</v>
      </c>
      <c r="F55" t="n">
        <v>32.45</v>
      </c>
      <c r="G55" t="n">
        <v>77.87</v>
      </c>
      <c r="H55" t="n">
        <v>0.8100000000000001</v>
      </c>
      <c r="I55" t="n">
        <v>25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464.13</v>
      </c>
      <c r="Q55" t="n">
        <v>3109.23</v>
      </c>
      <c r="R55" t="n">
        <v>114.77</v>
      </c>
      <c r="S55" t="n">
        <v>88.73</v>
      </c>
      <c r="T55" t="n">
        <v>11199.71</v>
      </c>
      <c r="U55" t="n">
        <v>0.77</v>
      </c>
      <c r="V55" t="n">
        <v>0.89</v>
      </c>
      <c r="W55" t="n">
        <v>7.63</v>
      </c>
      <c r="X55" t="n">
        <v>0.68</v>
      </c>
      <c r="Y55" t="n">
        <v>1</v>
      </c>
      <c r="Z55" t="n">
        <v>10</v>
      </c>
      <c r="AA55" t="n">
        <v>601.3987965150409</v>
      </c>
      <c r="AB55" t="n">
        <v>822.8603652342588</v>
      </c>
      <c r="AC55" t="n">
        <v>744.3277268680764</v>
      </c>
      <c r="AD55" t="n">
        <v>601398.7965150409</v>
      </c>
      <c r="AE55" t="n">
        <v>822860.3652342588</v>
      </c>
      <c r="AF55" t="n">
        <v>1.345158454341779e-06</v>
      </c>
      <c r="AG55" t="n">
        <v>0.7654166666666667</v>
      </c>
      <c r="AH55" t="n">
        <v>744327.7268680764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2.7291</v>
      </c>
      <c r="E56" t="n">
        <v>36.64</v>
      </c>
      <c r="F56" t="n">
        <v>32.4</v>
      </c>
      <c r="G56" t="n">
        <v>81</v>
      </c>
      <c r="H56" t="n">
        <v>0.82</v>
      </c>
      <c r="I56" t="n">
        <v>24</v>
      </c>
      <c r="J56" t="n">
        <v>313.52</v>
      </c>
      <c r="K56" t="n">
        <v>61.2</v>
      </c>
      <c r="L56" t="n">
        <v>14.5</v>
      </c>
      <c r="M56" t="n">
        <v>18</v>
      </c>
      <c r="N56" t="n">
        <v>92.81999999999999</v>
      </c>
      <c r="O56" t="n">
        <v>38901.63</v>
      </c>
      <c r="P56" t="n">
        <v>462.37</v>
      </c>
      <c r="Q56" t="n">
        <v>3109.34</v>
      </c>
      <c r="R56" t="n">
        <v>113.42</v>
      </c>
      <c r="S56" t="n">
        <v>88.73</v>
      </c>
      <c r="T56" t="n">
        <v>10529.86</v>
      </c>
      <c r="U56" t="n">
        <v>0.78</v>
      </c>
      <c r="V56" t="n">
        <v>0.89</v>
      </c>
      <c r="W56" t="n">
        <v>7.63</v>
      </c>
      <c r="X56" t="n">
        <v>0.64</v>
      </c>
      <c r="Y56" t="n">
        <v>1</v>
      </c>
      <c r="Z56" t="n">
        <v>10</v>
      </c>
      <c r="AA56" t="n">
        <v>597.9300236116164</v>
      </c>
      <c r="AB56" t="n">
        <v>818.1142371163331</v>
      </c>
      <c r="AC56" t="n">
        <v>740.0345625564929</v>
      </c>
      <c r="AD56" t="n">
        <v>597930.0236116165</v>
      </c>
      <c r="AE56" t="n">
        <v>818114.2371163331</v>
      </c>
      <c r="AF56" t="n">
        <v>1.348815790771999e-06</v>
      </c>
      <c r="AG56" t="n">
        <v>0.7633333333333333</v>
      </c>
      <c r="AH56" t="n">
        <v>740034.5625564929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2.7271</v>
      </c>
      <c r="E57" t="n">
        <v>36.67</v>
      </c>
      <c r="F57" t="n">
        <v>32.43</v>
      </c>
      <c r="G57" t="n">
        <v>81.06</v>
      </c>
      <c r="H57" t="n">
        <v>0.84</v>
      </c>
      <c r="I57" t="n">
        <v>24</v>
      </c>
      <c r="J57" t="n">
        <v>314.07</v>
      </c>
      <c r="K57" t="n">
        <v>61.2</v>
      </c>
      <c r="L57" t="n">
        <v>14.75</v>
      </c>
      <c r="M57" t="n">
        <v>14</v>
      </c>
      <c r="N57" t="n">
        <v>93.12</v>
      </c>
      <c r="O57" t="n">
        <v>38969.71</v>
      </c>
      <c r="P57" t="n">
        <v>460.33</v>
      </c>
      <c r="Q57" t="n">
        <v>3109.23</v>
      </c>
      <c r="R57" t="n">
        <v>113.8</v>
      </c>
      <c r="S57" t="n">
        <v>88.73</v>
      </c>
      <c r="T57" t="n">
        <v>10720.89</v>
      </c>
      <c r="U57" t="n">
        <v>0.78</v>
      </c>
      <c r="V57" t="n">
        <v>0.89</v>
      </c>
      <c r="W57" t="n">
        <v>7.64</v>
      </c>
      <c r="X57" t="n">
        <v>0.66</v>
      </c>
      <c r="Y57" t="n">
        <v>1</v>
      </c>
      <c r="Z57" t="n">
        <v>10</v>
      </c>
      <c r="AA57" t="n">
        <v>596.7280872173715</v>
      </c>
      <c r="AB57" t="n">
        <v>816.4696947160359</v>
      </c>
      <c r="AC57" t="n">
        <v>738.5469729747502</v>
      </c>
      <c r="AD57" t="n">
        <v>596728.0872173714</v>
      </c>
      <c r="AE57" t="n">
        <v>816469.6947160359</v>
      </c>
      <c r="AF57" t="n">
        <v>1.347827321466534e-06</v>
      </c>
      <c r="AG57" t="n">
        <v>0.7639583333333334</v>
      </c>
      <c r="AH57" t="n">
        <v>738546.9729747502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2.7279</v>
      </c>
      <c r="E58" t="n">
        <v>36.66</v>
      </c>
      <c r="F58" t="n">
        <v>32.42</v>
      </c>
      <c r="G58" t="n">
        <v>81.04000000000001</v>
      </c>
      <c r="H58" t="n">
        <v>0.85</v>
      </c>
      <c r="I58" t="n">
        <v>24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456.2</v>
      </c>
      <c r="Q58" t="n">
        <v>3109.26</v>
      </c>
      <c r="R58" t="n">
        <v>113.68</v>
      </c>
      <c r="S58" t="n">
        <v>88.73</v>
      </c>
      <c r="T58" t="n">
        <v>10660.9</v>
      </c>
      <c r="U58" t="n">
        <v>0.78</v>
      </c>
      <c r="V58" t="n">
        <v>0.89</v>
      </c>
      <c r="W58" t="n">
        <v>7.63</v>
      </c>
      <c r="X58" t="n">
        <v>0.66</v>
      </c>
      <c r="Y58" t="n">
        <v>1</v>
      </c>
      <c r="Z58" t="n">
        <v>10</v>
      </c>
      <c r="AA58" t="n">
        <v>592.8352780341837</v>
      </c>
      <c r="AB58" t="n">
        <v>811.143381452978</v>
      </c>
      <c r="AC58" t="n">
        <v>733.7289955739913</v>
      </c>
      <c r="AD58" t="n">
        <v>592835.2780341837</v>
      </c>
      <c r="AE58" t="n">
        <v>811143.381452978</v>
      </c>
      <c r="AF58" t="n">
        <v>1.34822270918872e-06</v>
      </c>
      <c r="AG58" t="n">
        <v>0.7637499999999999</v>
      </c>
      <c r="AH58" t="n">
        <v>733728.9955739912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2.7337</v>
      </c>
      <c r="E59" t="n">
        <v>36.58</v>
      </c>
      <c r="F59" t="n">
        <v>32.39</v>
      </c>
      <c r="G59" t="n">
        <v>84.5</v>
      </c>
      <c r="H59" t="n">
        <v>0.86</v>
      </c>
      <c r="I59" t="n">
        <v>23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456.57</v>
      </c>
      <c r="Q59" t="n">
        <v>3109.37</v>
      </c>
      <c r="R59" t="n">
        <v>112.84</v>
      </c>
      <c r="S59" t="n">
        <v>88.73</v>
      </c>
      <c r="T59" t="n">
        <v>10246.16</v>
      </c>
      <c r="U59" t="n">
        <v>0.79</v>
      </c>
      <c r="V59" t="n">
        <v>0.89</v>
      </c>
      <c r="W59" t="n">
        <v>7.64</v>
      </c>
      <c r="X59" t="n">
        <v>0.63</v>
      </c>
      <c r="Y59" t="n">
        <v>1</v>
      </c>
      <c r="Z59" t="n">
        <v>10</v>
      </c>
      <c r="AA59" t="n">
        <v>591.7387801734246</v>
      </c>
      <c r="AB59" t="n">
        <v>809.6431047058155</v>
      </c>
      <c r="AC59" t="n">
        <v>732.3719031339261</v>
      </c>
      <c r="AD59" t="n">
        <v>591738.7801734246</v>
      </c>
      <c r="AE59" t="n">
        <v>809643.1047058156</v>
      </c>
      <c r="AF59" t="n">
        <v>1.351089270174568e-06</v>
      </c>
      <c r="AG59" t="n">
        <v>0.7620833333333333</v>
      </c>
      <c r="AH59" t="n">
        <v>732371.9031339261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2.7325</v>
      </c>
      <c r="E60" t="n">
        <v>36.6</v>
      </c>
      <c r="F60" t="n">
        <v>32.41</v>
      </c>
      <c r="G60" t="n">
        <v>84.54000000000001</v>
      </c>
      <c r="H60" t="n">
        <v>0.87</v>
      </c>
      <c r="I60" t="n">
        <v>23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457.41</v>
      </c>
      <c r="Q60" t="n">
        <v>3109.24</v>
      </c>
      <c r="R60" t="n">
        <v>113.19</v>
      </c>
      <c r="S60" t="n">
        <v>88.73</v>
      </c>
      <c r="T60" t="n">
        <v>10418.14</v>
      </c>
      <c r="U60" t="n">
        <v>0.78</v>
      </c>
      <c r="V60" t="n">
        <v>0.89</v>
      </c>
      <c r="W60" t="n">
        <v>7.64</v>
      </c>
      <c r="X60" t="n">
        <v>0.65</v>
      </c>
      <c r="Y60" t="n">
        <v>1</v>
      </c>
      <c r="Z60" t="n">
        <v>10</v>
      </c>
      <c r="AA60" t="n">
        <v>592.8547374644959</v>
      </c>
      <c r="AB60" t="n">
        <v>811.1700067040207</v>
      </c>
      <c r="AC60" t="n">
        <v>733.7530797484429</v>
      </c>
      <c r="AD60" t="n">
        <v>592854.7374644959</v>
      </c>
      <c r="AE60" t="n">
        <v>811170.0067040207</v>
      </c>
      <c r="AF60" t="n">
        <v>1.350496188591289e-06</v>
      </c>
      <c r="AG60" t="n">
        <v>0.7625000000000001</v>
      </c>
      <c r="AH60" t="n">
        <v>733753.079748443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2.7324</v>
      </c>
      <c r="E61" t="n">
        <v>36.6</v>
      </c>
      <c r="F61" t="n">
        <v>32.41</v>
      </c>
      <c r="G61" t="n">
        <v>84.55</v>
      </c>
      <c r="H61" t="n">
        <v>0.89</v>
      </c>
      <c r="I61" t="n">
        <v>23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457.51</v>
      </c>
      <c r="Q61" t="n">
        <v>3109.48</v>
      </c>
      <c r="R61" t="n">
        <v>113.05</v>
      </c>
      <c r="S61" t="n">
        <v>88.73</v>
      </c>
      <c r="T61" t="n">
        <v>10349.46</v>
      </c>
      <c r="U61" t="n">
        <v>0.78</v>
      </c>
      <c r="V61" t="n">
        <v>0.89</v>
      </c>
      <c r="W61" t="n">
        <v>7.65</v>
      </c>
      <c r="X61" t="n">
        <v>0.65</v>
      </c>
      <c r="Y61" t="n">
        <v>1</v>
      </c>
      <c r="Z61" t="n">
        <v>10</v>
      </c>
      <c r="AA61" t="n">
        <v>592.9647697315605</v>
      </c>
      <c r="AB61" t="n">
        <v>811.3205577060994</v>
      </c>
      <c r="AC61" t="n">
        <v>733.889262374183</v>
      </c>
      <c r="AD61" t="n">
        <v>592964.7697315605</v>
      </c>
      <c r="AE61" t="n">
        <v>811320.5577060994</v>
      </c>
      <c r="AF61" t="n">
        <v>1.350446765126016e-06</v>
      </c>
      <c r="AG61" t="n">
        <v>0.7625000000000001</v>
      </c>
      <c r="AH61" t="n">
        <v>733889.2623741829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2.7324</v>
      </c>
      <c r="E62" t="n">
        <v>36.6</v>
      </c>
      <c r="F62" t="n">
        <v>32.41</v>
      </c>
      <c r="G62" t="n">
        <v>84.54000000000001</v>
      </c>
      <c r="H62" t="n">
        <v>0.9</v>
      </c>
      <c r="I62" t="n">
        <v>23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458.27</v>
      </c>
      <c r="Q62" t="n">
        <v>3109.36</v>
      </c>
      <c r="R62" t="n">
        <v>112.95</v>
      </c>
      <c r="S62" t="n">
        <v>88.73</v>
      </c>
      <c r="T62" t="n">
        <v>10297.27</v>
      </c>
      <c r="U62" t="n">
        <v>0.79</v>
      </c>
      <c r="V62" t="n">
        <v>0.89</v>
      </c>
      <c r="W62" t="n">
        <v>7.65</v>
      </c>
      <c r="X62" t="n">
        <v>0.65</v>
      </c>
      <c r="Y62" t="n">
        <v>1</v>
      </c>
      <c r="Z62" t="n">
        <v>10</v>
      </c>
      <c r="AA62" t="n">
        <v>593.637501641788</v>
      </c>
      <c r="AB62" t="n">
        <v>812.2410191845102</v>
      </c>
      <c r="AC62" t="n">
        <v>734.7218763009699</v>
      </c>
      <c r="AD62" t="n">
        <v>593637.5016417881</v>
      </c>
      <c r="AE62" t="n">
        <v>812241.0191845101</v>
      </c>
      <c r="AF62" t="n">
        <v>1.350446765126016e-06</v>
      </c>
      <c r="AG62" t="n">
        <v>0.7625000000000001</v>
      </c>
      <c r="AH62" t="n">
        <v>734721.87630097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2.7323</v>
      </c>
      <c r="E63" t="n">
        <v>36.6</v>
      </c>
      <c r="F63" t="n">
        <v>32.41</v>
      </c>
      <c r="G63" t="n">
        <v>84.55</v>
      </c>
      <c r="H63" t="n">
        <v>0.91</v>
      </c>
      <c r="I63" t="n">
        <v>23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459.06</v>
      </c>
      <c r="Q63" t="n">
        <v>3109.54</v>
      </c>
      <c r="R63" t="n">
        <v>112.93</v>
      </c>
      <c r="S63" t="n">
        <v>88.73</v>
      </c>
      <c r="T63" t="n">
        <v>10291</v>
      </c>
      <c r="U63" t="n">
        <v>0.79</v>
      </c>
      <c r="V63" t="n">
        <v>0.89</v>
      </c>
      <c r="W63" t="n">
        <v>7.65</v>
      </c>
      <c r="X63" t="n">
        <v>0.65</v>
      </c>
      <c r="Y63" t="n">
        <v>1</v>
      </c>
      <c r="Z63" t="n">
        <v>10</v>
      </c>
      <c r="AA63" t="n">
        <v>594.3583586987775</v>
      </c>
      <c r="AB63" t="n">
        <v>813.2273276118518</v>
      </c>
      <c r="AC63" t="n">
        <v>735.6140528362986</v>
      </c>
      <c r="AD63" t="n">
        <v>594358.3586987775</v>
      </c>
      <c r="AE63" t="n">
        <v>813227.3276118519</v>
      </c>
      <c r="AF63" t="n">
        <v>1.350397341660743e-06</v>
      </c>
      <c r="AG63" t="n">
        <v>0.7625000000000001</v>
      </c>
      <c r="AH63" t="n">
        <v>735614.0528362986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1.9256</v>
      </c>
      <c r="E2" t="n">
        <v>51.93</v>
      </c>
      <c r="F2" t="n">
        <v>41.12</v>
      </c>
      <c r="G2" t="n">
        <v>7.78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437.92</v>
      </c>
      <c r="Q2" t="n">
        <v>3111.2</v>
      </c>
      <c r="R2" t="n">
        <v>397.55</v>
      </c>
      <c r="S2" t="n">
        <v>88.73</v>
      </c>
      <c r="T2" t="n">
        <v>151131.95</v>
      </c>
      <c r="U2" t="n">
        <v>0.22</v>
      </c>
      <c r="V2" t="n">
        <v>0.7</v>
      </c>
      <c r="W2" t="n">
        <v>8.119999999999999</v>
      </c>
      <c r="X2" t="n">
        <v>9.34</v>
      </c>
      <c r="Y2" t="n">
        <v>1</v>
      </c>
      <c r="Z2" t="n">
        <v>10</v>
      </c>
      <c r="AA2" t="n">
        <v>794.5455985104546</v>
      </c>
      <c r="AB2" t="n">
        <v>1087.132340759903</v>
      </c>
      <c r="AC2" t="n">
        <v>983.3779559576004</v>
      </c>
      <c r="AD2" t="n">
        <v>794545.5985104546</v>
      </c>
      <c r="AE2" t="n">
        <v>1087132.340759903</v>
      </c>
      <c r="AF2" t="n">
        <v>1.077878963570863e-06</v>
      </c>
      <c r="AG2" t="n">
        <v>1.081875</v>
      </c>
      <c r="AH2" t="n">
        <v>983377.9559576004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2.1179</v>
      </c>
      <c r="E3" t="n">
        <v>47.22</v>
      </c>
      <c r="F3" t="n">
        <v>38.64</v>
      </c>
      <c r="G3" t="n">
        <v>9.869999999999999</v>
      </c>
      <c r="H3" t="n">
        <v>0.17</v>
      </c>
      <c r="I3" t="n">
        <v>235</v>
      </c>
      <c r="J3" t="n">
        <v>133.55</v>
      </c>
      <c r="K3" t="n">
        <v>46.47</v>
      </c>
      <c r="L3" t="n">
        <v>1.25</v>
      </c>
      <c r="M3" t="n">
        <v>233</v>
      </c>
      <c r="N3" t="n">
        <v>20.83</v>
      </c>
      <c r="O3" t="n">
        <v>16704.7</v>
      </c>
      <c r="P3" t="n">
        <v>406.16</v>
      </c>
      <c r="Q3" t="n">
        <v>3109.73</v>
      </c>
      <c r="R3" t="n">
        <v>316.68</v>
      </c>
      <c r="S3" t="n">
        <v>88.73</v>
      </c>
      <c r="T3" t="n">
        <v>111104.82</v>
      </c>
      <c r="U3" t="n">
        <v>0.28</v>
      </c>
      <c r="V3" t="n">
        <v>0.75</v>
      </c>
      <c r="W3" t="n">
        <v>7.98</v>
      </c>
      <c r="X3" t="n">
        <v>6.87</v>
      </c>
      <c r="Y3" t="n">
        <v>1</v>
      </c>
      <c r="Z3" t="n">
        <v>10</v>
      </c>
      <c r="AA3" t="n">
        <v>673.054916718242</v>
      </c>
      <c r="AB3" t="n">
        <v>920.903430141192</v>
      </c>
      <c r="AC3" t="n">
        <v>833.0136992645978</v>
      </c>
      <c r="AD3" t="n">
        <v>673054.916718242</v>
      </c>
      <c r="AE3" t="n">
        <v>920903.4301411919</v>
      </c>
      <c r="AF3" t="n">
        <v>1.185521321638311e-06</v>
      </c>
      <c r="AG3" t="n">
        <v>0.98375</v>
      </c>
      <c r="AH3" t="n">
        <v>833013.6992645978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2.2502</v>
      </c>
      <c r="E4" t="n">
        <v>44.44</v>
      </c>
      <c r="F4" t="n">
        <v>37.2</v>
      </c>
      <c r="G4" t="n">
        <v>12</v>
      </c>
      <c r="H4" t="n">
        <v>0.2</v>
      </c>
      <c r="I4" t="n">
        <v>186</v>
      </c>
      <c r="J4" t="n">
        <v>133.88</v>
      </c>
      <c r="K4" t="n">
        <v>46.47</v>
      </c>
      <c r="L4" t="n">
        <v>1.5</v>
      </c>
      <c r="M4" t="n">
        <v>184</v>
      </c>
      <c r="N4" t="n">
        <v>20.91</v>
      </c>
      <c r="O4" t="n">
        <v>16746.01</v>
      </c>
      <c r="P4" t="n">
        <v>385.79</v>
      </c>
      <c r="Q4" t="n">
        <v>3109.86</v>
      </c>
      <c r="R4" t="n">
        <v>269.87</v>
      </c>
      <c r="S4" t="n">
        <v>88.73</v>
      </c>
      <c r="T4" t="n">
        <v>87942.61</v>
      </c>
      <c r="U4" t="n">
        <v>0.33</v>
      </c>
      <c r="V4" t="n">
        <v>0.78</v>
      </c>
      <c r="W4" t="n">
        <v>7.89</v>
      </c>
      <c r="X4" t="n">
        <v>5.43</v>
      </c>
      <c r="Y4" t="n">
        <v>1</v>
      </c>
      <c r="Z4" t="n">
        <v>10</v>
      </c>
      <c r="AA4" t="n">
        <v>604.5399595714321</v>
      </c>
      <c r="AB4" t="n">
        <v>827.1582431063467</v>
      </c>
      <c r="AC4" t="n">
        <v>748.2154213081617</v>
      </c>
      <c r="AD4" t="n">
        <v>604539.9595714321</v>
      </c>
      <c r="AE4" t="n">
        <v>827158.2431063467</v>
      </c>
      <c r="AF4" t="n">
        <v>1.259577920558349e-06</v>
      </c>
      <c r="AG4" t="n">
        <v>0.9258333333333333</v>
      </c>
      <c r="AH4" t="n">
        <v>748215.4213081617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2.3528</v>
      </c>
      <c r="E5" t="n">
        <v>42.5</v>
      </c>
      <c r="F5" t="n">
        <v>36.16</v>
      </c>
      <c r="G5" t="n">
        <v>14.18</v>
      </c>
      <c r="H5" t="n">
        <v>0.23</v>
      </c>
      <c r="I5" t="n">
        <v>153</v>
      </c>
      <c r="J5" t="n">
        <v>134.22</v>
      </c>
      <c r="K5" t="n">
        <v>46.47</v>
      </c>
      <c r="L5" t="n">
        <v>1.75</v>
      </c>
      <c r="M5" t="n">
        <v>151</v>
      </c>
      <c r="N5" t="n">
        <v>21</v>
      </c>
      <c r="O5" t="n">
        <v>16787.35</v>
      </c>
      <c r="P5" t="n">
        <v>369.45</v>
      </c>
      <c r="Q5" t="n">
        <v>3109.74</v>
      </c>
      <c r="R5" t="n">
        <v>235.86</v>
      </c>
      <c r="S5" t="n">
        <v>88.73</v>
      </c>
      <c r="T5" t="n">
        <v>71107.08</v>
      </c>
      <c r="U5" t="n">
        <v>0.38</v>
      </c>
      <c r="V5" t="n">
        <v>0.8</v>
      </c>
      <c r="W5" t="n">
        <v>7.84</v>
      </c>
      <c r="X5" t="n">
        <v>4.39</v>
      </c>
      <c r="Y5" t="n">
        <v>1</v>
      </c>
      <c r="Z5" t="n">
        <v>10</v>
      </c>
      <c r="AA5" t="n">
        <v>556.5168110509821</v>
      </c>
      <c r="AB5" t="n">
        <v>761.4508526688797</v>
      </c>
      <c r="AC5" t="n">
        <v>688.7790519931451</v>
      </c>
      <c r="AD5" t="n">
        <v>556516.8110509821</v>
      </c>
      <c r="AE5" t="n">
        <v>761450.8526688798</v>
      </c>
      <c r="AF5" t="n">
        <v>1.317009568700419e-06</v>
      </c>
      <c r="AG5" t="n">
        <v>0.8854166666666666</v>
      </c>
      <c r="AH5" t="n">
        <v>688779.0519931451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2.4299</v>
      </c>
      <c r="E6" t="n">
        <v>41.15</v>
      </c>
      <c r="F6" t="n">
        <v>35.46</v>
      </c>
      <c r="G6" t="n">
        <v>16.49</v>
      </c>
      <c r="H6" t="n">
        <v>0.26</v>
      </c>
      <c r="I6" t="n">
        <v>129</v>
      </c>
      <c r="J6" t="n">
        <v>134.55</v>
      </c>
      <c r="K6" t="n">
        <v>46.47</v>
      </c>
      <c r="L6" t="n">
        <v>2</v>
      </c>
      <c r="M6" t="n">
        <v>127</v>
      </c>
      <c r="N6" t="n">
        <v>21.09</v>
      </c>
      <c r="O6" t="n">
        <v>16828.84</v>
      </c>
      <c r="P6" t="n">
        <v>356.64</v>
      </c>
      <c r="Q6" t="n">
        <v>3109.82</v>
      </c>
      <c r="R6" t="n">
        <v>213.07</v>
      </c>
      <c r="S6" t="n">
        <v>88.73</v>
      </c>
      <c r="T6" t="n">
        <v>59831.39</v>
      </c>
      <c r="U6" t="n">
        <v>0.42</v>
      </c>
      <c r="V6" t="n">
        <v>0.82</v>
      </c>
      <c r="W6" t="n">
        <v>7.8</v>
      </c>
      <c r="X6" t="n">
        <v>3.69</v>
      </c>
      <c r="Y6" t="n">
        <v>1</v>
      </c>
      <c r="Z6" t="n">
        <v>10</v>
      </c>
      <c r="AA6" t="n">
        <v>522.943903338416</v>
      </c>
      <c r="AB6" t="n">
        <v>715.5149192043916</v>
      </c>
      <c r="AC6" t="n">
        <v>647.2271795470201</v>
      </c>
      <c r="AD6" t="n">
        <v>522943.903338416</v>
      </c>
      <c r="AE6" t="n">
        <v>715514.9192043917</v>
      </c>
      <c r="AF6" t="n">
        <v>1.360167269204841e-06</v>
      </c>
      <c r="AG6" t="n">
        <v>0.8572916666666667</v>
      </c>
      <c r="AH6" t="n">
        <v>647227.1795470201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2.4871</v>
      </c>
      <c r="E7" t="n">
        <v>40.21</v>
      </c>
      <c r="F7" t="n">
        <v>34.98</v>
      </c>
      <c r="G7" t="n">
        <v>18.74</v>
      </c>
      <c r="H7" t="n">
        <v>0.29</v>
      </c>
      <c r="I7" t="n">
        <v>112</v>
      </c>
      <c r="J7" t="n">
        <v>134.89</v>
      </c>
      <c r="K7" t="n">
        <v>46.47</v>
      </c>
      <c r="L7" t="n">
        <v>2.25</v>
      </c>
      <c r="M7" t="n">
        <v>110</v>
      </c>
      <c r="N7" t="n">
        <v>21.17</v>
      </c>
      <c r="O7" t="n">
        <v>16870.25</v>
      </c>
      <c r="P7" t="n">
        <v>347.14</v>
      </c>
      <c r="Q7" t="n">
        <v>3109.75</v>
      </c>
      <c r="R7" t="n">
        <v>197.02</v>
      </c>
      <c r="S7" t="n">
        <v>88.73</v>
      </c>
      <c r="T7" t="n">
        <v>51891.4</v>
      </c>
      <c r="U7" t="n">
        <v>0.45</v>
      </c>
      <c r="V7" t="n">
        <v>0.83</v>
      </c>
      <c r="W7" t="n">
        <v>7.78</v>
      </c>
      <c r="X7" t="n">
        <v>3.21</v>
      </c>
      <c r="Y7" t="n">
        <v>1</v>
      </c>
      <c r="Z7" t="n">
        <v>10</v>
      </c>
      <c r="AA7" t="n">
        <v>499.5620333284784</v>
      </c>
      <c r="AB7" t="n">
        <v>683.5228131214925</v>
      </c>
      <c r="AC7" t="n">
        <v>618.2883551674699</v>
      </c>
      <c r="AD7" t="n">
        <v>499562.0333284785</v>
      </c>
      <c r="AE7" t="n">
        <v>683522.8131214925</v>
      </c>
      <c r="AF7" t="n">
        <v>1.392185692925371e-06</v>
      </c>
      <c r="AG7" t="n">
        <v>0.8377083333333334</v>
      </c>
      <c r="AH7" t="n">
        <v>618288.3551674699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2.537</v>
      </c>
      <c r="E8" t="n">
        <v>39.42</v>
      </c>
      <c r="F8" t="n">
        <v>34.57</v>
      </c>
      <c r="G8" t="n">
        <v>21.16</v>
      </c>
      <c r="H8" t="n">
        <v>0.33</v>
      </c>
      <c r="I8" t="n">
        <v>98</v>
      </c>
      <c r="J8" t="n">
        <v>135.22</v>
      </c>
      <c r="K8" t="n">
        <v>46.47</v>
      </c>
      <c r="L8" t="n">
        <v>2.5</v>
      </c>
      <c r="M8" t="n">
        <v>96</v>
      </c>
      <c r="N8" t="n">
        <v>21.26</v>
      </c>
      <c r="O8" t="n">
        <v>16911.68</v>
      </c>
      <c r="P8" t="n">
        <v>336.61</v>
      </c>
      <c r="Q8" t="n">
        <v>3109.52</v>
      </c>
      <c r="R8" t="n">
        <v>184.03</v>
      </c>
      <c r="S8" t="n">
        <v>88.73</v>
      </c>
      <c r="T8" t="n">
        <v>45464.62</v>
      </c>
      <c r="U8" t="n">
        <v>0.48</v>
      </c>
      <c r="V8" t="n">
        <v>0.84</v>
      </c>
      <c r="W8" t="n">
        <v>7.75</v>
      </c>
      <c r="X8" t="n">
        <v>2.8</v>
      </c>
      <c r="Y8" t="n">
        <v>1</v>
      </c>
      <c r="Z8" t="n">
        <v>10</v>
      </c>
      <c r="AA8" t="n">
        <v>477.9255893405845</v>
      </c>
      <c r="AB8" t="n">
        <v>653.9188759247146</v>
      </c>
      <c r="AC8" t="n">
        <v>591.5097761873658</v>
      </c>
      <c r="AD8" t="n">
        <v>477925.5893405845</v>
      </c>
      <c r="AE8" t="n">
        <v>653918.8759247146</v>
      </c>
      <c r="AF8" t="n">
        <v>1.420117849282966e-06</v>
      </c>
      <c r="AG8" t="n">
        <v>0.82125</v>
      </c>
      <c r="AH8" t="n">
        <v>591509.7761873658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2.5784</v>
      </c>
      <c r="E9" t="n">
        <v>38.78</v>
      </c>
      <c r="F9" t="n">
        <v>34.23</v>
      </c>
      <c r="G9" t="n">
        <v>23.61</v>
      </c>
      <c r="H9" t="n">
        <v>0.36</v>
      </c>
      <c r="I9" t="n">
        <v>87</v>
      </c>
      <c r="J9" t="n">
        <v>135.56</v>
      </c>
      <c r="K9" t="n">
        <v>46.47</v>
      </c>
      <c r="L9" t="n">
        <v>2.75</v>
      </c>
      <c r="M9" t="n">
        <v>85</v>
      </c>
      <c r="N9" t="n">
        <v>21.34</v>
      </c>
      <c r="O9" t="n">
        <v>16953.14</v>
      </c>
      <c r="P9" t="n">
        <v>327.53</v>
      </c>
      <c r="Q9" t="n">
        <v>3109.34</v>
      </c>
      <c r="R9" t="n">
        <v>172.99</v>
      </c>
      <c r="S9" t="n">
        <v>88.73</v>
      </c>
      <c r="T9" t="n">
        <v>40000.96</v>
      </c>
      <c r="U9" t="n">
        <v>0.51</v>
      </c>
      <c r="V9" t="n">
        <v>0.84</v>
      </c>
      <c r="W9" t="n">
        <v>7.73</v>
      </c>
      <c r="X9" t="n">
        <v>2.47</v>
      </c>
      <c r="Y9" t="n">
        <v>1</v>
      </c>
      <c r="Z9" t="n">
        <v>10</v>
      </c>
      <c r="AA9" t="n">
        <v>460.287999077725</v>
      </c>
      <c r="AB9" t="n">
        <v>629.7863468115047</v>
      </c>
      <c r="AC9" t="n">
        <v>569.680421782503</v>
      </c>
      <c r="AD9" t="n">
        <v>460287.999077725</v>
      </c>
      <c r="AE9" t="n">
        <v>629786.3468115047</v>
      </c>
      <c r="AF9" t="n">
        <v>1.443292023094679e-06</v>
      </c>
      <c r="AG9" t="n">
        <v>0.8079166666666667</v>
      </c>
      <c r="AH9" t="n">
        <v>569680.421782503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2.6095</v>
      </c>
      <c r="E10" t="n">
        <v>38.32</v>
      </c>
      <c r="F10" t="n">
        <v>34.02</v>
      </c>
      <c r="G10" t="n">
        <v>26.17</v>
      </c>
      <c r="H10" t="n">
        <v>0.39</v>
      </c>
      <c r="I10" t="n">
        <v>78</v>
      </c>
      <c r="J10" t="n">
        <v>135.9</v>
      </c>
      <c r="K10" t="n">
        <v>46.47</v>
      </c>
      <c r="L10" t="n">
        <v>3</v>
      </c>
      <c r="M10" t="n">
        <v>76</v>
      </c>
      <c r="N10" t="n">
        <v>21.43</v>
      </c>
      <c r="O10" t="n">
        <v>16994.64</v>
      </c>
      <c r="P10" t="n">
        <v>319.53</v>
      </c>
      <c r="Q10" t="n">
        <v>3109.37</v>
      </c>
      <c r="R10" t="n">
        <v>166.24</v>
      </c>
      <c r="S10" t="n">
        <v>88.73</v>
      </c>
      <c r="T10" t="n">
        <v>36671.65</v>
      </c>
      <c r="U10" t="n">
        <v>0.53</v>
      </c>
      <c r="V10" t="n">
        <v>0.85</v>
      </c>
      <c r="W10" t="n">
        <v>7.71</v>
      </c>
      <c r="X10" t="n">
        <v>2.26</v>
      </c>
      <c r="Y10" t="n">
        <v>1</v>
      </c>
      <c r="Z10" t="n">
        <v>10</v>
      </c>
      <c r="AA10" t="n">
        <v>446.5086888725478</v>
      </c>
      <c r="AB10" t="n">
        <v>610.9328866885184</v>
      </c>
      <c r="AC10" t="n">
        <v>552.6263094326572</v>
      </c>
      <c r="AD10" t="n">
        <v>446508.6888725478</v>
      </c>
      <c r="AE10" t="n">
        <v>610932.8866885183</v>
      </c>
      <c r="AF10" t="n">
        <v>1.460700641586086e-06</v>
      </c>
      <c r="AG10" t="n">
        <v>0.7983333333333333</v>
      </c>
      <c r="AH10" t="n">
        <v>552626.3094326572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2.6427</v>
      </c>
      <c r="E11" t="n">
        <v>37.84</v>
      </c>
      <c r="F11" t="n">
        <v>33.75</v>
      </c>
      <c r="G11" t="n">
        <v>28.93</v>
      </c>
      <c r="H11" t="n">
        <v>0.42</v>
      </c>
      <c r="I11" t="n">
        <v>70</v>
      </c>
      <c r="J11" t="n">
        <v>136.23</v>
      </c>
      <c r="K11" t="n">
        <v>46.47</v>
      </c>
      <c r="L11" t="n">
        <v>3.25</v>
      </c>
      <c r="M11" t="n">
        <v>68</v>
      </c>
      <c r="N11" t="n">
        <v>21.52</v>
      </c>
      <c r="O11" t="n">
        <v>17036.16</v>
      </c>
      <c r="P11" t="n">
        <v>311.37</v>
      </c>
      <c r="Q11" t="n">
        <v>3109.7</v>
      </c>
      <c r="R11" t="n">
        <v>157.16</v>
      </c>
      <c r="S11" t="n">
        <v>88.73</v>
      </c>
      <c r="T11" t="n">
        <v>32169.69</v>
      </c>
      <c r="U11" t="n">
        <v>0.5600000000000001</v>
      </c>
      <c r="V11" t="n">
        <v>0.86</v>
      </c>
      <c r="W11" t="n">
        <v>7.71</v>
      </c>
      <c r="X11" t="n">
        <v>1.99</v>
      </c>
      <c r="Y11" t="n">
        <v>1</v>
      </c>
      <c r="Z11" t="n">
        <v>10</v>
      </c>
      <c r="AA11" t="n">
        <v>432.3111876112674</v>
      </c>
      <c r="AB11" t="n">
        <v>591.5072391132844</v>
      </c>
      <c r="AC11" t="n">
        <v>535.054618397936</v>
      </c>
      <c r="AD11" t="n">
        <v>432311.1876112674</v>
      </c>
      <c r="AE11" t="n">
        <v>591507.2391132844</v>
      </c>
      <c r="AF11" t="n">
        <v>1.479284761647653e-06</v>
      </c>
      <c r="AG11" t="n">
        <v>0.7883333333333334</v>
      </c>
      <c r="AH11" t="n">
        <v>535054.618397936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2.6701</v>
      </c>
      <c r="E12" t="n">
        <v>37.45</v>
      </c>
      <c r="F12" t="n">
        <v>33.56</v>
      </c>
      <c r="G12" t="n">
        <v>31.96</v>
      </c>
      <c r="H12" t="n">
        <v>0.45</v>
      </c>
      <c r="I12" t="n">
        <v>63</v>
      </c>
      <c r="J12" t="n">
        <v>136.57</v>
      </c>
      <c r="K12" t="n">
        <v>46.47</v>
      </c>
      <c r="L12" t="n">
        <v>3.5</v>
      </c>
      <c r="M12" t="n">
        <v>60</v>
      </c>
      <c r="N12" t="n">
        <v>21.6</v>
      </c>
      <c r="O12" t="n">
        <v>17077.72</v>
      </c>
      <c r="P12" t="n">
        <v>302.85</v>
      </c>
      <c r="Q12" t="n">
        <v>3109.32</v>
      </c>
      <c r="R12" t="n">
        <v>150.54</v>
      </c>
      <c r="S12" t="n">
        <v>88.73</v>
      </c>
      <c r="T12" t="n">
        <v>28896.63</v>
      </c>
      <c r="U12" t="n">
        <v>0.59</v>
      </c>
      <c r="V12" t="n">
        <v>0.86</v>
      </c>
      <c r="W12" t="n">
        <v>7.71</v>
      </c>
      <c r="X12" t="n">
        <v>1.8</v>
      </c>
      <c r="Y12" t="n">
        <v>1</v>
      </c>
      <c r="Z12" t="n">
        <v>10</v>
      </c>
      <c r="AA12" t="n">
        <v>419.379534242784</v>
      </c>
      <c r="AB12" t="n">
        <v>573.813580470243</v>
      </c>
      <c r="AC12" t="n">
        <v>519.0496177025807</v>
      </c>
      <c r="AD12" t="n">
        <v>419379.534242784</v>
      </c>
      <c r="AE12" t="n">
        <v>573813.580470243</v>
      </c>
      <c r="AF12" t="n">
        <v>1.49462225832497e-06</v>
      </c>
      <c r="AG12" t="n">
        <v>0.7802083333333334</v>
      </c>
      <c r="AH12" t="n">
        <v>519049.6177025806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2.69</v>
      </c>
      <c r="E13" t="n">
        <v>37.17</v>
      </c>
      <c r="F13" t="n">
        <v>33.42</v>
      </c>
      <c r="G13" t="n">
        <v>34.57</v>
      </c>
      <c r="H13" t="n">
        <v>0.48</v>
      </c>
      <c r="I13" t="n">
        <v>58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294.29</v>
      </c>
      <c r="Q13" t="n">
        <v>3109.39</v>
      </c>
      <c r="R13" t="n">
        <v>146.4</v>
      </c>
      <c r="S13" t="n">
        <v>88.73</v>
      </c>
      <c r="T13" t="n">
        <v>26850.65</v>
      </c>
      <c r="U13" t="n">
        <v>0.61</v>
      </c>
      <c r="V13" t="n">
        <v>0.87</v>
      </c>
      <c r="W13" t="n">
        <v>7.69</v>
      </c>
      <c r="X13" t="n">
        <v>1.65</v>
      </c>
      <c r="Y13" t="n">
        <v>1</v>
      </c>
      <c r="Z13" t="n">
        <v>10</v>
      </c>
      <c r="AA13" t="n">
        <v>408.0114069065843</v>
      </c>
      <c r="AB13" t="n">
        <v>558.2592071224724</v>
      </c>
      <c r="AC13" t="n">
        <v>504.979731916421</v>
      </c>
      <c r="AD13" t="n">
        <v>408011.4069065843</v>
      </c>
      <c r="AE13" t="n">
        <v>558259.2071224723</v>
      </c>
      <c r="AF13" t="n">
        <v>1.505761535108861e-06</v>
      </c>
      <c r="AG13" t="n">
        <v>0.774375</v>
      </c>
      <c r="AH13" t="n">
        <v>504979.731916421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2.7095</v>
      </c>
      <c r="E14" t="n">
        <v>36.91</v>
      </c>
      <c r="F14" t="n">
        <v>33.28</v>
      </c>
      <c r="G14" t="n">
        <v>37.68</v>
      </c>
      <c r="H14" t="n">
        <v>0.52</v>
      </c>
      <c r="I14" t="n">
        <v>53</v>
      </c>
      <c r="J14" t="n">
        <v>137.25</v>
      </c>
      <c r="K14" t="n">
        <v>46.47</v>
      </c>
      <c r="L14" t="n">
        <v>4</v>
      </c>
      <c r="M14" t="n">
        <v>39</v>
      </c>
      <c r="N14" t="n">
        <v>21.78</v>
      </c>
      <c r="O14" t="n">
        <v>17160.92</v>
      </c>
      <c r="P14" t="n">
        <v>287.3</v>
      </c>
      <c r="Q14" t="n">
        <v>3109.29</v>
      </c>
      <c r="R14" t="n">
        <v>141.61</v>
      </c>
      <c r="S14" t="n">
        <v>88.73</v>
      </c>
      <c r="T14" t="n">
        <v>24481.31</v>
      </c>
      <c r="U14" t="n">
        <v>0.63</v>
      </c>
      <c r="V14" t="n">
        <v>0.87</v>
      </c>
      <c r="W14" t="n">
        <v>7.69</v>
      </c>
      <c r="X14" t="n">
        <v>1.52</v>
      </c>
      <c r="Y14" t="n">
        <v>1</v>
      </c>
      <c r="Z14" t="n">
        <v>10</v>
      </c>
      <c r="AA14" t="n">
        <v>398.2709172117385</v>
      </c>
      <c r="AB14" t="n">
        <v>544.9318394019073</v>
      </c>
      <c r="AC14" t="n">
        <v>492.9243094660285</v>
      </c>
      <c r="AD14" t="n">
        <v>398270.9172117385</v>
      </c>
      <c r="AE14" t="n">
        <v>544931.8394019073</v>
      </c>
      <c r="AF14" t="n">
        <v>1.516676906831769e-06</v>
      </c>
      <c r="AG14" t="n">
        <v>0.7689583333333333</v>
      </c>
      <c r="AH14" t="n">
        <v>492924.3094660285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2.7183</v>
      </c>
      <c r="E15" t="n">
        <v>36.79</v>
      </c>
      <c r="F15" t="n">
        <v>33.22</v>
      </c>
      <c r="G15" t="n">
        <v>39.08</v>
      </c>
      <c r="H15" t="n">
        <v>0.55</v>
      </c>
      <c r="I15" t="n">
        <v>51</v>
      </c>
      <c r="J15" t="n">
        <v>137.58</v>
      </c>
      <c r="K15" t="n">
        <v>46.47</v>
      </c>
      <c r="L15" t="n">
        <v>4.25</v>
      </c>
      <c r="M15" t="n">
        <v>25</v>
      </c>
      <c r="N15" t="n">
        <v>21.87</v>
      </c>
      <c r="O15" t="n">
        <v>17202.57</v>
      </c>
      <c r="P15" t="n">
        <v>283.6</v>
      </c>
      <c r="Q15" t="n">
        <v>3109.64</v>
      </c>
      <c r="R15" t="n">
        <v>139.1</v>
      </c>
      <c r="S15" t="n">
        <v>88.73</v>
      </c>
      <c r="T15" t="n">
        <v>23236.64</v>
      </c>
      <c r="U15" t="n">
        <v>0.64</v>
      </c>
      <c r="V15" t="n">
        <v>0.87</v>
      </c>
      <c r="W15" t="n">
        <v>7.7</v>
      </c>
      <c r="X15" t="n">
        <v>1.46</v>
      </c>
      <c r="Y15" t="n">
        <v>1</v>
      </c>
      <c r="Z15" t="n">
        <v>10</v>
      </c>
      <c r="AA15" t="n">
        <v>393.4483051298774</v>
      </c>
      <c r="AB15" t="n">
        <v>538.3333287928755</v>
      </c>
      <c r="AC15" t="n">
        <v>486.9555514484551</v>
      </c>
      <c r="AD15" t="n">
        <v>393448.3051298775</v>
      </c>
      <c r="AE15" t="n">
        <v>538333.3287928755</v>
      </c>
      <c r="AF15" t="n">
        <v>1.521602818173389e-06</v>
      </c>
      <c r="AG15" t="n">
        <v>0.7664583333333334</v>
      </c>
      <c r="AH15" t="n">
        <v>486955.5514484551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2.7238</v>
      </c>
      <c r="E16" t="n">
        <v>36.71</v>
      </c>
      <c r="F16" t="n">
        <v>33.2</v>
      </c>
      <c r="G16" t="n">
        <v>40.65</v>
      </c>
      <c r="H16" t="n">
        <v>0.58</v>
      </c>
      <c r="I16" t="n">
        <v>49</v>
      </c>
      <c r="J16" t="n">
        <v>137.92</v>
      </c>
      <c r="K16" t="n">
        <v>46.47</v>
      </c>
      <c r="L16" t="n">
        <v>4.5</v>
      </c>
      <c r="M16" t="n">
        <v>3</v>
      </c>
      <c r="N16" t="n">
        <v>21.95</v>
      </c>
      <c r="O16" t="n">
        <v>17244.24</v>
      </c>
      <c r="P16" t="n">
        <v>282.23</v>
      </c>
      <c r="Q16" t="n">
        <v>3109.36</v>
      </c>
      <c r="R16" t="n">
        <v>137.94</v>
      </c>
      <c r="S16" t="n">
        <v>88.73</v>
      </c>
      <c r="T16" t="n">
        <v>22663.9</v>
      </c>
      <c r="U16" t="n">
        <v>0.64</v>
      </c>
      <c r="V16" t="n">
        <v>0.87</v>
      </c>
      <c r="W16" t="n">
        <v>7.72</v>
      </c>
      <c r="X16" t="n">
        <v>1.44</v>
      </c>
      <c r="Y16" t="n">
        <v>1</v>
      </c>
      <c r="Z16" t="n">
        <v>10</v>
      </c>
      <c r="AA16" t="n">
        <v>391.358179099328</v>
      </c>
      <c r="AB16" t="n">
        <v>535.4735261480251</v>
      </c>
      <c r="AC16" t="n">
        <v>484.3686843542711</v>
      </c>
      <c r="AD16" t="n">
        <v>391358.179099328</v>
      </c>
      <c r="AE16" t="n">
        <v>535473.5261480252</v>
      </c>
      <c r="AF16" t="n">
        <v>1.524681512761902e-06</v>
      </c>
      <c r="AG16" t="n">
        <v>0.7647916666666666</v>
      </c>
      <c r="AH16" t="n">
        <v>484368.684354271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2.7225</v>
      </c>
      <c r="E17" t="n">
        <v>36.73</v>
      </c>
      <c r="F17" t="n">
        <v>33.22</v>
      </c>
      <c r="G17" t="n">
        <v>40.67</v>
      </c>
      <c r="H17" t="n">
        <v>0.61</v>
      </c>
      <c r="I17" t="n">
        <v>49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283.1</v>
      </c>
      <c r="Q17" t="n">
        <v>3109.47</v>
      </c>
      <c r="R17" t="n">
        <v>137.97</v>
      </c>
      <c r="S17" t="n">
        <v>88.73</v>
      </c>
      <c r="T17" t="n">
        <v>22678.15</v>
      </c>
      <c r="U17" t="n">
        <v>0.64</v>
      </c>
      <c r="V17" t="n">
        <v>0.87</v>
      </c>
      <c r="W17" t="n">
        <v>7.73</v>
      </c>
      <c r="X17" t="n">
        <v>1.46</v>
      </c>
      <c r="Y17" t="n">
        <v>1</v>
      </c>
      <c r="Z17" t="n">
        <v>10</v>
      </c>
      <c r="AA17" t="n">
        <v>392.3993857166263</v>
      </c>
      <c r="AB17" t="n">
        <v>536.8981509766068</v>
      </c>
      <c r="AC17" t="n">
        <v>485.6573449886863</v>
      </c>
      <c r="AD17" t="n">
        <v>392399.3857166264</v>
      </c>
      <c r="AE17" t="n">
        <v>536898.1509766068</v>
      </c>
      <c r="AF17" t="n">
        <v>1.523953821313708e-06</v>
      </c>
      <c r="AG17" t="n">
        <v>0.7652083333333333</v>
      </c>
      <c r="AH17" t="n">
        <v>485657.3449886863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1.2275</v>
      </c>
      <c r="E2" t="n">
        <v>81.47</v>
      </c>
      <c r="F2" t="n">
        <v>49.72</v>
      </c>
      <c r="G2" t="n">
        <v>5.04</v>
      </c>
      <c r="H2" t="n">
        <v>0.07000000000000001</v>
      </c>
      <c r="I2" t="n">
        <v>592</v>
      </c>
      <c r="J2" t="n">
        <v>252.85</v>
      </c>
      <c r="K2" t="n">
        <v>59.19</v>
      </c>
      <c r="L2" t="n">
        <v>1</v>
      </c>
      <c r="M2" t="n">
        <v>590</v>
      </c>
      <c r="N2" t="n">
        <v>62.65</v>
      </c>
      <c r="O2" t="n">
        <v>31418.63</v>
      </c>
      <c r="P2" t="n">
        <v>816.34</v>
      </c>
      <c r="Q2" t="n">
        <v>3111.62</v>
      </c>
      <c r="R2" t="n">
        <v>679.23</v>
      </c>
      <c r="S2" t="n">
        <v>88.73</v>
      </c>
      <c r="T2" t="n">
        <v>290593.91</v>
      </c>
      <c r="U2" t="n">
        <v>0.13</v>
      </c>
      <c r="V2" t="n">
        <v>0.58</v>
      </c>
      <c r="W2" t="n">
        <v>8.58</v>
      </c>
      <c r="X2" t="n">
        <v>17.94</v>
      </c>
      <c r="Y2" t="n">
        <v>1</v>
      </c>
      <c r="Z2" t="n">
        <v>10</v>
      </c>
      <c r="AA2" t="n">
        <v>2215.673491500763</v>
      </c>
      <c r="AB2" t="n">
        <v>3031.582219687212</v>
      </c>
      <c r="AC2" t="n">
        <v>2742.252267492518</v>
      </c>
      <c r="AD2" t="n">
        <v>2215673.491500763</v>
      </c>
      <c r="AE2" t="n">
        <v>3031582.219687212</v>
      </c>
      <c r="AF2" t="n">
        <v>6.179472580715152e-07</v>
      </c>
      <c r="AG2" t="n">
        <v>1.697291666666667</v>
      </c>
      <c r="AH2" t="n">
        <v>2742252.267492518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1.4808</v>
      </c>
      <c r="E3" t="n">
        <v>67.53</v>
      </c>
      <c r="F3" t="n">
        <v>44.24</v>
      </c>
      <c r="G3" t="n">
        <v>6.34</v>
      </c>
      <c r="H3" t="n">
        <v>0.09</v>
      </c>
      <c r="I3" t="n">
        <v>419</v>
      </c>
      <c r="J3" t="n">
        <v>253.3</v>
      </c>
      <c r="K3" t="n">
        <v>59.19</v>
      </c>
      <c r="L3" t="n">
        <v>1.25</v>
      </c>
      <c r="M3" t="n">
        <v>417</v>
      </c>
      <c r="N3" t="n">
        <v>62.86</v>
      </c>
      <c r="O3" t="n">
        <v>31474.5</v>
      </c>
      <c r="P3" t="n">
        <v>723.8200000000001</v>
      </c>
      <c r="Q3" t="n">
        <v>3111.07</v>
      </c>
      <c r="R3" t="n">
        <v>499.34</v>
      </c>
      <c r="S3" t="n">
        <v>88.73</v>
      </c>
      <c r="T3" t="n">
        <v>201512.22</v>
      </c>
      <c r="U3" t="n">
        <v>0.18</v>
      </c>
      <c r="V3" t="n">
        <v>0.65</v>
      </c>
      <c r="W3" t="n">
        <v>8.289999999999999</v>
      </c>
      <c r="X3" t="n">
        <v>12.46</v>
      </c>
      <c r="Y3" t="n">
        <v>1</v>
      </c>
      <c r="Z3" t="n">
        <v>10</v>
      </c>
      <c r="AA3" t="n">
        <v>1631.223147923552</v>
      </c>
      <c r="AB3" t="n">
        <v>2231.911475475292</v>
      </c>
      <c r="AC3" t="n">
        <v>2018.900976763359</v>
      </c>
      <c r="AD3" t="n">
        <v>1631223.147923552</v>
      </c>
      <c r="AE3" t="n">
        <v>2231911.475475292</v>
      </c>
      <c r="AF3" t="n">
        <v>7.454633806536044e-07</v>
      </c>
      <c r="AG3" t="n">
        <v>1.406875</v>
      </c>
      <c r="AH3" t="n">
        <v>2018900.976763359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1.6655</v>
      </c>
      <c r="E4" t="n">
        <v>60.04</v>
      </c>
      <c r="F4" t="n">
        <v>41.35</v>
      </c>
      <c r="G4" t="n">
        <v>7.63</v>
      </c>
      <c r="H4" t="n">
        <v>0.11</v>
      </c>
      <c r="I4" t="n">
        <v>325</v>
      </c>
      <c r="J4" t="n">
        <v>253.75</v>
      </c>
      <c r="K4" t="n">
        <v>59.19</v>
      </c>
      <c r="L4" t="n">
        <v>1.5</v>
      </c>
      <c r="M4" t="n">
        <v>323</v>
      </c>
      <c r="N4" t="n">
        <v>63.06</v>
      </c>
      <c r="O4" t="n">
        <v>31530.44</v>
      </c>
      <c r="P4" t="n">
        <v>673.97</v>
      </c>
      <c r="Q4" t="n">
        <v>3110.38</v>
      </c>
      <c r="R4" t="n">
        <v>405.27</v>
      </c>
      <c r="S4" t="n">
        <v>88.73</v>
      </c>
      <c r="T4" t="n">
        <v>154947.87</v>
      </c>
      <c r="U4" t="n">
        <v>0.22</v>
      </c>
      <c r="V4" t="n">
        <v>0.7</v>
      </c>
      <c r="W4" t="n">
        <v>8.119999999999999</v>
      </c>
      <c r="X4" t="n">
        <v>9.58</v>
      </c>
      <c r="Y4" t="n">
        <v>1</v>
      </c>
      <c r="Z4" t="n">
        <v>10</v>
      </c>
      <c r="AA4" t="n">
        <v>1352.513055613644</v>
      </c>
      <c r="AB4" t="n">
        <v>1850.568031355399</v>
      </c>
      <c r="AC4" t="n">
        <v>1673.952415731384</v>
      </c>
      <c r="AD4" t="n">
        <v>1352513.055613644</v>
      </c>
      <c r="AE4" t="n">
        <v>1850568.031355399</v>
      </c>
      <c r="AF4" t="n">
        <v>8.384449354933674e-07</v>
      </c>
      <c r="AG4" t="n">
        <v>1.250833333333333</v>
      </c>
      <c r="AH4" t="n">
        <v>1673952.415731384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1.8087</v>
      </c>
      <c r="E5" t="n">
        <v>55.29</v>
      </c>
      <c r="F5" t="n">
        <v>39.53</v>
      </c>
      <c r="G5" t="n">
        <v>8.949999999999999</v>
      </c>
      <c r="H5" t="n">
        <v>0.12</v>
      </c>
      <c r="I5" t="n">
        <v>265</v>
      </c>
      <c r="J5" t="n">
        <v>254.21</v>
      </c>
      <c r="K5" t="n">
        <v>59.19</v>
      </c>
      <c r="L5" t="n">
        <v>1.75</v>
      </c>
      <c r="M5" t="n">
        <v>263</v>
      </c>
      <c r="N5" t="n">
        <v>63.26</v>
      </c>
      <c r="O5" t="n">
        <v>31586.46</v>
      </c>
      <c r="P5" t="n">
        <v>641.75</v>
      </c>
      <c r="Q5" t="n">
        <v>3110.35</v>
      </c>
      <c r="R5" t="n">
        <v>345.73</v>
      </c>
      <c r="S5" t="n">
        <v>88.73</v>
      </c>
      <c r="T5" t="n">
        <v>125480.72</v>
      </c>
      <c r="U5" t="n">
        <v>0.26</v>
      </c>
      <c r="V5" t="n">
        <v>0.73</v>
      </c>
      <c r="W5" t="n">
        <v>8.02</v>
      </c>
      <c r="X5" t="n">
        <v>7.76</v>
      </c>
      <c r="Y5" t="n">
        <v>1</v>
      </c>
      <c r="Z5" t="n">
        <v>10</v>
      </c>
      <c r="AA5" t="n">
        <v>1187.631963906431</v>
      </c>
      <c r="AB5" t="n">
        <v>1624.9704476412</v>
      </c>
      <c r="AC5" t="n">
        <v>1469.88554877867</v>
      </c>
      <c r="AD5" t="n">
        <v>1187631.963906431</v>
      </c>
      <c r="AE5" t="n">
        <v>1624970.4476412</v>
      </c>
      <c r="AF5" t="n">
        <v>9.105345871070871e-07</v>
      </c>
      <c r="AG5" t="n">
        <v>1.151875</v>
      </c>
      <c r="AH5" t="n">
        <v>1469885.54877867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1.9213</v>
      </c>
      <c r="E6" t="n">
        <v>52.05</v>
      </c>
      <c r="F6" t="n">
        <v>38.29</v>
      </c>
      <c r="G6" t="n">
        <v>10.26</v>
      </c>
      <c r="H6" t="n">
        <v>0.14</v>
      </c>
      <c r="I6" t="n">
        <v>224</v>
      </c>
      <c r="J6" t="n">
        <v>254.66</v>
      </c>
      <c r="K6" t="n">
        <v>59.19</v>
      </c>
      <c r="L6" t="n">
        <v>2</v>
      </c>
      <c r="M6" t="n">
        <v>222</v>
      </c>
      <c r="N6" t="n">
        <v>63.47</v>
      </c>
      <c r="O6" t="n">
        <v>31642.55</v>
      </c>
      <c r="P6" t="n">
        <v>619.1900000000001</v>
      </c>
      <c r="Q6" t="n">
        <v>3110.39</v>
      </c>
      <c r="R6" t="n">
        <v>305.36</v>
      </c>
      <c r="S6" t="n">
        <v>88.73</v>
      </c>
      <c r="T6" t="n">
        <v>105497.92</v>
      </c>
      <c r="U6" t="n">
        <v>0.29</v>
      </c>
      <c r="V6" t="n">
        <v>0.76</v>
      </c>
      <c r="W6" t="n">
        <v>7.95</v>
      </c>
      <c r="X6" t="n">
        <v>6.52</v>
      </c>
      <c r="Y6" t="n">
        <v>1</v>
      </c>
      <c r="Z6" t="n">
        <v>10</v>
      </c>
      <c r="AA6" t="n">
        <v>1080.206604583694</v>
      </c>
      <c r="AB6" t="n">
        <v>1477.986331743458</v>
      </c>
      <c r="AC6" t="n">
        <v>1336.929390608707</v>
      </c>
      <c r="AD6" t="n">
        <v>1080206.604583694</v>
      </c>
      <c r="AE6" t="n">
        <v>1477986.331743458</v>
      </c>
      <c r="AF6" t="n">
        <v>9.672196064625679e-07</v>
      </c>
      <c r="AG6" t="n">
        <v>1.084375</v>
      </c>
      <c r="AH6" t="n">
        <v>1336929.390608707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2.0127</v>
      </c>
      <c r="E7" t="n">
        <v>49.68</v>
      </c>
      <c r="F7" t="n">
        <v>37.4</v>
      </c>
      <c r="G7" t="n">
        <v>11.57</v>
      </c>
      <c r="H7" t="n">
        <v>0.16</v>
      </c>
      <c r="I7" t="n">
        <v>194</v>
      </c>
      <c r="J7" t="n">
        <v>255.12</v>
      </c>
      <c r="K7" t="n">
        <v>59.19</v>
      </c>
      <c r="L7" t="n">
        <v>2.25</v>
      </c>
      <c r="M7" t="n">
        <v>192</v>
      </c>
      <c r="N7" t="n">
        <v>63.67</v>
      </c>
      <c r="O7" t="n">
        <v>31698.72</v>
      </c>
      <c r="P7" t="n">
        <v>602.54</v>
      </c>
      <c r="Q7" t="n">
        <v>3110.29</v>
      </c>
      <c r="R7" t="n">
        <v>276.28</v>
      </c>
      <c r="S7" t="n">
        <v>88.73</v>
      </c>
      <c r="T7" t="n">
        <v>91110.59</v>
      </c>
      <c r="U7" t="n">
        <v>0.32</v>
      </c>
      <c r="V7" t="n">
        <v>0.77</v>
      </c>
      <c r="W7" t="n">
        <v>7.9</v>
      </c>
      <c r="X7" t="n">
        <v>5.63</v>
      </c>
      <c r="Y7" t="n">
        <v>1</v>
      </c>
      <c r="Z7" t="n">
        <v>10</v>
      </c>
      <c r="AA7" t="n">
        <v>1004.697247592161</v>
      </c>
      <c r="AB7" t="n">
        <v>1374.67109826992</v>
      </c>
      <c r="AC7" t="n">
        <v>1243.474418014042</v>
      </c>
      <c r="AD7" t="n">
        <v>1004697.247592161</v>
      </c>
      <c r="AE7" t="n">
        <v>1374671.09826992</v>
      </c>
      <c r="AF7" t="n">
        <v>1.013232135495347e-06</v>
      </c>
      <c r="AG7" t="n">
        <v>1.035</v>
      </c>
      <c r="AH7" t="n">
        <v>1243474.418014042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2.092</v>
      </c>
      <c r="E8" t="n">
        <v>47.8</v>
      </c>
      <c r="F8" t="n">
        <v>36.69</v>
      </c>
      <c r="G8" t="n">
        <v>12.95</v>
      </c>
      <c r="H8" t="n">
        <v>0.17</v>
      </c>
      <c r="I8" t="n">
        <v>170</v>
      </c>
      <c r="J8" t="n">
        <v>255.57</v>
      </c>
      <c r="K8" t="n">
        <v>59.19</v>
      </c>
      <c r="L8" t="n">
        <v>2.5</v>
      </c>
      <c r="M8" t="n">
        <v>168</v>
      </c>
      <c r="N8" t="n">
        <v>63.88</v>
      </c>
      <c r="O8" t="n">
        <v>31754.97</v>
      </c>
      <c r="P8" t="n">
        <v>588.5</v>
      </c>
      <c r="Q8" t="n">
        <v>3109.73</v>
      </c>
      <c r="R8" t="n">
        <v>252.87</v>
      </c>
      <c r="S8" t="n">
        <v>88.73</v>
      </c>
      <c r="T8" t="n">
        <v>79523.23</v>
      </c>
      <c r="U8" t="n">
        <v>0.35</v>
      </c>
      <c r="V8" t="n">
        <v>0.79</v>
      </c>
      <c r="W8" t="n">
        <v>7.87</v>
      </c>
      <c r="X8" t="n">
        <v>4.92</v>
      </c>
      <c r="Y8" t="n">
        <v>1</v>
      </c>
      <c r="Z8" t="n">
        <v>10</v>
      </c>
      <c r="AA8" t="n">
        <v>945.2679721205138</v>
      </c>
      <c r="AB8" t="n">
        <v>1293.357341735018</v>
      </c>
      <c r="AC8" t="n">
        <v>1169.921132278257</v>
      </c>
      <c r="AD8" t="n">
        <v>945267.9721205138</v>
      </c>
      <c r="AE8" t="n">
        <v>1293357.341735018</v>
      </c>
      <c r="AF8" t="n">
        <v>1.053153290334509e-06</v>
      </c>
      <c r="AG8" t="n">
        <v>0.9958333333333332</v>
      </c>
      <c r="AH8" t="n">
        <v>1169921.132278257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2.1564</v>
      </c>
      <c r="E9" t="n">
        <v>46.37</v>
      </c>
      <c r="F9" t="n">
        <v>36.14</v>
      </c>
      <c r="G9" t="n">
        <v>14.27</v>
      </c>
      <c r="H9" t="n">
        <v>0.19</v>
      </c>
      <c r="I9" t="n">
        <v>152</v>
      </c>
      <c r="J9" t="n">
        <v>256.03</v>
      </c>
      <c r="K9" t="n">
        <v>59.19</v>
      </c>
      <c r="L9" t="n">
        <v>2.75</v>
      </c>
      <c r="M9" t="n">
        <v>150</v>
      </c>
      <c r="N9" t="n">
        <v>64.09</v>
      </c>
      <c r="O9" t="n">
        <v>31811.29</v>
      </c>
      <c r="P9" t="n">
        <v>577.3</v>
      </c>
      <c r="Q9" t="n">
        <v>3109.59</v>
      </c>
      <c r="R9" t="n">
        <v>235.58</v>
      </c>
      <c r="S9" t="n">
        <v>88.73</v>
      </c>
      <c r="T9" t="n">
        <v>70969.23</v>
      </c>
      <c r="U9" t="n">
        <v>0.38</v>
      </c>
      <c r="V9" t="n">
        <v>0.8</v>
      </c>
      <c r="W9" t="n">
        <v>7.83</v>
      </c>
      <c r="X9" t="n">
        <v>4.37</v>
      </c>
      <c r="Y9" t="n">
        <v>1</v>
      </c>
      <c r="Z9" t="n">
        <v>10</v>
      </c>
      <c r="AA9" t="n">
        <v>900.7587607021912</v>
      </c>
      <c r="AB9" t="n">
        <v>1232.457875064646</v>
      </c>
      <c r="AC9" t="n">
        <v>1114.833825233967</v>
      </c>
      <c r="AD9" t="n">
        <v>900758.7607021913</v>
      </c>
      <c r="AE9" t="n">
        <v>1232457.875064646</v>
      </c>
      <c r="AF9" t="n">
        <v>1.085573496786489e-06</v>
      </c>
      <c r="AG9" t="n">
        <v>0.9660416666666666</v>
      </c>
      <c r="AH9" t="n">
        <v>1114833.825233967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2.2105</v>
      </c>
      <c r="E10" t="n">
        <v>45.24</v>
      </c>
      <c r="F10" t="n">
        <v>35.74</v>
      </c>
      <c r="G10" t="n">
        <v>15.65</v>
      </c>
      <c r="H10" t="n">
        <v>0.21</v>
      </c>
      <c r="I10" t="n">
        <v>137</v>
      </c>
      <c r="J10" t="n">
        <v>256.49</v>
      </c>
      <c r="K10" t="n">
        <v>59.19</v>
      </c>
      <c r="L10" t="n">
        <v>3</v>
      </c>
      <c r="M10" t="n">
        <v>135</v>
      </c>
      <c r="N10" t="n">
        <v>64.29000000000001</v>
      </c>
      <c r="O10" t="n">
        <v>31867.69</v>
      </c>
      <c r="P10" t="n">
        <v>568.4400000000001</v>
      </c>
      <c r="Q10" t="n">
        <v>3109.57</v>
      </c>
      <c r="R10" t="n">
        <v>221.6</v>
      </c>
      <c r="S10" t="n">
        <v>88.73</v>
      </c>
      <c r="T10" t="n">
        <v>64052.32</v>
      </c>
      <c r="U10" t="n">
        <v>0.4</v>
      </c>
      <c r="V10" t="n">
        <v>0.8100000000000001</v>
      </c>
      <c r="W10" t="n">
        <v>7.83</v>
      </c>
      <c r="X10" t="n">
        <v>3.97</v>
      </c>
      <c r="Y10" t="n">
        <v>1</v>
      </c>
      <c r="Z10" t="n">
        <v>10</v>
      </c>
      <c r="AA10" t="n">
        <v>866.3879935682747</v>
      </c>
      <c r="AB10" t="n">
        <v>1185.430275140793</v>
      </c>
      <c r="AC10" t="n">
        <v>1072.294473443196</v>
      </c>
      <c r="AD10" t="n">
        <v>866387.9935682748</v>
      </c>
      <c r="AE10" t="n">
        <v>1185430.275140793</v>
      </c>
      <c r="AF10" t="n">
        <v>1.112808483883572e-06</v>
      </c>
      <c r="AG10" t="n">
        <v>0.9425</v>
      </c>
      <c r="AH10" t="n">
        <v>1072294.473443196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2.2591</v>
      </c>
      <c r="E11" t="n">
        <v>44.26</v>
      </c>
      <c r="F11" t="n">
        <v>35.35</v>
      </c>
      <c r="G11" t="n">
        <v>16.97</v>
      </c>
      <c r="H11" t="n">
        <v>0.23</v>
      </c>
      <c r="I11" t="n">
        <v>125</v>
      </c>
      <c r="J11" t="n">
        <v>256.95</v>
      </c>
      <c r="K11" t="n">
        <v>59.19</v>
      </c>
      <c r="L11" t="n">
        <v>3.25</v>
      </c>
      <c r="M11" t="n">
        <v>123</v>
      </c>
      <c r="N11" t="n">
        <v>64.5</v>
      </c>
      <c r="O11" t="n">
        <v>31924.29</v>
      </c>
      <c r="P11" t="n">
        <v>560.12</v>
      </c>
      <c r="Q11" t="n">
        <v>3109.64</v>
      </c>
      <c r="R11" t="n">
        <v>209.53</v>
      </c>
      <c r="S11" t="n">
        <v>88.73</v>
      </c>
      <c r="T11" t="n">
        <v>58080.5</v>
      </c>
      <c r="U11" t="n">
        <v>0.42</v>
      </c>
      <c r="V11" t="n">
        <v>0.82</v>
      </c>
      <c r="W11" t="n">
        <v>7.79</v>
      </c>
      <c r="X11" t="n">
        <v>3.58</v>
      </c>
      <c r="Y11" t="n">
        <v>1</v>
      </c>
      <c r="Z11" t="n">
        <v>10</v>
      </c>
      <c r="AA11" t="n">
        <v>836.3275254098504</v>
      </c>
      <c r="AB11" t="n">
        <v>1144.300216432178</v>
      </c>
      <c r="AC11" t="n">
        <v>1035.089809811331</v>
      </c>
      <c r="AD11" t="n">
        <v>836327.5254098504</v>
      </c>
      <c r="AE11" t="n">
        <v>1144300.216432178</v>
      </c>
      <c r="AF11" t="n">
        <v>1.13727466452901e-06</v>
      </c>
      <c r="AG11" t="n">
        <v>0.9220833333333333</v>
      </c>
      <c r="AH11" t="n">
        <v>1035089.809811331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2.2981</v>
      </c>
      <c r="E12" t="n">
        <v>43.51</v>
      </c>
      <c r="F12" t="n">
        <v>35.09</v>
      </c>
      <c r="G12" t="n">
        <v>18.31</v>
      </c>
      <c r="H12" t="n">
        <v>0.24</v>
      </c>
      <c r="I12" t="n">
        <v>115</v>
      </c>
      <c r="J12" t="n">
        <v>257.41</v>
      </c>
      <c r="K12" t="n">
        <v>59.19</v>
      </c>
      <c r="L12" t="n">
        <v>3.5</v>
      </c>
      <c r="M12" t="n">
        <v>113</v>
      </c>
      <c r="N12" t="n">
        <v>64.70999999999999</v>
      </c>
      <c r="O12" t="n">
        <v>31980.84</v>
      </c>
      <c r="P12" t="n">
        <v>553.36</v>
      </c>
      <c r="Q12" t="n">
        <v>3109.63</v>
      </c>
      <c r="R12" t="n">
        <v>200.51</v>
      </c>
      <c r="S12" t="n">
        <v>88.73</v>
      </c>
      <c r="T12" t="n">
        <v>53619.37</v>
      </c>
      <c r="U12" t="n">
        <v>0.44</v>
      </c>
      <c r="V12" t="n">
        <v>0.82</v>
      </c>
      <c r="W12" t="n">
        <v>7.79</v>
      </c>
      <c r="X12" t="n">
        <v>3.32</v>
      </c>
      <c r="Y12" t="n">
        <v>1</v>
      </c>
      <c r="Z12" t="n">
        <v>10</v>
      </c>
      <c r="AA12" t="n">
        <v>813.377447879836</v>
      </c>
      <c r="AB12" t="n">
        <v>1112.89890786965</v>
      </c>
      <c r="AC12" t="n">
        <v>1006.685398065997</v>
      </c>
      <c r="AD12" t="n">
        <v>813377.4478798361</v>
      </c>
      <c r="AE12" t="n">
        <v>1112898.90786965</v>
      </c>
      <c r="AF12" t="n">
        <v>1.156908019367942e-06</v>
      </c>
      <c r="AG12" t="n">
        <v>0.9064583333333333</v>
      </c>
      <c r="AH12" t="n">
        <v>1006685.398065997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2.3372</v>
      </c>
      <c r="E13" t="n">
        <v>42.79</v>
      </c>
      <c r="F13" t="n">
        <v>34.8</v>
      </c>
      <c r="G13" t="n">
        <v>19.7</v>
      </c>
      <c r="H13" t="n">
        <v>0.26</v>
      </c>
      <c r="I13" t="n">
        <v>106</v>
      </c>
      <c r="J13" t="n">
        <v>257.86</v>
      </c>
      <c r="K13" t="n">
        <v>59.19</v>
      </c>
      <c r="L13" t="n">
        <v>3.75</v>
      </c>
      <c r="M13" t="n">
        <v>104</v>
      </c>
      <c r="N13" t="n">
        <v>64.92</v>
      </c>
      <c r="O13" t="n">
        <v>32037.48</v>
      </c>
      <c r="P13" t="n">
        <v>546.75</v>
      </c>
      <c r="Q13" t="n">
        <v>3109.44</v>
      </c>
      <c r="R13" t="n">
        <v>191.48</v>
      </c>
      <c r="S13" t="n">
        <v>88.73</v>
      </c>
      <c r="T13" t="n">
        <v>49150.09</v>
      </c>
      <c r="U13" t="n">
        <v>0.46</v>
      </c>
      <c r="V13" t="n">
        <v>0.83</v>
      </c>
      <c r="W13" t="n">
        <v>7.77</v>
      </c>
      <c r="X13" t="n">
        <v>3.04</v>
      </c>
      <c r="Y13" t="n">
        <v>1</v>
      </c>
      <c r="Z13" t="n">
        <v>10</v>
      </c>
      <c r="AA13" t="n">
        <v>791.1258711265821</v>
      </c>
      <c r="AB13" t="n">
        <v>1082.453318885564</v>
      </c>
      <c r="AC13" t="n">
        <v>979.1454933639001</v>
      </c>
      <c r="AD13" t="n">
        <v>791125.871126582</v>
      </c>
      <c r="AE13" t="n">
        <v>1082453.318885564</v>
      </c>
      <c r="AF13" t="n">
        <v>1.176591716142359e-06</v>
      </c>
      <c r="AG13" t="n">
        <v>0.8914583333333334</v>
      </c>
      <c r="AH13" t="n">
        <v>979145.4933639001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2.3726</v>
      </c>
      <c r="E14" t="n">
        <v>42.15</v>
      </c>
      <c r="F14" t="n">
        <v>34.55</v>
      </c>
      <c r="G14" t="n">
        <v>21.15</v>
      </c>
      <c r="H14" t="n">
        <v>0.28</v>
      </c>
      <c r="I14" t="n">
        <v>98</v>
      </c>
      <c r="J14" t="n">
        <v>258.32</v>
      </c>
      <c r="K14" t="n">
        <v>59.19</v>
      </c>
      <c r="L14" t="n">
        <v>4</v>
      </c>
      <c r="M14" t="n">
        <v>96</v>
      </c>
      <c r="N14" t="n">
        <v>65.13</v>
      </c>
      <c r="O14" t="n">
        <v>32094.19</v>
      </c>
      <c r="P14" t="n">
        <v>540.22</v>
      </c>
      <c r="Q14" t="n">
        <v>3109.44</v>
      </c>
      <c r="R14" t="n">
        <v>183.34</v>
      </c>
      <c r="S14" t="n">
        <v>88.73</v>
      </c>
      <c r="T14" t="n">
        <v>45122.09</v>
      </c>
      <c r="U14" t="n">
        <v>0.48</v>
      </c>
      <c r="V14" t="n">
        <v>0.84</v>
      </c>
      <c r="W14" t="n">
        <v>7.75</v>
      </c>
      <c r="X14" t="n">
        <v>2.79</v>
      </c>
      <c r="Y14" t="n">
        <v>1</v>
      </c>
      <c r="Z14" t="n">
        <v>10</v>
      </c>
      <c r="AA14" t="n">
        <v>771.1338079802713</v>
      </c>
      <c r="AB14" t="n">
        <v>1055.099296101203</v>
      </c>
      <c r="AC14" t="n">
        <v>954.4021001224663</v>
      </c>
      <c r="AD14" t="n">
        <v>771133.8079802713</v>
      </c>
      <c r="AE14" t="n">
        <v>1055099.296101203</v>
      </c>
      <c r="AF14" t="n">
        <v>1.194412761303851e-06</v>
      </c>
      <c r="AG14" t="n">
        <v>0.8781249999999999</v>
      </c>
      <c r="AH14" t="n">
        <v>954402.1001224663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2.3981</v>
      </c>
      <c r="E15" t="n">
        <v>41.7</v>
      </c>
      <c r="F15" t="n">
        <v>34.4</v>
      </c>
      <c r="G15" t="n">
        <v>22.43</v>
      </c>
      <c r="H15" t="n">
        <v>0.29</v>
      </c>
      <c r="I15" t="n">
        <v>92</v>
      </c>
      <c r="J15" t="n">
        <v>258.78</v>
      </c>
      <c r="K15" t="n">
        <v>59.19</v>
      </c>
      <c r="L15" t="n">
        <v>4.25</v>
      </c>
      <c r="M15" t="n">
        <v>90</v>
      </c>
      <c r="N15" t="n">
        <v>65.34</v>
      </c>
      <c r="O15" t="n">
        <v>32150.98</v>
      </c>
      <c r="P15" t="n">
        <v>535.46</v>
      </c>
      <c r="Q15" t="n">
        <v>3109.52</v>
      </c>
      <c r="R15" t="n">
        <v>178.42</v>
      </c>
      <c r="S15" t="n">
        <v>88.73</v>
      </c>
      <c r="T15" t="n">
        <v>42687.84</v>
      </c>
      <c r="U15" t="n">
        <v>0.5</v>
      </c>
      <c r="V15" t="n">
        <v>0.84</v>
      </c>
      <c r="W15" t="n">
        <v>7.74</v>
      </c>
      <c r="X15" t="n">
        <v>2.63</v>
      </c>
      <c r="Y15" t="n">
        <v>1</v>
      </c>
      <c r="Z15" t="n">
        <v>10</v>
      </c>
      <c r="AA15" t="n">
        <v>757.2269502365469</v>
      </c>
      <c r="AB15" t="n">
        <v>1036.071319808976</v>
      </c>
      <c r="AC15" t="n">
        <v>937.1901271816372</v>
      </c>
      <c r="AD15" t="n">
        <v>757226.9502365469</v>
      </c>
      <c r="AE15" t="n">
        <v>1036071.319808976</v>
      </c>
      <c r="AF15" t="n">
        <v>1.207249954852383e-06</v>
      </c>
      <c r="AG15" t="n">
        <v>0.86875</v>
      </c>
      <c r="AH15" t="n">
        <v>937190.1271816372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2.4262</v>
      </c>
      <c r="E16" t="n">
        <v>41.22</v>
      </c>
      <c r="F16" t="n">
        <v>34.21</v>
      </c>
      <c r="G16" t="n">
        <v>23.87</v>
      </c>
      <c r="H16" t="n">
        <v>0.31</v>
      </c>
      <c r="I16" t="n">
        <v>86</v>
      </c>
      <c r="J16" t="n">
        <v>259.25</v>
      </c>
      <c r="K16" t="n">
        <v>59.19</v>
      </c>
      <c r="L16" t="n">
        <v>4.5</v>
      </c>
      <c r="M16" t="n">
        <v>84</v>
      </c>
      <c r="N16" t="n">
        <v>65.55</v>
      </c>
      <c r="O16" t="n">
        <v>32207.85</v>
      </c>
      <c r="P16" t="n">
        <v>530.83</v>
      </c>
      <c r="Q16" t="n">
        <v>3109.43</v>
      </c>
      <c r="R16" t="n">
        <v>172.35</v>
      </c>
      <c r="S16" t="n">
        <v>88.73</v>
      </c>
      <c r="T16" t="n">
        <v>39682.44</v>
      </c>
      <c r="U16" t="n">
        <v>0.51</v>
      </c>
      <c r="V16" t="n">
        <v>0.85</v>
      </c>
      <c r="W16" t="n">
        <v>7.72</v>
      </c>
      <c r="X16" t="n">
        <v>2.44</v>
      </c>
      <c r="Y16" t="n">
        <v>1</v>
      </c>
      <c r="Z16" t="n">
        <v>10</v>
      </c>
      <c r="AA16" t="n">
        <v>742.7042175171034</v>
      </c>
      <c r="AB16" t="n">
        <v>1016.200676204485</v>
      </c>
      <c r="AC16" t="n">
        <v>919.2159099141346</v>
      </c>
      <c r="AD16" t="n">
        <v>742704.2175171034</v>
      </c>
      <c r="AE16" t="n">
        <v>1016200.676204485</v>
      </c>
      <c r="AF16" t="n">
        <v>1.221396038723511e-06</v>
      </c>
      <c r="AG16" t="n">
        <v>0.85875</v>
      </c>
      <c r="AH16" t="n">
        <v>919215.9099141347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2.4482</v>
      </c>
      <c r="E17" t="n">
        <v>40.85</v>
      </c>
      <c r="F17" t="n">
        <v>34.08</v>
      </c>
      <c r="G17" t="n">
        <v>25.25</v>
      </c>
      <c r="H17" t="n">
        <v>0.33</v>
      </c>
      <c r="I17" t="n">
        <v>81</v>
      </c>
      <c r="J17" t="n">
        <v>259.71</v>
      </c>
      <c r="K17" t="n">
        <v>59.19</v>
      </c>
      <c r="L17" t="n">
        <v>4.75</v>
      </c>
      <c r="M17" t="n">
        <v>79</v>
      </c>
      <c r="N17" t="n">
        <v>65.76000000000001</v>
      </c>
      <c r="O17" t="n">
        <v>32264.79</v>
      </c>
      <c r="P17" t="n">
        <v>525.75</v>
      </c>
      <c r="Q17" t="n">
        <v>3109.41</v>
      </c>
      <c r="R17" t="n">
        <v>168.1</v>
      </c>
      <c r="S17" t="n">
        <v>88.73</v>
      </c>
      <c r="T17" t="n">
        <v>37584.65</v>
      </c>
      <c r="U17" t="n">
        <v>0.53</v>
      </c>
      <c r="V17" t="n">
        <v>0.85</v>
      </c>
      <c r="W17" t="n">
        <v>7.72</v>
      </c>
      <c r="X17" t="n">
        <v>2.32</v>
      </c>
      <c r="Y17" t="n">
        <v>1</v>
      </c>
      <c r="Z17" t="n">
        <v>10</v>
      </c>
      <c r="AA17" t="n">
        <v>730.2421892671338</v>
      </c>
      <c r="AB17" t="n">
        <v>999.1495793669914</v>
      </c>
      <c r="AC17" t="n">
        <v>903.792145827447</v>
      </c>
      <c r="AD17" t="n">
        <v>730242.1892671337</v>
      </c>
      <c r="AE17" t="n">
        <v>999149.5793669914</v>
      </c>
      <c r="AF17" t="n">
        <v>1.232471264530088e-06</v>
      </c>
      <c r="AG17" t="n">
        <v>0.8510416666666667</v>
      </c>
      <c r="AH17" t="n">
        <v>903792.1458274471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2.4719</v>
      </c>
      <c r="E18" t="n">
        <v>40.45</v>
      </c>
      <c r="F18" t="n">
        <v>33.93</v>
      </c>
      <c r="G18" t="n">
        <v>26.79</v>
      </c>
      <c r="H18" t="n">
        <v>0.34</v>
      </c>
      <c r="I18" t="n">
        <v>76</v>
      </c>
      <c r="J18" t="n">
        <v>260.17</v>
      </c>
      <c r="K18" t="n">
        <v>59.19</v>
      </c>
      <c r="L18" t="n">
        <v>5</v>
      </c>
      <c r="M18" t="n">
        <v>74</v>
      </c>
      <c r="N18" t="n">
        <v>65.98</v>
      </c>
      <c r="O18" t="n">
        <v>32321.82</v>
      </c>
      <c r="P18" t="n">
        <v>520.8200000000001</v>
      </c>
      <c r="Q18" t="n">
        <v>3109.52</v>
      </c>
      <c r="R18" t="n">
        <v>163.44</v>
      </c>
      <c r="S18" t="n">
        <v>88.73</v>
      </c>
      <c r="T18" t="n">
        <v>35281.8</v>
      </c>
      <c r="U18" t="n">
        <v>0.54</v>
      </c>
      <c r="V18" t="n">
        <v>0.85</v>
      </c>
      <c r="W18" t="n">
        <v>7.71</v>
      </c>
      <c r="X18" t="n">
        <v>2.17</v>
      </c>
      <c r="Y18" t="n">
        <v>1</v>
      </c>
      <c r="Z18" t="n">
        <v>10</v>
      </c>
      <c r="AA18" t="n">
        <v>717.5359947998551</v>
      </c>
      <c r="AB18" t="n">
        <v>981.7644035391231</v>
      </c>
      <c r="AC18" t="n">
        <v>888.0661867803429</v>
      </c>
      <c r="AD18" t="n">
        <v>717535.994799855</v>
      </c>
      <c r="AE18" t="n">
        <v>981764.4035391231</v>
      </c>
      <c r="AF18" t="n">
        <v>1.244402303239901e-06</v>
      </c>
      <c r="AG18" t="n">
        <v>0.8427083333333334</v>
      </c>
      <c r="AH18" t="n">
        <v>888066.1867803429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2.4915</v>
      </c>
      <c r="E19" t="n">
        <v>40.14</v>
      </c>
      <c r="F19" t="n">
        <v>33.81</v>
      </c>
      <c r="G19" t="n">
        <v>28.18</v>
      </c>
      <c r="H19" t="n">
        <v>0.36</v>
      </c>
      <c r="I19" t="n">
        <v>72</v>
      </c>
      <c r="J19" t="n">
        <v>260.63</v>
      </c>
      <c r="K19" t="n">
        <v>59.19</v>
      </c>
      <c r="L19" t="n">
        <v>5.25</v>
      </c>
      <c r="M19" t="n">
        <v>70</v>
      </c>
      <c r="N19" t="n">
        <v>66.19</v>
      </c>
      <c r="O19" t="n">
        <v>32378.93</v>
      </c>
      <c r="P19" t="n">
        <v>517.1799999999999</v>
      </c>
      <c r="Q19" t="n">
        <v>3109.48</v>
      </c>
      <c r="R19" t="n">
        <v>159.17</v>
      </c>
      <c r="S19" t="n">
        <v>88.73</v>
      </c>
      <c r="T19" t="n">
        <v>33163.05</v>
      </c>
      <c r="U19" t="n">
        <v>0.5600000000000001</v>
      </c>
      <c r="V19" t="n">
        <v>0.86</v>
      </c>
      <c r="W19" t="n">
        <v>7.71</v>
      </c>
      <c r="X19" t="n">
        <v>2.05</v>
      </c>
      <c r="Y19" t="n">
        <v>1</v>
      </c>
      <c r="Z19" t="n">
        <v>10</v>
      </c>
      <c r="AA19" t="n">
        <v>707.6602487521005</v>
      </c>
      <c r="AB19" t="n">
        <v>968.2519721094188</v>
      </c>
      <c r="AC19" t="n">
        <v>875.8433628414731</v>
      </c>
      <c r="AD19" t="n">
        <v>707660.2487521005</v>
      </c>
      <c r="AE19" t="n">
        <v>968251.9721094188</v>
      </c>
      <c r="AF19" t="n">
        <v>1.254269322594851e-06</v>
      </c>
      <c r="AG19" t="n">
        <v>0.83625</v>
      </c>
      <c r="AH19" t="n">
        <v>875843.3628414731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33.7</v>
      </c>
      <c r="G20" t="n">
        <v>29.74</v>
      </c>
      <c r="H20" t="n">
        <v>0.37</v>
      </c>
      <c r="I20" t="n">
        <v>68</v>
      </c>
      <c r="J20" t="n">
        <v>261.1</v>
      </c>
      <c r="K20" t="n">
        <v>59.19</v>
      </c>
      <c r="L20" t="n">
        <v>5.5</v>
      </c>
      <c r="M20" t="n">
        <v>66</v>
      </c>
      <c r="N20" t="n">
        <v>66.40000000000001</v>
      </c>
      <c r="O20" t="n">
        <v>32436.11</v>
      </c>
      <c r="P20" t="n">
        <v>512.89</v>
      </c>
      <c r="Q20" t="n">
        <v>3109.3</v>
      </c>
      <c r="R20" t="n">
        <v>155.75</v>
      </c>
      <c r="S20" t="n">
        <v>88.73</v>
      </c>
      <c r="T20" t="n">
        <v>31475.6</v>
      </c>
      <c r="U20" t="n">
        <v>0.57</v>
      </c>
      <c r="V20" t="n">
        <v>0.86</v>
      </c>
      <c r="W20" t="n">
        <v>7.71</v>
      </c>
      <c r="X20" t="n">
        <v>1.94</v>
      </c>
      <c r="Y20" t="n">
        <v>1</v>
      </c>
      <c r="Z20" t="n">
        <v>10</v>
      </c>
      <c r="AA20" t="n">
        <v>697.5639578365939</v>
      </c>
      <c r="AB20" t="n">
        <v>954.4377814619036</v>
      </c>
      <c r="AC20" t="n">
        <v>863.3475791610185</v>
      </c>
      <c r="AD20" t="n">
        <v>697563.9578365939</v>
      </c>
      <c r="AE20" t="n">
        <v>954437.7814619036</v>
      </c>
      <c r="AF20" t="n">
        <v>1.263783948401411e-06</v>
      </c>
      <c r="AG20" t="n">
        <v>0.8297916666666666</v>
      </c>
      <c r="AH20" t="n">
        <v>863347.5791610185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2.5257</v>
      </c>
      <c r="E21" t="n">
        <v>39.59</v>
      </c>
      <c r="F21" t="n">
        <v>33.61</v>
      </c>
      <c r="G21" t="n">
        <v>31.03</v>
      </c>
      <c r="H21" t="n">
        <v>0.39</v>
      </c>
      <c r="I21" t="n">
        <v>65</v>
      </c>
      <c r="J21" t="n">
        <v>261.56</v>
      </c>
      <c r="K21" t="n">
        <v>59.19</v>
      </c>
      <c r="L21" t="n">
        <v>5.75</v>
      </c>
      <c r="M21" t="n">
        <v>63</v>
      </c>
      <c r="N21" t="n">
        <v>66.62</v>
      </c>
      <c r="O21" t="n">
        <v>32493.38</v>
      </c>
      <c r="P21" t="n">
        <v>509.08</v>
      </c>
      <c r="Q21" t="n">
        <v>3109.41</v>
      </c>
      <c r="R21" t="n">
        <v>152.7</v>
      </c>
      <c r="S21" t="n">
        <v>88.73</v>
      </c>
      <c r="T21" t="n">
        <v>29963.1</v>
      </c>
      <c r="U21" t="n">
        <v>0.58</v>
      </c>
      <c r="V21" t="n">
        <v>0.86</v>
      </c>
      <c r="W21" t="n">
        <v>7.7</v>
      </c>
      <c r="X21" t="n">
        <v>1.85</v>
      </c>
      <c r="Y21" t="n">
        <v>1</v>
      </c>
      <c r="Z21" t="n">
        <v>10</v>
      </c>
      <c r="AA21" t="n">
        <v>689.1737024884221</v>
      </c>
      <c r="AB21" t="n">
        <v>942.9578639425932</v>
      </c>
      <c r="AC21" t="n">
        <v>852.9632888575854</v>
      </c>
      <c r="AD21" t="n">
        <v>689173.7024884222</v>
      </c>
      <c r="AE21" t="n">
        <v>942957.8639425932</v>
      </c>
      <c r="AF21" t="n">
        <v>1.27148626453053e-06</v>
      </c>
      <c r="AG21" t="n">
        <v>0.8247916666666667</v>
      </c>
      <c r="AH21" t="n">
        <v>852963.2888575854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2.5407</v>
      </c>
      <c r="E22" t="n">
        <v>39.36</v>
      </c>
      <c r="F22" t="n">
        <v>33.52</v>
      </c>
      <c r="G22" t="n">
        <v>32.44</v>
      </c>
      <c r="H22" t="n">
        <v>0.41</v>
      </c>
      <c r="I22" t="n">
        <v>62</v>
      </c>
      <c r="J22" t="n">
        <v>262.03</v>
      </c>
      <c r="K22" t="n">
        <v>59.19</v>
      </c>
      <c r="L22" t="n">
        <v>6</v>
      </c>
      <c r="M22" t="n">
        <v>60</v>
      </c>
      <c r="N22" t="n">
        <v>66.83</v>
      </c>
      <c r="O22" t="n">
        <v>32550.72</v>
      </c>
      <c r="P22" t="n">
        <v>504.57</v>
      </c>
      <c r="Q22" t="n">
        <v>3109.29</v>
      </c>
      <c r="R22" t="n">
        <v>150.33</v>
      </c>
      <c r="S22" t="n">
        <v>88.73</v>
      </c>
      <c r="T22" t="n">
        <v>28793.9</v>
      </c>
      <c r="U22" t="n">
        <v>0.59</v>
      </c>
      <c r="V22" t="n">
        <v>0.86</v>
      </c>
      <c r="W22" t="n">
        <v>7.68</v>
      </c>
      <c r="X22" t="n">
        <v>1.76</v>
      </c>
      <c r="Y22" t="n">
        <v>1</v>
      </c>
      <c r="Z22" t="n">
        <v>10</v>
      </c>
      <c r="AA22" t="n">
        <v>680.2985404540563</v>
      </c>
      <c r="AB22" t="n">
        <v>930.8144757026585</v>
      </c>
      <c r="AC22" t="n">
        <v>841.9788485479176</v>
      </c>
      <c r="AD22" t="n">
        <v>680298.5404540562</v>
      </c>
      <c r="AE22" t="n">
        <v>930814.4757026584</v>
      </c>
      <c r="AF22" t="n">
        <v>1.279037554853196e-06</v>
      </c>
      <c r="AG22" t="n">
        <v>0.82</v>
      </c>
      <c r="AH22" t="n">
        <v>841978.8485479176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2.5555</v>
      </c>
      <c r="E23" t="n">
        <v>39.13</v>
      </c>
      <c r="F23" t="n">
        <v>33.44</v>
      </c>
      <c r="G23" t="n">
        <v>34.01</v>
      </c>
      <c r="H23" t="n">
        <v>0.42</v>
      </c>
      <c r="I23" t="n">
        <v>59</v>
      </c>
      <c r="J23" t="n">
        <v>262.49</v>
      </c>
      <c r="K23" t="n">
        <v>59.19</v>
      </c>
      <c r="L23" t="n">
        <v>6.25</v>
      </c>
      <c r="M23" t="n">
        <v>57</v>
      </c>
      <c r="N23" t="n">
        <v>67.05</v>
      </c>
      <c r="O23" t="n">
        <v>32608.15</v>
      </c>
      <c r="P23" t="n">
        <v>501.22</v>
      </c>
      <c r="Q23" t="n">
        <v>3109.34</v>
      </c>
      <c r="R23" t="n">
        <v>147.21</v>
      </c>
      <c r="S23" t="n">
        <v>88.73</v>
      </c>
      <c r="T23" t="n">
        <v>27250.09</v>
      </c>
      <c r="U23" t="n">
        <v>0.6</v>
      </c>
      <c r="V23" t="n">
        <v>0.86</v>
      </c>
      <c r="W23" t="n">
        <v>7.69</v>
      </c>
      <c r="X23" t="n">
        <v>1.68</v>
      </c>
      <c r="Y23" t="n">
        <v>1</v>
      </c>
      <c r="Z23" t="n">
        <v>10</v>
      </c>
      <c r="AA23" t="n">
        <v>672.7351206471966</v>
      </c>
      <c r="AB23" t="n">
        <v>920.4658710483809</v>
      </c>
      <c r="AC23" t="n">
        <v>832.6179001974864</v>
      </c>
      <c r="AD23" t="n">
        <v>672735.1206471965</v>
      </c>
      <c r="AE23" t="n">
        <v>920465.8710483809</v>
      </c>
      <c r="AF23" t="n">
        <v>1.286488161304894e-06</v>
      </c>
      <c r="AG23" t="n">
        <v>0.8152083333333334</v>
      </c>
      <c r="AH23" t="n">
        <v>832617.9001974864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2.5713</v>
      </c>
      <c r="E24" t="n">
        <v>38.89</v>
      </c>
      <c r="F24" t="n">
        <v>33.35</v>
      </c>
      <c r="G24" t="n">
        <v>35.73</v>
      </c>
      <c r="H24" t="n">
        <v>0.44</v>
      </c>
      <c r="I24" t="n">
        <v>56</v>
      </c>
      <c r="J24" t="n">
        <v>262.96</v>
      </c>
      <c r="K24" t="n">
        <v>59.19</v>
      </c>
      <c r="L24" t="n">
        <v>6.5</v>
      </c>
      <c r="M24" t="n">
        <v>54</v>
      </c>
      <c r="N24" t="n">
        <v>67.26000000000001</v>
      </c>
      <c r="O24" t="n">
        <v>32665.66</v>
      </c>
      <c r="P24" t="n">
        <v>497.34</v>
      </c>
      <c r="Q24" t="n">
        <v>3109.27</v>
      </c>
      <c r="R24" t="n">
        <v>144.54</v>
      </c>
      <c r="S24" t="n">
        <v>88.73</v>
      </c>
      <c r="T24" t="n">
        <v>25929.69</v>
      </c>
      <c r="U24" t="n">
        <v>0.61</v>
      </c>
      <c r="V24" t="n">
        <v>0.87</v>
      </c>
      <c r="W24" t="n">
        <v>7.67</v>
      </c>
      <c r="X24" t="n">
        <v>1.59</v>
      </c>
      <c r="Y24" t="n">
        <v>1</v>
      </c>
      <c r="Z24" t="n">
        <v>10</v>
      </c>
      <c r="AA24" t="n">
        <v>664.4449827228185</v>
      </c>
      <c r="AB24" t="n">
        <v>909.1229386051739</v>
      </c>
      <c r="AC24" t="n">
        <v>822.3575213067535</v>
      </c>
      <c r="AD24" t="n">
        <v>664444.9827228185</v>
      </c>
      <c r="AE24" t="n">
        <v>909122.9386051738</v>
      </c>
      <c r="AF24" t="n">
        <v>1.294442187111435e-06</v>
      </c>
      <c r="AG24" t="n">
        <v>0.8102083333333333</v>
      </c>
      <c r="AH24" t="n">
        <v>822357.5213067535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2.5823</v>
      </c>
      <c r="E25" t="n">
        <v>38.73</v>
      </c>
      <c r="F25" t="n">
        <v>33.28</v>
      </c>
      <c r="G25" t="n">
        <v>36.98</v>
      </c>
      <c r="H25" t="n">
        <v>0.46</v>
      </c>
      <c r="I25" t="n">
        <v>54</v>
      </c>
      <c r="J25" t="n">
        <v>263.42</v>
      </c>
      <c r="K25" t="n">
        <v>59.19</v>
      </c>
      <c r="L25" t="n">
        <v>6.75</v>
      </c>
      <c r="M25" t="n">
        <v>52</v>
      </c>
      <c r="N25" t="n">
        <v>67.48</v>
      </c>
      <c r="O25" t="n">
        <v>32723.25</v>
      </c>
      <c r="P25" t="n">
        <v>493.48</v>
      </c>
      <c r="Q25" t="n">
        <v>3109.28</v>
      </c>
      <c r="R25" t="n">
        <v>142.32</v>
      </c>
      <c r="S25" t="n">
        <v>88.73</v>
      </c>
      <c r="T25" t="n">
        <v>24828.09</v>
      </c>
      <c r="U25" t="n">
        <v>0.62</v>
      </c>
      <c r="V25" t="n">
        <v>0.87</v>
      </c>
      <c r="W25" t="n">
        <v>7.67</v>
      </c>
      <c r="X25" t="n">
        <v>1.52</v>
      </c>
      <c r="Y25" t="n">
        <v>1</v>
      </c>
      <c r="Z25" t="n">
        <v>10</v>
      </c>
      <c r="AA25" t="n">
        <v>657.6064744999547</v>
      </c>
      <c r="AB25" t="n">
        <v>899.7661899609615</v>
      </c>
      <c r="AC25" t="n">
        <v>813.8937676208653</v>
      </c>
      <c r="AD25" t="n">
        <v>657606.4744999547</v>
      </c>
      <c r="AE25" t="n">
        <v>899766.1899609615</v>
      </c>
      <c r="AF25" t="n">
        <v>1.299979800014724e-06</v>
      </c>
      <c r="AG25" t="n">
        <v>0.8068749999999999</v>
      </c>
      <c r="AH25" t="n">
        <v>813893.7676208654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2.5978</v>
      </c>
      <c r="E26" t="n">
        <v>38.49</v>
      </c>
      <c r="F26" t="n">
        <v>33.2</v>
      </c>
      <c r="G26" t="n">
        <v>39.05</v>
      </c>
      <c r="H26" t="n">
        <v>0.47</v>
      </c>
      <c r="I26" t="n">
        <v>51</v>
      </c>
      <c r="J26" t="n">
        <v>263.89</v>
      </c>
      <c r="K26" t="n">
        <v>59.19</v>
      </c>
      <c r="L26" t="n">
        <v>7</v>
      </c>
      <c r="M26" t="n">
        <v>49</v>
      </c>
      <c r="N26" t="n">
        <v>67.7</v>
      </c>
      <c r="O26" t="n">
        <v>32780.92</v>
      </c>
      <c r="P26" t="n">
        <v>488.78</v>
      </c>
      <c r="Q26" t="n">
        <v>3109.42</v>
      </c>
      <c r="R26" t="n">
        <v>139.2</v>
      </c>
      <c r="S26" t="n">
        <v>88.73</v>
      </c>
      <c r="T26" t="n">
        <v>23285.58</v>
      </c>
      <c r="U26" t="n">
        <v>0.64</v>
      </c>
      <c r="V26" t="n">
        <v>0.87</v>
      </c>
      <c r="W26" t="n">
        <v>7.68</v>
      </c>
      <c r="X26" t="n">
        <v>1.43</v>
      </c>
      <c r="Y26" t="n">
        <v>1</v>
      </c>
      <c r="Z26" t="n">
        <v>10</v>
      </c>
      <c r="AA26" t="n">
        <v>648.8612094707045</v>
      </c>
      <c r="AB26" t="n">
        <v>887.8005325340775</v>
      </c>
      <c r="AC26" t="n">
        <v>803.0700957448976</v>
      </c>
      <c r="AD26" t="n">
        <v>648861.2094707044</v>
      </c>
      <c r="AE26" t="n">
        <v>887800.5325340775</v>
      </c>
      <c r="AF26" t="n">
        <v>1.307782800014812e-06</v>
      </c>
      <c r="AG26" t="n">
        <v>0.801875</v>
      </c>
      <c r="AH26" t="n">
        <v>803070.0957448976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2.6044</v>
      </c>
      <c r="E27" t="n">
        <v>38.4</v>
      </c>
      <c r="F27" t="n">
        <v>33.15</v>
      </c>
      <c r="G27" t="n">
        <v>39.78</v>
      </c>
      <c r="H27" t="n">
        <v>0.49</v>
      </c>
      <c r="I27" t="n">
        <v>50</v>
      </c>
      <c r="J27" t="n">
        <v>264.36</v>
      </c>
      <c r="K27" t="n">
        <v>59.19</v>
      </c>
      <c r="L27" t="n">
        <v>7.25</v>
      </c>
      <c r="M27" t="n">
        <v>48</v>
      </c>
      <c r="N27" t="n">
        <v>67.92</v>
      </c>
      <c r="O27" t="n">
        <v>32838.68</v>
      </c>
      <c r="P27" t="n">
        <v>487.14</v>
      </c>
      <c r="Q27" t="n">
        <v>3109.27</v>
      </c>
      <c r="R27" t="n">
        <v>137.9</v>
      </c>
      <c r="S27" t="n">
        <v>88.73</v>
      </c>
      <c r="T27" t="n">
        <v>22640.73</v>
      </c>
      <c r="U27" t="n">
        <v>0.64</v>
      </c>
      <c r="V27" t="n">
        <v>0.87</v>
      </c>
      <c r="W27" t="n">
        <v>7.66</v>
      </c>
      <c r="X27" t="n">
        <v>1.39</v>
      </c>
      <c r="Y27" t="n">
        <v>1</v>
      </c>
      <c r="Z27" t="n">
        <v>10</v>
      </c>
      <c r="AA27" t="n">
        <v>645.4152252873838</v>
      </c>
      <c r="AB27" t="n">
        <v>883.0855849483653</v>
      </c>
      <c r="AC27" t="n">
        <v>798.8051361392953</v>
      </c>
      <c r="AD27" t="n">
        <v>645415.2252873838</v>
      </c>
      <c r="AE27" t="n">
        <v>883085.5849483653</v>
      </c>
      <c r="AF27" t="n">
        <v>1.311105367756785e-06</v>
      </c>
      <c r="AG27" t="n">
        <v>0.7999999999999999</v>
      </c>
      <c r="AH27" t="n">
        <v>798805.1361392953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2.6138</v>
      </c>
      <c r="E28" t="n">
        <v>38.26</v>
      </c>
      <c r="F28" t="n">
        <v>33.11</v>
      </c>
      <c r="G28" t="n">
        <v>41.38</v>
      </c>
      <c r="H28" t="n">
        <v>0.5</v>
      </c>
      <c r="I28" t="n">
        <v>48</v>
      </c>
      <c r="J28" t="n">
        <v>264.83</v>
      </c>
      <c r="K28" t="n">
        <v>59.19</v>
      </c>
      <c r="L28" t="n">
        <v>7.5</v>
      </c>
      <c r="M28" t="n">
        <v>46</v>
      </c>
      <c r="N28" t="n">
        <v>68.14</v>
      </c>
      <c r="O28" t="n">
        <v>32896.51</v>
      </c>
      <c r="P28" t="n">
        <v>483.08</v>
      </c>
      <c r="Q28" t="n">
        <v>3109.18</v>
      </c>
      <c r="R28" t="n">
        <v>136.4</v>
      </c>
      <c r="S28" t="n">
        <v>88.73</v>
      </c>
      <c r="T28" t="n">
        <v>21897.36</v>
      </c>
      <c r="U28" t="n">
        <v>0.65</v>
      </c>
      <c r="V28" t="n">
        <v>0.87</v>
      </c>
      <c r="W28" t="n">
        <v>7.67</v>
      </c>
      <c r="X28" t="n">
        <v>1.35</v>
      </c>
      <c r="Y28" t="n">
        <v>1</v>
      </c>
      <c r="Z28" t="n">
        <v>10</v>
      </c>
      <c r="AA28" t="n">
        <v>639.1170095566503</v>
      </c>
      <c r="AB28" t="n">
        <v>874.468088327908</v>
      </c>
      <c r="AC28" t="n">
        <v>791.010081301562</v>
      </c>
      <c r="AD28" t="n">
        <v>639117.0095566503</v>
      </c>
      <c r="AE28" t="n">
        <v>874468.0883279081</v>
      </c>
      <c r="AF28" t="n">
        <v>1.315837509692323e-06</v>
      </c>
      <c r="AG28" t="n">
        <v>0.7970833333333333</v>
      </c>
      <c r="AH28" t="n">
        <v>791010.081301562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2.6252</v>
      </c>
      <c r="E29" t="n">
        <v>38.09</v>
      </c>
      <c r="F29" t="n">
        <v>33.04</v>
      </c>
      <c r="G29" t="n">
        <v>43.09</v>
      </c>
      <c r="H29" t="n">
        <v>0.52</v>
      </c>
      <c r="I29" t="n">
        <v>46</v>
      </c>
      <c r="J29" t="n">
        <v>265.3</v>
      </c>
      <c r="K29" t="n">
        <v>59.19</v>
      </c>
      <c r="L29" t="n">
        <v>7.75</v>
      </c>
      <c r="M29" t="n">
        <v>44</v>
      </c>
      <c r="N29" t="n">
        <v>68.36</v>
      </c>
      <c r="O29" t="n">
        <v>32954.43</v>
      </c>
      <c r="P29" t="n">
        <v>478.02</v>
      </c>
      <c r="Q29" t="n">
        <v>3109.33</v>
      </c>
      <c r="R29" t="n">
        <v>134.31</v>
      </c>
      <c r="S29" t="n">
        <v>88.73</v>
      </c>
      <c r="T29" t="n">
        <v>20862.71</v>
      </c>
      <c r="U29" t="n">
        <v>0.66</v>
      </c>
      <c r="V29" t="n">
        <v>0.88</v>
      </c>
      <c r="W29" t="n">
        <v>7.66</v>
      </c>
      <c r="X29" t="n">
        <v>1.28</v>
      </c>
      <c r="Y29" t="n">
        <v>1</v>
      </c>
      <c r="Z29" t="n">
        <v>10</v>
      </c>
      <c r="AA29" t="n">
        <v>631.2928152379433</v>
      </c>
      <c r="AB29" t="n">
        <v>863.7626804819612</v>
      </c>
      <c r="AC29" t="n">
        <v>781.3263825552983</v>
      </c>
      <c r="AD29" t="n">
        <v>631292.8152379433</v>
      </c>
      <c r="AE29" t="n">
        <v>863762.6804819612</v>
      </c>
      <c r="AF29" t="n">
        <v>1.321576490337549e-06</v>
      </c>
      <c r="AG29" t="n">
        <v>0.7935416666666667</v>
      </c>
      <c r="AH29" t="n">
        <v>781326.3825552983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2.6341</v>
      </c>
      <c r="E30" t="n">
        <v>37.96</v>
      </c>
      <c r="F30" t="n">
        <v>33.01</v>
      </c>
      <c r="G30" t="n">
        <v>45.01</v>
      </c>
      <c r="H30" t="n">
        <v>0.54</v>
      </c>
      <c r="I30" t="n">
        <v>44</v>
      </c>
      <c r="J30" t="n">
        <v>265.77</v>
      </c>
      <c r="K30" t="n">
        <v>59.19</v>
      </c>
      <c r="L30" t="n">
        <v>8</v>
      </c>
      <c r="M30" t="n">
        <v>42</v>
      </c>
      <c r="N30" t="n">
        <v>68.58</v>
      </c>
      <c r="O30" t="n">
        <v>33012.44</v>
      </c>
      <c r="P30" t="n">
        <v>477.32</v>
      </c>
      <c r="Q30" t="n">
        <v>3109.32</v>
      </c>
      <c r="R30" t="n">
        <v>132.85</v>
      </c>
      <c r="S30" t="n">
        <v>88.73</v>
      </c>
      <c r="T30" t="n">
        <v>20145.54</v>
      </c>
      <c r="U30" t="n">
        <v>0.67</v>
      </c>
      <c r="V30" t="n">
        <v>0.88</v>
      </c>
      <c r="W30" t="n">
        <v>7.67</v>
      </c>
      <c r="X30" t="n">
        <v>1.25</v>
      </c>
      <c r="Y30" t="n">
        <v>1</v>
      </c>
      <c r="Z30" t="n">
        <v>10</v>
      </c>
      <c r="AA30" t="n">
        <v>628.3543321545792</v>
      </c>
      <c r="AB30" t="n">
        <v>859.7421182905781</v>
      </c>
      <c r="AC30" t="n">
        <v>777.6895371765663</v>
      </c>
      <c r="AD30" t="n">
        <v>628354.3321545792</v>
      </c>
      <c r="AE30" t="n">
        <v>859742.1182905781</v>
      </c>
      <c r="AF30" t="n">
        <v>1.326056922595664e-06</v>
      </c>
      <c r="AG30" t="n">
        <v>0.7908333333333334</v>
      </c>
      <c r="AH30" t="n">
        <v>777689.5371765663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2.6397</v>
      </c>
      <c r="E31" t="n">
        <v>37.88</v>
      </c>
      <c r="F31" t="n">
        <v>32.98</v>
      </c>
      <c r="G31" t="n">
        <v>46.01</v>
      </c>
      <c r="H31" t="n">
        <v>0.55</v>
      </c>
      <c r="I31" t="n">
        <v>43</v>
      </c>
      <c r="J31" t="n">
        <v>266.24</v>
      </c>
      <c r="K31" t="n">
        <v>59.19</v>
      </c>
      <c r="L31" t="n">
        <v>8.25</v>
      </c>
      <c r="M31" t="n">
        <v>41</v>
      </c>
      <c r="N31" t="n">
        <v>68.8</v>
      </c>
      <c r="O31" t="n">
        <v>33070.52</v>
      </c>
      <c r="P31" t="n">
        <v>473.26</v>
      </c>
      <c r="Q31" t="n">
        <v>3109.47</v>
      </c>
      <c r="R31" t="n">
        <v>132.13</v>
      </c>
      <c r="S31" t="n">
        <v>88.73</v>
      </c>
      <c r="T31" t="n">
        <v>19787.49</v>
      </c>
      <c r="U31" t="n">
        <v>0.67</v>
      </c>
      <c r="V31" t="n">
        <v>0.88</v>
      </c>
      <c r="W31" t="n">
        <v>7.66</v>
      </c>
      <c r="X31" t="n">
        <v>1.21</v>
      </c>
      <c r="Y31" t="n">
        <v>1</v>
      </c>
      <c r="Z31" t="n">
        <v>10</v>
      </c>
      <c r="AA31" t="n">
        <v>623.137016875693</v>
      </c>
      <c r="AB31" t="n">
        <v>852.6035573543004</v>
      </c>
      <c r="AC31" t="n">
        <v>771.2322704770138</v>
      </c>
      <c r="AD31" t="n">
        <v>623137.016875693</v>
      </c>
      <c r="AE31" t="n">
        <v>852603.5573543004</v>
      </c>
      <c r="AF31" t="n">
        <v>1.328876070982793e-06</v>
      </c>
      <c r="AG31" t="n">
        <v>0.7891666666666667</v>
      </c>
      <c r="AH31" t="n">
        <v>771232.2704770138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2.6529</v>
      </c>
      <c r="E32" t="n">
        <v>37.69</v>
      </c>
      <c r="F32" t="n">
        <v>32.88</v>
      </c>
      <c r="G32" t="n">
        <v>48.12</v>
      </c>
      <c r="H32" t="n">
        <v>0.57</v>
      </c>
      <c r="I32" t="n">
        <v>41</v>
      </c>
      <c r="J32" t="n">
        <v>266.71</v>
      </c>
      <c r="K32" t="n">
        <v>59.19</v>
      </c>
      <c r="L32" t="n">
        <v>8.5</v>
      </c>
      <c r="M32" t="n">
        <v>39</v>
      </c>
      <c r="N32" t="n">
        <v>69.02</v>
      </c>
      <c r="O32" t="n">
        <v>33128.7</v>
      </c>
      <c r="P32" t="n">
        <v>469.14</v>
      </c>
      <c r="Q32" t="n">
        <v>3109.4</v>
      </c>
      <c r="R32" t="n">
        <v>129.31</v>
      </c>
      <c r="S32" t="n">
        <v>88.73</v>
      </c>
      <c r="T32" t="n">
        <v>18391.63</v>
      </c>
      <c r="U32" t="n">
        <v>0.6899999999999999</v>
      </c>
      <c r="V32" t="n">
        <v>0.88</v>
      </c>
      <c r="W32" t="n">
        <v>7.65</v>
      </c>
      <c r="X32" t="n">
        <v>1.12</v>
      </c>
      <c r="Y32" t="n">
        <v>1</v>
      </c>
      <c r="Z32" t="n">
        <v>10</v>
      </c>
      <c r="AA32" t="n">
        <v>615.7317421032393</v>
      </c>
      <c r="AB32" t="n">
        <v>842.4713337129634</v>
      </c>
      <c r="AC32" t="n">
        <v>762.0670520393406</v>
      </c>
      <c r="AD32" t="n">
        <v>615731.7421032393</v>
      </c>
      <c r="AE32" t="n">
        <v>842471.3337129634</v>
      </c>
      <c r="AF32" t="n">
        <v>1.335521206466739e-06</v>
      </c>
      <c r="AG32" t="n">
        <v>0.7852083333333333</v>
      </c>
      <c r="AH32" t="n">
        <v>762067.0520393406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2.6578</v>
      </c>
      <c r="E33" t="n">
        <v>37.62</v>
      </c>
      <c r="F33" t="n">
        <v>32.86</v>
      </c>
      <c r="G33" t="n">
        <v>49.3</v>
      </c>
      <c r="H33" t="n">
        <v>0.58</v>
      </c>
      <c r="I33" t="n">
        <v>40</v>
      </c>
      <c r="J33" t="n">
        <v>267.18</v>
      </c>
      <c r="K33" t="n">
        <v>59.19</v>
      </c>
      <c r="L33" t="n">
        <v>8.75</v>
      </c>
      <c r="M33" t="n">
        <v>38</v>
      </c>
      <c r="N33" t="n">
        <v>69.23999999999999</v>
      </c>
      <c r="O33" t="n">
        <v>33186.95</v>
      </c>
      <c r="P33" t="n">
        <v>465.72</v>
      </c>
      <c r="Q33" t="n">
        <v>3109.26</v>
      </c>
      <c r="R33" t="n">
        <v>128.85</v>
      </c>
      <c r="S33" t="n">
        <v>88.73</v>
      </c>
      <c r="T33" t="n">
        <v>18163.71</v>
      </c>
      <c r="U33" t="n">
        <v>0.6899999999999999</v>
      </c>
      <c r="V33" t="n">
        <v>0.88</v>
      </c>
      <c r="W33" t="n">
        <v>7.64</v>
      </c>
      <c r="X33" t="n">
        <v>1.1</v>
      </c>
      <c r="Y33" t="n">
        <v>1</v>
      </c>
      <c r="Z33" t="n">
        <v>10</v>
      </c>
      <c r="AA33" t="n">
        <v>611.3761602194235</v>
      </c>
      <c r="AB33" t="n">
        <v>836.5118344248156</v>
      </c>
      <c r="AC33" t="n">
        <v>756.6763189990438</v>
      </c>
      <c r="AD33" t="n">
        <v>611376.1602194235</v>
      </c>
      <c r="AE33" t="n">
        <v>836511.8344248156</v>
      </c>
      <c r="AF33" t="n">
        <v>1.337987961305477e-06</v>
      </c>
      <c r="AG33" t="n">
        <v>0.7837499999999999</v>
      </c>
      <c r="AH33" t="n">
        <v>756676.3189990438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2.6677</v>
      </c>
      <c r="E34" t="n">
        <v>37.49</v>
      </c>
      <c r="F34" t="n">
        <v>32.82</v>
      </c>
      <c r="G34" t="n">
        <v>51.83</v>
      </c>
      <c r="H34" t="n">
        <v>0.6</v>
      </c>
      <c r="I34" t="n">
        <v>38</v>
      </c>
      <c r="J34" t="n">
        <v>267.66</v>
      </c>
      <c r="K34" t="n">
        <v>59.19</v>
      </c>
      <c r="L34" t="n">
        <v>9</v>
      </c>
      <c r="M34" t="n">
        <v>36</v>
      </c>
      <c r="N34" t="n">
        <v>69.45999999999999</v>
      </c>
      <c r="O34" t="n">
        <v>33245.29</v>
      </c>
      <c r="P34" t="n">
        <v>462.27</v>
      </c>
      <c r="Q34" t="n">
        <v>3109.29</v>
      </c>
      <c r="R34" t="n">
        <v>127.63</v>
      </c>
      <c r="S34" t="n">
        <v>88.73</v>
      </c>
      <c r="T34" t="n">
        <v>17562.5</v>
      </c>
      <c r="U34" t="n">
        <v>0.7</v>
      </c>
      <c r="V34" t="n">
        <v>0.88</v>
      </c>
      <c r="W34" t="n">
        <v>7.64</v>
      </c>
      <c r="X34" t="n">
        <v>1.06</v>
      </c>
      <c r="Y34" t="n">
        <v>1</v>
      </c>
      <c r="Z34" t="n">
        <v>10</v>
      </c>
      <c r="AA34" t="n">
        <v>605.7649427106419</v>
      </c>
      <c r="AB34" t="n">
        <v>828.8343190798557</v>
      </c>
      <c r="AC34" t="n">
        <v>749.7315349431462</v>
      </c>
      <c r="AD34" t="n">
        <v>605764.9427106419</v>
      </c>
      <c r="AE34" t="n">
        <v>828834.3190798557</v>
      </c>
      <c r="AF34" t="n">
        <v>1.342971812918437e-06</v>
      </c>
      <c r="AG34" t="n">
        <v>0.7810416666666667</v>
      </c>
      <c r="AH34" t="n">
        <v>749731.5349431463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2.673</v>
      </c>
      <c r="E35" t="n">
        <v>37.41</v>
      </c>
      <c r="F35" t="n">
        <v>32.8</v>
      </c>
      <c r="G35" t="n">
        <v>53.18</v>
      </c>
      <c r="H35" t="n">
        <v>0.61</v>
      </c>
      <c r="I35" t="n">
        <v>37</v>
      </c>
      <c r="J35" t="n">
        <v>268.13</v>
      </c>
      <c r="K35" t="n">
        <v>59.19</v>
      </c>
      <c r="L35" t="n">
        <v>9.25</v>
      </c>
      <c r="M35" t="n">
        <v>35</v>
      </c>
      <c r="N35" t="n">
        <v>69.69</v>
      </c>
      <c r="O35" t="n">
        <v>33303.72</v>
      </c>
      <c r="P35" t="n">
        <v>459.51</v>
      </c>
      <c r="Q35" t="n">
        <v>3109.27</v>
      </c>
      <c r="R35" t="n">
        <v>126.58</v>
      </c>
      <c r="S35" t="n">
        <v>88.73</v>
      </c>
      <c r="T35" t="n">
        <v>17043.37</v>
      </c>
      <c r="U35" t="n">
        <v>0.7</v>
      </c>
      <c r="V35" t="n">
        <v>0.88</v>
      </c>
      <c r="W35" t="n">
        <v>7.64</v>
      </c>
      <c r="X35" t="n">
        <v>1.04</v>
      </c>
      <c r="Y35" t="n">
        <v>1</v>
      </c>
      <c r="Z35" t="n">
        <v>10</v>
      </c>
      <c r="AA35" t="n">
        <v>601.9587265724192</v>
      </c>
      <c r="AB35" t="n">
        <v>823.6264862411342</v>
      </c>
      <c r="AC35" t="n">
        <v>745.0207303613132</v>
      </c>
      <c r="AD35" t="n">
        <v>601958.7265724192</v>
      </c>
      <c r="AE35" t="n">
        <v>823626.4862411342</v>
      </c>
      <c r="AF35" t="n">
        <v>1.345639935499112e-06</v>
      </c>
      <c r="AG35" t="n">
        <v>0.7793749999999999</v>
      </c>
      <c r="AH35" t="n">
        <v>745020.7303613132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2.6795</v>
      </c>
      <c r="E36" t="n">
        <v>37.32</v>
      </c>
      <c r="F36" t="n">
        <v>32.76</v>
      </c>
      <c r="G36" t="n">
        <v>54.59</v>
      </c>
      <c r="H36" t="n">
        <v>0.63</v>
      </c>
      <c r="I36" t="n">
        <v>36</v>
      </c>
      <c r="J36" t="n">
        <v>268.61</v>
      </c>
      <c r="K36" t="n">
        <v>59.19</v>
      </c>
      <c r="L36" t="n">
        <v>9.5</v>
      </c>
      <c r="M36" t="n">
        <v>34</v>
      </c>
      <c r="N36" t="n">
        <v>69.91</v>
      </c>
      <c r="O36" t="n">
        <v>33362.23</v>
      </c>
      <c r="P36" t="n">
        <v>455.83</v>
      </c>
      <c r="Q36" t="n">
        <v>3109.14</v>
      </c>
      <c r="R36" t="n">
        <v>125.15</v>
      </c>
      <c r="S36" t="n">
        <v>88.73</v>
      </c>
      <c r="T36" t="n">
        <v>16332.95</v>
      </c>
      <c r="U36" t="n">
        <v>0.71</v>
      </c>
      <c r="V36" t="n">
        <v>0.88</v>
      </c>
      <c r="W36" t="n">
        <v>7.64</v>
      </c>
      <c r="X36" t="n">
        <v>0.99</v>
      </c>
      <c r="Y36" t="n">
        <v>1</v>
      </c>
      <c r="Z36" t="n">
        <v>10</v>
      </c>
      <c r="AA36" t="n">
        <v>596.9603596932197</v>
      </c>
      <c r="AB36" t="n">
        <v>816.7875001646299</v>
      </c>
      <c r="AC36" t="n">
        <v>738.8344475173734</v>
      </c>
      <c r="AD36" t="n">
        <v>596960.3596932198</v>
      </c>
      <c r="AE36" t="n">
        <v>816787.5001646299</v>
      </c>
      <c r="AF36" t="n">
        <v>1.348912161305601e-06</v>
      </c>
      <c r="AG36" t="n">
        <v>0.7775</v>
      </c>
      <c r="AH36" t="n">
        <v>738834.4475173734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2.6837</v>
      </c>
      <c r="E37" t="n">
        <v>37.26</v>
      </c>
      <c r="F37" t="n">
        <v>32.75</v>
      </c>
      <c r="G37" t="n">
        <v>56.13</v>
      </c>
      <c r="H37" t="n">
        <v>0.64</v>
      </c>
      <c r="I37" t="n">
        <v>35</v>
      </c>
      <c r="J37" t="n">
        <v>269.08</v>
      </c>
      <c r="K37" t="n">
        <v>59.19</v>
      </c>
      <c r="L37" t="n">
        <v>9.75</v>
      </c>
      <c r="M37" t="n">
        <v>33</v>
      </c>
      <c r="N37" t="n">
        <v>70.14</v>
      </c>
      <c r="O37" t="n">
        <v>33420.83</v>
      </c>
      <c r="P37" t="n">
        <v>452.23</v>
      </c>
      <c r="Q37" t="n">
        <v>3109.33</v>
      </c>
      <c r="R37" t="n">
        <v>124.81</v>
      </c>
      <c r="S37" t="n">
        <v>88.73</v>
      </c>
      <c r="T37" t="n">
        <v>16167.81</v>
      </c>
      <c r="U37" t="n">
        <v>0.71</v>
      </c>
      <c r="V37" t="n">
        <v>0.88</v>
      </c>
      <c r="W37" t="n">
        <v>7.64</v>
      </c>
      <c r="X37" t="n">
        <v>0.98</v>
      </c>
      <c r="Y37" t="n">
        <v>1</v>
      </c>
      <c r="Z37" t="n">
        <v>10</v>
      </c>
      <c r="AA37" t="n">
        <v>592.7290612874555</v>
      </c>
      <c r="AB37" t="n">
        <v>810.998051014152</v>
      </c>
      <c r="AC37" t="n">
        <v>733.597535268274</v>
      </c>
      <c r="AD37" t="n">
        <v>592729.0612874555</v>
      </c>
      <c r="AE37" t="n">
        <v>810998.051014152</v>
      </c>
      <c r="AF37" t="n">
        <v>1.351026522595947e-06</v>
      </c>
      <c r="AG37" t="n">
        <v>0.77625</v>
      </c>
      <c r="AH37" t="n">
        <v>733597.535268274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2.691</v>
      </c>
      <c r="E38" t="n">
        <v>37.16</v>
      </c>
      <c r="F38" t="n">
        <v>32.69</v>
      </c>
      <c r="G38" t="n">
        <v>57.69</v>
      </c>
      <c r="H38" t="n">
        <v>0.66</v>
      </c>
      <c r="I38" t="n">
        <v>34</v>
      </c>
      <c r="J38" t="n">
        <v>269.56</v>
      </c>
      <c r="K38" t="n">
        <v>59.19</v>
      </c>
      <c r="L38" t="n">
        <v>10</v>
      </c>
      <c r="M38" t="n">
        <v>32</v>
      </c>
      <c r="N38" t="n">
        <v>70.36</v>
      </c>
      <c r="O38" t="n">
        <v>33479.51</v>
      </c>
      <c r="P38" t="n">
        <v>448.84</v>
      </c>
      <c r="Q38" t="n">
        <v>3109.11</v>
      </c>
      <c r="R38" t="n">
        <v>123.18</v>
      </c>
      <c r="S38" t="n">
        <v>88.73</v>
      </c>
      <c r="T38" t="n">
        <v>15359.24</v>
      </c>
      <c r="U38" t="n">
        <v>0.72</v>
      </c>
      <c r="V38" t="n">
        <v>0.88</v>
      </c>
      <c r="W38" t="n">
        <v>7.64</v>
      </c>
      <c r="X38" t="n">
        <v>0.93</v>
      </c>
      <c r="Y38" t="n">
        <v>1</v>
      </c>
      <c r="Z38" t="n">
        <v>10</v>
      </c>
      <c r="AA38" t="n">
        <v>587.7495738091465</v>
      </c>
      <c r="AB38" t="n">
        <v>804.1848965668464</v>
      </c>
      <c r="AC38" t="n">
        <v>727.4346187190969</v>
      </c>
      <c r="AD38" t="n">
        <v>587749.5738091464</v>
      </c>
      <c r="AE38" t="n">
        <v>804184.8965668464</v>
      </c>
      <c r="AF38" t="n">
        <v>1.354701483886311e-06</v>
      </c>
      <c r="AG38" t="n">
        <v>0.7741666666666666</v>
      </c>
      <c r="AH38" t="n">
        <v>727434.6187190969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2.697</v>
      </c>
      <c r="E39" t="n">
        <v>37.08</v>
      </c>
      <c r="F39" t="n">
        <v>32.66</v>
      </c>
      <c r="G39" t="n">
        <v>59.38</v>
      </c>
      <c r="H39" t="n">
        <v>0.68</v>
      </c>
      <c r="I39" t="n">
        <v>33</v>
      </c>
      <c r="J39" t="n">
        <v>270.03</v>
      </c>
      <c r="K39" t="n">
        <v>59.19</v>
      </c>
      <c r="L39" t="n">
        <v>10.25</v>
      </c>
      <c r="M39" t="n">
        <v>31</v>
      </c>
      <c r="N39" t="n">
        <v>70.59</v>
      </c>
      <c r="O39" t="n">
        <v>33538.28</v>
      </c>
      <c r="P39" t="n">
        <v>445.24</v>
      </c>
      <c r="Q39" t="n">
        <v>3109.22</v>
      </c>
      <c r="R39" t="n">
        <v>122.14</v>
      </c>
      <c r="S39" t="n">
        <v>88.73</v>
      </c>
      <c r="T39" t="n">
        <v>14844.7</v>
      </c>
      <c r="U39" t="n">
        <v>0.73</v>
      </c>
      <c r="V39" t="n">
        <v>0.89</v>
      </c>
      <c r="W39" t="n">
        <v>7.63</v>
      </c>
      <c r="X39" t="n">
        <v>0.9</v>
      </c>
      <c r="Y39" t="n">
        <v>1</v>
      </c>
      <c r="Z39" t="n">
        <v>10</v>
      </c>
      <c r="AA39" t="n">
        <v>583.0532052689728</v>
      </c>
      <c r="AB39" t="n">
        <v>797.7591179410236</v>
      </c>
      <c r="AC39" t="n">
        <v>721.6221073866858</v>
      </c>
      <c r="AD39" t="n">
        <v>583053.2052689728</v>
      </c>
      <c r="AE39" t="n">
        <v>797759.1179410237</v>
      </c>
      <c r="AF39" t="n">
        <v>1.357722000015378e-06</v>
      </c>
      <c r="AG39" t="n">
        <v>0.7725</v>
      </c>
      <c r="AH39" t="n">
        <v>721622.1073866858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2.7012</v>
      </c>
      <c r="E40" t="n">
        <v>37.02</v>
      </c>
      <c r="F40" t="n">
        <v>32.65</v>
      </c>
      <c r="G40" t="n">
        <v>61.22</v>
      </c>
      <c r="H40" t="n">
        <v>0.6899999999999999</v>
      </c>
      <c r="I40" t="n">
        <v>32</v>
      </c>
      <c r="J40" t="n">
        <v>270.51</v>
      </c>
      <c r="K40" t="n">
        <v>59.19</v>
      </c>
      <c r="L40" t="n">
        <v>10.5</v>
      </c>
      <c r="M40" t="n">
        <v>30</v>
      </c>
      <c r="N40" t="n">
        <v>70.81999999999999</v>
      </c>
      <c r="O40" t="n">
        <v>33597.14</v>
      </c>
      <c r="P40" t="n">
        <v>442</v>
      </c>
      <c r="Q40" t="n">
        <v>3109.19</v>
      </c>
      <c r="R40" t="n">
        <v>121.93</v>
      </c>
      <c r="S40" t="n">
        <v>88.73</v>
      </c>
      <c r="T40" t="n">
        <v>14746.69</v>
      </c>
      <c r="U40" t="n">
        <v>0.73</v>
      </c>
      <c r="V40" t="n">
        <v>0.89</v>
      </c>
      <c r="W40" t="n">
        <v>7.63</v>
      </c>
      <c r="X40" t="n">
        <v>0.89</v>
      </c>
      <c r="Y40" t="n">
        <v>1</v>
      </c>
      <c r="Z40" t="n">
        <v>10</v>
      </c>
      <c r="AA40" t="n">
        <v>579.193217965079</v>
      </c>
      <c r="AB40" t="n">
        <v>792.4777130212148</v>
      </c>
      <c r="AC40" t="n">
        <v>716.8447523399249</v>
      </c>
      <c r="AD40" t="n">
        <v>579193.217965079</v>
      </c>
      <c r="AE40" t="n">
        <v>792477.7130212147</v>
      </c>
      <c r="AF40" t="n">
        <v>1.359836361305724e-06</v>
      </c>
      <c r="AG40" t="n">
        <v>0.7712500000000001</v>
      </c>
      <c r="AH40" t="n">
        <v>716844.7523399249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2.7079</v>
      </c>
      <c r="E41" t="n">
        <v>36.93</v>
      </c>
      <c r="F41" t="n">
        <v>32.61</v>
      </c>
      <c r="G41" t="n">
        <v>63.11</v>
      </c>
      <c r="H41" t="n">
        <v>0.71</v>
      </c>
      <c r="I41" t="n">
        <v>31</v>
      </c>
      <c r="J41" t="n">
        <v>270.99</v>
      </c>
      <c r="K41" t="n">
        <v>59.19</v>
      </c>
      <c r="L41" t="n">
        <v>10.75</v>
      </c>
      <c r="M41" t="n">
        <v>29</v>
      </c>
      <c r="N41" t="n">
        <v>71.04000000000001</v>
      </c>
      <c r="O41" t="n">
        <v>33656.08</v>
      </c>
      <c r="P41" t="n">
        <v>438.14</v>
      </c>
      <c r="Q41" t="n">
        <v>3109.27</v>
      </c>
      <c r="R41" t="n">
        <v>120.32</v>
      </c>
      <c r="S41" t="n">
        <v>88.73</v>
      </c>
      <c r="T41" t="n">
        <v>13946.39</v>
      </c>
      <c r="U41" t="n">
        <v>0.74</v>
      </c>
      <c r="V41" t="n">
        <v>0.89</v>
      </c>
      <c r="W41" t="n">
        <v>7.64</v>
      </c>
      <c r="X41" t="n">
        <v>0.85</v>
      </c>
      <c r="Y41" t="n">
        <v>1</v>
      </c>
      <c r="Z41" t="n">
        <v>10</v>
      </c>
      <c r="AA41" t="n">
        <v>574.0985658640559</v>
      </c>
      <c r="AB41" t="n">
        <v>785.5069852564068</v>
      </c>
      <c r="AC41" t="n">
        <v>710.5393010495126</v>
      </c>
      <c r="AD41" t="n">
        <v>574098.5658640559</v>
      </c>
      <c r="AE41" t="n">
        <v>785506.9852564068</v>
      </c>
      <c r="AF41" t="n">
        <v>1.363209270983182e-06</v>
      </c>
      <c r="AG41" t="n">
        <v>0.769375</v>
      </c>
      <c r="AH41" t="n">
        <v>710539.3010495126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2.7132</v>
      </c>
      <c r="E42" t="n">
        <v>36.86</v>
      </c>
      <c r="F42" t="n">
        <v>32.59</v>
      </c>
      <c r="G42" t="n">
        <v>65.17</v>
      </c>
      <c r="H42" t="n">
        <v>0.72</v>
      </c>
      <c r="I42" t="n">
        <v>30</v>
      </c>
      <c r="J42" t="n">
        <v>271.47</v>
      </c>
      <c r="K42" t="n">
        <v>59.19</v>
      </c>
      <c r="L42" t="n">
        <v>11</v>
      </c>
      <c r="M42" t="n">
        <v>28</v>
      </c>
      <c r="N42" t="n">
        <v>71.27</v>
      </c>
      <c r="O42" t="n">
        <v>33715.11</v>
      </c>
      <c r="P42" t="n">
        <v>433.95</v>
      </c>
      <c r="Q42" t="n">
        <v>3109.26</v>
      </c>
      <c r="R42" t="n">
        <v>119.67</v>
      </c>
      <c r="S42" t="n">
        <v>88.73</v>
      </c>
      <c r="T42" t="n">
        <v>13623.83</v>
      </c>
      <c r="U42" t="n">
        <v>0.74</v>
      </c>
      <c r="V42" t="n">
        <v>0.89</v>
      </c>
      <c r="W42" t="n">
        <v>7.63</v>
      </c>
      <c r="X42" t="n">
        <v>0.82</v>
      </c>
      <c r="Y42" t="n">
        <v>1</v>
      </c>
      <c r="Z42" t="n">
        <v>10</v>
      </c>
      <c r="AA42" t="n">
        <v>569.1365424881237</v>
      </c>
      <c r="AB42" t="n">
        <v>778.717725964435</v>
      </c>
      <c r="AC42" t="n">
        <v>704.3979991355812</v>
      </c>
      <c r="AD42" t="n">
        <v>569136.5424881238</v>
      </c>
      <c r="AE42" t="n">
        <v>778717.725964435</v>
      </c>
      <c r="AF42" t="n">
        <v>1.365877393563857e-06</v>
      </c>
      <c r="AG42" t="n">
        <v>0.7679166666666667</v>
      </c>
      <c r="AH42" t="n">
        <v>704397.9991355812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2.7157</v>
      </c>
      <c r="E43" t="n">
        <v>36.82</v>
      </c>
      <c r="F43" t="n">
        <v>32.6</v>
      </c>
      <c r="G43" t="n">
        <v>67.45</v>
      </c>
      <c r="H43" t="n">
        <v>0.74</v>
      </c>
      <c r="I43" t="n">
        <v>29</v>
      </c>
      <c r="J43" t="n">
        <v>271.95</v>
      </c>
      <c r="K43" t="n">
        <v>59.19</v>
      </c>
      <c r="L43" t="n">
        <v>11.25</v>
      </c>
      <c r="M43" t="n">
        <v>27</v>
      </c>
      <c r="N43" t="n">
        <v>71.5</v>
      </c>
      <c r="O43" t="n">
        <v>33774.23</v>
      </c>
      <c r="P43" t="n">
        <v>432.11</v>
      </c>
      <c r="Q43" t="n">
        <v>3109.29</v>
      </c>
      <c r="R43" t="n">
        <v>119.93</v>
      </c>
      <c r="S43" t="n">
        <v>88.73</v>
      </c>
      <c r="T43" t="n">
        <v>13761.11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567.0291971281146</v>
      </c>
      <c r="AB43" t="n">
        <v>775.8343630733547</v>
      </c>
      <c r="AC43" t="n">
        <v>701.7898203520006</v>
      </c>
      <c r="AD43" t="n">
        <v>567029.1971281145</v>
      </c>
      <c r="AE43" t="n">
        <v>775834.3630733547</v>
      </c>
      <c r="AF43" t="n">
        <v>1.367135941950968e-06</v>
      </c>
      <c r="AG43" t="n">
        <v>0.7670833333333333</v>
      </c>
      <c r="AH43" t="n">
        <v>701789.8203520005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2.7246</v>
      </c>
      <c r="E44" t="n">
        <v>36.7</v>
      </c>
      <c r="F44" t="n">
        <v>32.53</v>
      </c>
      <c r="G44" t="n">
        <v>69.7</v>
      </c>
      <c r="H44" t="n">
        <v>0.75</v>
      </c>
      <c r="I44" t="n">
        <v>28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427.22</v>
      </c>
      <c r="Q44" t="n">
        <v>3109.16</v>
      </c>
      <c r="R44" t="n">
        <v>117.74</v>
      </c>
      <c r="S44" t="n">
        <v>88.73</v>
      </c>
      <c r="T44" t="n">
        <v>12670.78</v>
      </c>
      <c r="U44" t="n">
        <v>0.75</v>
      </c>
      <c r="V44" t="n">
        <v>0.89</v>
      </c>
      <c r="W44" t="n">
        <v>7.63</v>
      </c>
      <c r="X44" t="n">
        <v>0.77</v>
      </c>
      <c r="Y44" t="n">
        <v>1</v>
      </c>
      <c r="Z44" t="n">
        <v>10</v>
      </c>
      <c r="AA44" t="n">
        <v>560.4621293800918</v>
      </c>
      <c r="AB44" t="n">
        <v>766.8490112619281</v>
      </c>
      <c r="AC44" t="n">
        <v>693.6620179064359</v>
      </c>
      <c r="AD44" t="n">
        <v>560462.1293800918</v>
      </c>
      <c r="AE44" t="n">
        <v>766849.0112619281</v>
      </c>
      <c r="AF44" t="n">
        <v>1.371616374209084e-06</v>
      </c>
      <c r="AG44" t="n">
        <v>0.7645833333333334</v>
      </c>
      <c r="AH44" t="n">
        <v>693662.017906436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2.7296</v>
      </c>
      <c r="E45" t="n">
        <v>36.64</v>
      </c>
      <c r="F45" t="n">
        <v>32.51</v>
      </c>
      <c r="G45" t="n">
        <v>72.23999999999999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20</v>
      </c>
      <c r="N45" t="n">
        <v>71.95999999999999</v>
      </c>
      <c r="O45" t="n">
        <v>33892.87</v>
      </c>
      <c r="P45" t="n">
        <v>423.78</v>
      </c>
      <c r="Q45" t="n">
        <v>3109.19</v>
      </c>
      <c r="R45" t="n">
        <v>116.83</v>
      </c>
      <c r="S45" t="n">
        <v>88.73</v>
      </c>
      <c r="T45" t="n">
        <v>12217.42</v>
      </c>
      <c r="U45" t="n">
        <v>0.76</v>
      </c>
      <c r="V45" t="n">
        <v>0.89</v>
      </c>
      <c r="W45" t="n">
        <v>7.64</v>
      </c>
      <c r="X45" t="n">
        <v>0.75</v>
      </c>
      <c r="Y45" t="n">
        <v>1</v>
      </c>
      <c r="Z45" t="n">
        <v>10</v>
      </c>
      <c r="AA45" t="n">
        <v>556.2828362628444</v>
      </c>
      <c r="AB45" t="n">
        <v>761.1307180415106</v>
      </c>
      <c r="AC45" t="n">
        <v>688.4894705653001</v>
      </c>
      <c r="AD45" t="n">
        <v>556282.8362628444</v>
      </c>
      <c r="AE45" t="n">
        <v>761130.7180415106</v>
      </c>
      <c r="AF45" t="n">
        <v>1.374133470983306e-06</v>
      </c>
      <c r="AG45" t="n">
        <v>0.7633333333333333</v>
      </c>
      <c r="AH45" t="n">
        <v>688489.4705653001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2.7298</v>
      </c>
      <c r="E46" t="n">
        <v>36.63</v>
      </c>
      <c r="F46" t="n">
        <v>32.51</v>
      </c>
      <c r="G46" t="n">
        <v>72.23999999999999</v>
      </c>
      <c r="H46" t="n">
        <v>0.78</v>
      </c>
      <c r="I46" t="n">
        <v>27</v>
      </c>
      <c r="J46" t="n">
        <v>273.39</v>
      </c>
      <c r="K46" t="n">
        <v>59.19</v>
      </c>
      <c r="L46" t="n">
        <v>12</v>
      </c>
      <c r="M46" t="n">
        <v>19</v>
      </c>
      <c r="N46" t="n">
        <v>72.2</v>
      </c>
      <c r="O46" t="n">
        <v>33952.26</v>
      </c>
      <c r="P46" t="n">
        <v>425.04</v>
      </c>
      <c r="Q46" t="n">
        <v>3109.23</v>
      </c>
      <c r="R46" t="n">
        <v>116.81</v>
      </c>
      <c r="S46" t="n">
        <v>88.73</v>
      </c>
      <c r="T46" t="n">
        <v>12209.26</v>
      </c>
      <c r="U46" t="n">
        <v>0.76</v>
      </c>
      <c r="V46" t="n">
        <v>0.89</v>
      </c>
      <c r="W46" t="n">
        <v>7.64</v>
      </c>
      <c r="X46" t="n">
        <v>0.75</v>
      </c>
      <c r="Y46" t="n">
        <v>1</v>
      </c>
      <c r="Z46" t="n">
        <v>10</v>
      </c>
      <c r="AA46" t="n">
        <v>557.3579208378269</v>
      </c>
      <c r="AB46" t="n">
        <v>762.6016961863855</v>
      </c>
      <c r="AC46" t="n">
        <v>689.820060620559</v>
      </c>
      <c r="AD46" t="n">
        <v>557357.9208378269</v>
      </c>
      <c r="AE46" t="n">
        <v>762601.6961863856</v>
      </c>
      <c r="AF46" t="n">
        <v>1.374234154854275e-06</v>
      </c>
      <c r="AG46" t="n">
        <v>0.7631250000000001</v>
      </c>
      <c r="AH46" t="n">
        <v>689820.060620559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2.7359</v>
      </c>
      <c r="E47" t="n">
        <v>36.55</v>
      </c>
      <c r="F47" t="n">
        <v>32.47</v>
      </c>
      <c r="G47" t="n">
        <v>74.94</v>
      </c>
      <c r="H47" t="n">
        <v>0.8</v>
      </c>
      <c r="I47" t="n">
        <v>26</v>
      </c>
      <c r="J47" t="n">
        <v>273.87</v>
      </c>
      <c r="K47" t="n">
        <v>59.19</v>
      </c>
      <c r="L47" t="n">
        <v>12.25</v>
      </c>
      <c r="M47" t="n">
        <v>17</v>
      </c>
      <c r="N47" t="n">
        <v>72.43000000000001</v>
      </c>
      <c r="O47" t="n">
        <v>34011.74</v>
      </c>
      <c r="P47" t="n">
        <v>419.47</v>
      </c>
      <c r="Q47" t="n">
        <v>3109.13</v>
      </c>
      <c r="R47" t="n">
        <v>115.73</v>
      </c>
      <c r="S47" t="n">
        <v>88.73</v>
      </c>
      <c r="T47" t="n">
        <v>11672.19</v>
      </c>
      <c r="U47" t="n">
        <v>0.77</v>
      </c>
      <c r="V47" t="n">
        <v>0.89</v>
      </c>
      <c r="W47" t="n">
        <v>7.63</v>
      </c>
      <c r="X47" t="n">
        <v>0.71</v>
      </c>
      <c r="Y47" t="n">
        <v>1</v>
      </c>
      <c r="Z47" t="n">
        <v>10</v>
      </c>
      <c r="AA47" t="n">
        <v>550.9790535496657</v>
      </c>
      <c r="AB47" t="n">
        <v>753.8738485469603</v>
      </c>
      <c r="AC47" t="n">
        <v>681.9251865102294</v>
      </c>
      <c r="AD47" t="n">
        <v>550979.0535496656</v>
      </c>
      <c r="AE47" t="n">
        <v>753873.8485469603</v>
      </c>
      <c r="AF47" t="n">
        <v>1.377305012918825e-06</v>
      </c>
      <c r="AG47" t="n">
        <v>0.7614583333333332</v>
      </c>
      <c r="AH47" t="n">
        <v>681925.1865102294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2.7345</v>
      </c>
      <c r="E48" t="n">
        <v>36.57</v>
      </c>
      <c r="F48" t="n">
        <v>32.49</v>
      </c>
      <c r="G48" t="n">
        <v>74.98999999999999</v>
      </c>
      <c r="H48" t="n">
        <v>0.8100000000000001</v>
      </c>
      <c r="I48" t="n">
        <v>26</v>
      </c>
      <c r="J48" t="n">
        <v>274.35</v>
      </c>
      <c r="K48" t="n">
        <v>59.19</v>
      </c>
      <c r="L48" t="n">
        <v>12.5</v>
      </c>
      <c r="M48" t="n">
        <v>11</v>
      </c>
      <c r="N48" t="n">
        <v>72.66</v>
      </c>
      <c r="O48" t="n">
        <v>34071.31</v>
      </c>
      <c r="P48" t="n">
        <v>417.15</v>
      </c>
      <c r="Q48" t="n">
        <v>3109.26</v>
      </c>
      <c r="R48" t="n">
        <v>115.93</v>
      </c>
      <c r="S48" t="n">
        <v>88.73</v>
      </c>
      <c r="T48" t="n">
        <v>11773.89</v>
      </c>
      <c r="U48" t="n">
        <v>0.77</v>
      </c>
      <c r="V48" t="n">
        <v>0.89</v>
      </c>
      <c r="W48" t="n">
        <v>7.65</v>
      </c>
      <c r="X48" t="n">
        <v>0.73</v>
      </c>
      <c r="Y48" t="n">
        <v>1</v>
      </c>
      <c r="Z48" t="n">
        <v>10</v>
      </c>
      <c r="AA48" t="n">
        <v>549.3163798917462</v>
      </c>
      <c r="AB48" t="n">
        <v>751.5989050962099</v>
      </c>
      <c r="AC48" t="n">
        <v>679.8673604695156</v>
      </c>
      <c r="AD48" t="n">
        <v>549316.3798917462</v>
      </c>
      <c r="AE48" t="n">
        <v>751598.90509621</v>
      </c>
      <c r="AF48" t="n">
        <v>1.376600225822044e-06</v>
      </c>
      <c r="AG48" t="n">
        <v>0.761875</v>
      </c>
      <c r="AH48" t="n">
        <v>679867.3604695156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2.732</v>
      </c>
      <c r="E49" t="n">
        <v>36.6</v>
      </c>
      <c r="F49" t="n">
        <v>32.53</v>
      </c>
      <c r="G49" t="n">
        <v>75.06</v>
      </c>
      <c r="H49" t="n">
        <v>0.83</v>
      </c>
      <c r="I49" t="n">
        <v>26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416.4</v>
      </c>
      <c r="Q49" t="n">
        <v>3109.19</v>
      </c>
      <c r="R49" t="n">
        <v>116.99</v>
      </c>
      <c r="S49" t="n">
        <v>88.73</v>
      </c>
      <c r="T49" t="n">
        <v>12305.74</v>
      </c>
      <c r="U49" t="n">
        <v>0.76</v>
      </c>
      <c r="V49" t="n">
        <v>0.89</v>
      </c>
      <c r="W49" t="n">
        <v>7.65</v>
      </c>
      <c r="X49" t="n">
        <v>0.77</v>
      </c>
      <c r="Y49" t="n">
        <v>1</v>
      </c>
      <c r="Z49" t="n">
        <v>10</v>
      </c>
      <c r="AA49" t="n">
        <v>549.3694291108303</v>
      </c>
      <c r="AB49" t="n">
        <v>751.6714893781271</v>
      </c>
      <c r="AC49" t="n">
        <v>679.9330174094391</v>
      </c>
      <c r="AD49" t="n">
        <v>549369.4291108303</v>
      </c>
      <c r="AE49" t="n">
        <v>751671.4893781272</v>
      </c>
      <c r="AF49" t="n">
        <v>1.375341677434932e-06</v>
      </c>
      <c r="AG49" t="n">
        <v>0.7625000000000001</v>
      </c>
      <c r="AH49" t="n">
        <v>679933.0174094391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2.7383</v>
      </c>
      <c r="E50" t="n">
        <v>36.52</v>
      </c>
      <c r="F50" t="n">
        <v>32.49</v>
      </c>
      <c r="G50" t="n">
        <v>77.98</v>
      </c>
      <c r="H50" t="n">
        <v>0.84</v>
      </c>
      <c r="I50" t="n">
        <v>25</v>
      </c>
      <c r="J50" t="n">
        <v>275.32</v>
      </c>
      <c r="K50" t="n">
        <v>59.19</v>
      </c>
      <c r="L50" t="n">
        <v>13</v>
      </c>
      <c r="M50" t="n">
        <v>2</v>
      </c>
      <c r="N50" t="n">
        <v>73.13</v>
      </c>
      <c r="O50" t="n">
        <v>34190.73</v>
      </c>
      <c r="P50" t="n">
        <v>417.28</v>
      </c>
      <c r="Q50" t="n">
        <v>3109.1</v>
      </c>
      <c r="R50" t="n">
        <v>115.77</v>
      </c>
      <c r="S50" t="n">
        <v>88.73</v>
      </c>
      <c r="T50" t="n">
        <v>11697.69</v>
      </c>
      <c r="U50" t="n">
        <v>0.77</v>
      </c>
      <c r="V50" t="n">
        <v>0.89</v>
      </c>
      <c r="W50" t="n">
        <v>7.65</v>
      </c>
      <c r="X50" t="n">
        <v>0.73</v>
      </c>
      <c r="Y50" t="n">
        <v>1</v>
      </c>
      <c r="Z50" t="n">
        <v>10</v>
      </c>
      <c r="AA50" t="n">
        <v>548.6712393567292</v>
      </c>
      <c r="AB50" t="n">
        <v>750.7161953546079</v>
      </c>
      <c r="AC50" t="n">
        <v>679.0688953067611</v>
      </c>
      <c r="AD50" t="n">
        <v>548671.2393567292</v>
      </c>
      <c r="AE50" t="n">
        <v>750716.1953546079</v>
      </c>
      <c r="AF50" t="n">
        <v>1.378513219370452e-06</v>
      </c>
      <c r="AG50" t="n">
        <v>0.7608333333333334</v>
      </c>
      <c r="AH50" t="n">
        <v>679068.895306761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2.738</v>
      </c>
      <c r="E51" t="n">
        <v>36.52</v>
      </c>
      <c r="F51" t="n">
        <v>32.5</v>
      </c>
      <c r="G51" t="n">
        <v>77.98999999999999</v>
      </c>
      <c r="H51" t="n">
        <v>0.86</v>
      </c>
      <c r="I51" t="n">
        <v>25</v>
      </c>
      <c r="J51" t="n">
        <v>275.81</v>
      </c>
      <c r="K51" t="n">
        <v>59.19</v>
      </c>
      <c r="L51" t="n">
        <v>13.25</v>
      </c>
      <c r="M51" t="n">
        <v>0</v>
      </c>
      <c r="N51" t="n">
        <v>73.36</v>
      </c>
      <c r="O51" t="n">
        <v>34250.57</v>
      </c>
      <c r="P51" t="n">
        <v>418.22</v>
      </c>
      <c r="Q51" t="n">
        <v>3109.26</v>
      </c>
      <c r="R51" t="n">
        <v>115.79</v>
      </c>
      <c r="S51" t="n">
        <v>88.73</v>
      </c>
      <c r="T51" t="n">
        <v>11711.35</v>
      </c>
      <c r="U51" t="n">
        <v>0.77</v>
      </c>
      <c r="V51" t="n">
        <v>0.89</v>
      </c>
      <c r="W51" t="n">
        <v>7.66</v>
      </c>
      <c r="X51" t="n">
        <v>0.74</v>
      </c>
      <c r="Y51" t="n">
        <v>1</v>
      </c>
      <c r="Z51" t="n">
        <v>10</v>
      </c>
      <c r="AA51" t="n">
        <v>549.615101001826</v>
      </c>
      <c r="AB51" t="n">
        <v>752.0076284976665</v>
      </c>
      <c r="AC51" t="n">
        <v>680.2370758831838</v>
      </c>
      <c r="AD51" t="n">
        <v>549615.101001826</v>
      </c>
      <c r="AE51" t="n">
        <v>752007.6284976664</v>
      </c>
      <c r="AF51" t="n">
        <v>1.378362193563999e-06</v>
      </c>
      <c r="AG51" t="n">
        <v>0.7608333333333334</v>
      </c>
      <c r="AH51" t="n">
        <v>680237.0758831839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1.8056</v>
      </c>
      <c r="E2" t="n">
        <v>55.38</v>
      </c>
      <c r="F2" t="n">
        <v>42.26</v>
      </c>
      <c r="G2" t="n">
        <v>7.14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490.56</v>
      </c>
      <c r="Q2" t="n">
        <v>3110.75</v>
      </c>
      <c r="R2" t="n">
        <v>434.72</v>
      </c>
      <c r="S2" t="n">
        <v>88.73</v>
      </c>
      <c r="T2" t="n">
        <v>169523.77</v>
      </c>
      <c r="U2" t="n">
        <v>0.2</v>
      </c>
      <c r="V2" t="n">
        <v>0.68</v>
      </c>
      <c r="W2" t="n">
        <v>8.18</v>
      </c>
      <c r="X2" t="n">
        <v>10.49</v>
      </c>
      <c r="Y2" t="n">
        <v>1</v>
      </c>
      <c r="Z2" t="n">
        <v>10</v>
      </c>
      <c r="AA2" t="n">
        <v>940.3887091144552</v>
      </c>
      <c r="AB2" t="n">
        <v>1286.681318832237</v>
      </c>
      <c r="AC2" t="n">
        <v>1163.882259631461</v>
      </c>
      <c r="AD2" t="n">
        <v>940388.7091144552</v>
      </c>
      <c r="AE2" t="n">
        <v>1286681.318832237</v>
      </c>
      <c r="AF2" t="n">
        <v>9.902919338571208e-07</v>
      </c>
      <c r="AG2" t="n">
        <v>1.15375</v>
      </c>
      <c r="AH2" t="n">
        <v>1163882.259631461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2.0116</v>
      </c>
      <c r="E3" t="n">
        <v>49.71</v>
      </c>
      <c r="F3" t="n">
        <v>39.43</v>
      </c>
      <c r="G3" t="n">
        <v>9.029999999999999</v>
      </c>
      <c r="H3" t="n">
        <v>0.15</v>
      </c>
      <c r="I3" t="n">
        <v>262</v>
      </c>
      <c r="J3" t="n">
        <v>150.78</v>
      </c>
      <c r="K3" t="n">
        <v>49.1</v>
      </c>
      <c r="L3" t="n">
        <v>1.25</v>
      </c>
      <c r="M3" t="n">
        <v>260</v>
      </c>
      <c r="N3" t="n">
        <v>25.44</v>
      </c>
      <c r="O3" t="n">
        <v>18830.65</v>
      </c>
      <c r="P3" t="n">
        <v>453.23</v>
      </c>
      <c r="Q3" t="n">
        <v>3110.11</v>
      </c>
      <c r="R3" t="n">
        <v>342.26</v>
      </c>
      <c r="S3" t="n">
        <v>88.73</v>
      </c>
      <c r="T3" t="n">
        <v>123760.38</v>
      </c>
      <c r="U3" t="n">
        <v>0.26</v>
      </c>
      <c r="V3" t="n">
        <v>0.73</v>
      </c>
      <c r="W3" t="n">
        <v>8.029999999999999</v>
      </c>
      <c r="X3" t="n">
        <v>7.66</v>
      </c>
      <c r="Y3" t="n">
        <v>1</v>
      </c>
      <c r="Z3" t="n">
        <v>10</v>
      </c>
      <c r="AA3" t="n">
        <v>782.7505952004078</v>
      </c>
      <c r="AB3" t="n">
        <v>1070.993896872276</v>
      </c>
      <c r="AC3" t="n">
        <v>968.7797425041603</v>
      </c>
      <c r="AD3" t="n">
        <v>782750.5952004078</v>
      </c>
      <c r="AE3" t="n">
        <v>1070993.896872276</v>
      </c>
      <c r="AF3" t="n">
        <v>1.103273844786766e-06</v>
      </c>
      <c r="AG3" t="n">
        <v>1.035625</v>
      </c>
      <c r="AH3" t="n">
        <v>968779.7425041603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2.1559</v>
      </c>
      <c r="E4" t="n">
        <v>46.38</v>
      </c>
      <c r="F4" t="n">
        <v>37.78</v>
      </c>
      <c r="G4" t="n">
        <v>10.95</v>
      </c>
      <c r="H4" t="n">
        <v>0.18</v>
      </c>
      <c r="I4" t="n">
        <v>207</v>
      </c>
      <c r="J4" t="n">
        <v>151.13</v>
      </c>
      <c r="K4" t="n">
        <v>49.1</v>
      </c>
      <c r="L4" t="n">
        <v>1.5</v>
      </c>
      <c r="M4" t="n">
        <v>205</v>
      </c>
      <c r="N4" t="n">
        <v>25.54</v>
      </c>
      <c r="O4" t="n">
        <v>18873.58</v>
      </c>
      <c r="P4" t="n">
        <v>429.61</v>
      </c>
      <c r="Q4" t="n">
        <v>3109.99</v>
      </c>
      <c r="R4" t="n">
        <v>288.57</v>
      </c>
      <c r="S4" t="n">
        <v>88.73</v>
      </c>
      <c r="T4" t="n">
        <v>97188.53</v>
      </c>
      <c r="U4" t="n">
        <v>0.31</v>
      </c>
      <c r="V4" t="n">
        <v>0.77</v>
      </c>
      <c r="W4" t="n">
        <v>7.93</v>
      </c>
      <c r="X4" t="n">
        <v>6.01</v>
      </c>
      <c r="Y4" t="n">
        <v>1</v>
      </c>
      <c r="Z4" t="n">
        <v>10</v>
      </c>
      <c r="AA4" t="n">
        <v>694.7591419571245</v>
      </c>
      <c r="AB4" t="n">
        <v>950.60010863587</v>
      </c>
      <c r="AC4" t="n">
        <v>859.8761684432936</v>
      </c>
      <c r="AD4" t="n">
        <v>694759.1419571245</v>
      </c>
      <c r="AE4" t="n">
        <v>950600.10863587</v>
      </c>
      <c r="AF4" t="n">
        <v>1.182416028025347e-06</v>
      </c>
      <c r="AG4" t="n">
        <v>0.9662500000000001</v>
      </c>
      <c r="AH4" t="n">
        <v>859876.1684432937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2.262</v>
      </c>
      <c r="E5" t="n">
        <v>44.21</v>
      </c>
      <c r="F5" t="n">
        <v>36.71</v>
      </c>
      <c r="G5" t="n">
        <v>12.88</v>
      </c>
      <c r="H5" t="n">
        <v>0.2</v>
      </c>
      <c r="I5" t="n">
        <v>171</v>
      </c>
      <c r="J5" t="n">
        <v>151.48</v>
      </c>
      <c r="K5" t="n">
        <v>49.1</v>
      </c>
      <c r="L5" t="n">
        <v>1.75</v>
      </c>
      <c r="M5" t="n">
        <v>169</v>
      </c>
      <c r="N5" t="n">
        <v>25.64</v>
      </c>
      <c r="O5" t="n">
        <v>18916.54</v>
      </c>
      <c r="P5" t="n">
        <v>412.92</v>
      </c>
      <c r="Q5" t="n">
        <v>3109.61</v>
      </c>
      <c r="R5" t="n">
        <v>254.1</v>
      </c>
      <c r="S5" t="n">
        <v>88.73</v>
      </c>
      <c r="T5" t="n">
        <v>80135.42</v>
      </c>
      <c r="U5" t="n">
        <v>0.35</v>
      </c>
      <c r="V5" t="n">
        <v>0.79</v>
      </c>
      <c r="W5" t="n">
        <v>7.86</v>
      </c>
      <c r="X5" t="n">
        <v>4.94</v>
      </c>
      <c r="Y5" t="n">
        <v>1</v>
      </c>
      <c r="Z5" t="n">
        <v>10</v>
      </c>
      <c r="AA5" t="n">
        <v>638.8082128447827</v>
      </c>
      <c r="AB5" t="n">
        <v>874.0455790435811</v>
      </c>
      <c r="AC5" t="n">
        <v>790.6278957103358</v>
      </c>
      <c r="AD5" t="n">
        <v>638808.2128447827</v>
      </c>
      <c r="AE5" t="n">
        <v>874045.5790435812</v>
      </c>
      <c r="AF5" t="n">
        <v>1.240607196712897e-06</v>
      </c>
      <c r="AG5" t="n">
        <v>0.9210416666666666</v>
      </c>
      <c r="AH5" t="n">
        <v>790627.8957103358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2.3442</v>
      </c>
      <c r="E6" t="n">
        <v>42.66</v>
      </c>
      <c r="F6" t="n">
        <v>35.95</v>
      </c>
      <c r="G6" t="n">
        <v>14.88</v>
      </c>
      <c r="H6" t="n">
        <v>0.23</v>
      </c>
      <c r="I6" t="n">
        <v>145</v>
      </c>
      <c r="J6" t="n">
        <v>151.83</v>
      </c>
      <c r="K6" t="n">
        <v>49.1</v>
      </c>
      <c r="L6" t="n">
        <v>2</v>
      </c>
      <c r="M6" t="n">
        <v>143</v>
      </c>
      <c r="N6" t="n">
        <v>25.73</v>
      </c>
      <c r="O6" t="n">
        <v>18959.54</v>
      </c>
      <c r="P6" t="n">
        <v>399.92</v>
      </c>
      <c r="Q6" t="n">
        <v>3109.49</v>
      </c>
      <c r="R6" t="n">
        <v>229.46</v>
      </c>
      <c r="S6" t="n">
        <v>88.73</v>
      </c>
      <c r="T6" t="n">
        <v>67944.46000000001</v>
      </c>
      <c r="U6" t="n">
        <v>0.39</v>
      </c>
      <c r="V6" t="n">
        <v>0.8</v>
      </c>
      <c r="W6" t="n">
        <v>7.82</v>
      </c>
      <c r="X6" t="n">
        <v>4.19</v>
      </c>
      <c r="Y6" t="n">
        <v>1</v>
      </c>
      <c r="Z6" t="n">
        <v>10</v>
      </c>
      <c r="AA6" t="n">
        <v>599.2185191503173</v>
      </c>
      <c r="AB6" t="n">
        <v>819.8772135567948</v>
      </c>
      <c r="AC6" t="n">
        <v>741.62928299983</v>
      </c>
      <c r="AD6" t="n">
        <v>599218.5191503173</v>
      </c>
      <c r="AE6" t="n">
        <v>819877.2135567948</v>
      </c>
      <c r="AF6" t="n">
        <v>1.285690269909095e-06</v>
      </c>
      <c r="AG6" t="n">
        <v>0.8887499999999999</v>
      </c>
      <c r="AH6" t="n">
        <v>741629.28299983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2.4123</v>
      </c>
      <c r="E7" t="n">
        <v>41.45</v>
      </c>
      <c r="F7" t="n">
        <v>35.36</v>
      </c>
      <c r="G7" t="n">
        <v>16.97</v>
      </c>
      <c r="H7" t="n">
        <v>0.26</v>
      </c>
      <c r="I7" t="n">
        <v>125</v>
      </c>
      <c r="J7" t="n">
        <v>152.18</v>
      </c>
      <c r="K7" t="n">
        <v>49.1</v>
      </c>
      <c r="L7" t="n">
        <v>2.25</v>
      </c>
      <c r="M7" t="n">
        <v>123</v>
      </c>
      <c r="N7" t="n">
        <v>25.83</v>
      </c>
      <c r="O7" t="n">
        <v>19002.56</v>
      </c>
      <c r="P7" t="n">
        <v>388.65</v>
      </c>
      <c r="Q7" t="n">
        <v>3109.69</v>
      </c>
      <c r="R7" t="n">
        <v>209.61</v>
      </c>
      <c r="S7" t="n">
        <v>88.73</v>
      </c>
      <c r="T7" t="n">
        <v>58120.09</v>
      </c>
      <c r="U7" t="n">
        <v>0.42</v>
      </c>
      <c r="V7" t="n">
        <v>0.82</v>
      </c>
      <c r="W7" t="n">
        <v>7.8</v>
      </c>
      <c r="X7" t="n">
        <v>3.59</v>
      </c>
      <c r="Y7" t="n">
        <v>1</v>
      </c>
      <c r="Z7" t="n">
        <v>10</v>
      </c>
      <c r="AA7" t="n">
        <v>568.1558784482938</v>
      </c>
      <c r="AB7" t="n">
        <v>777.3759381612955</v>
      </c>
      <c r="AC7" t="n">
        <v>703.1842696771625</v>
      </c>
      <c r="AD7" t="n">
        <v>568155.8784482938</v>
      </c>
      <c r="AE7" t="n">
        <v>777375.9381612955</v>
      </c>
      <c r="AF7" t="n">
        <v>1.323040115221274e-06</v>
      </c>
      <c r="AG7" t="n">
        <v>0.8635416666666668</v>
      </c>
      <c r="AH7" t="n">
        <v>703184.2696771625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2.4672</v>
      </c>
      <c r="E8" t="n">
        <v>40.53</v>
      </c>
      <c r="F8" t="n">
        <v>34.89</v>
      </c>
      <c r="G8" t="n">
        <v>19.03</v>
      </c>
      <c r="H8" t="n">
        <v>0.29</v>
      </c>
      <c r="I8" t="n">
        <v>110</v>
      </c>
      <c r="J8" t="n">
        <v>152.53</v>
      </c>
      <c r="K8" t="n">
        <v>49.1</v>
      </c>
      <c r="L8" t="n">
        <v>2.5</v>
      </c>
      <c r="M8" t="n">
        <v>108</v>
      </c>
      <c r="N8" t="n">
        <v>25.93</v>
      </c>
      <c r="O8" t="n">
        <v>19045.63</v>
      </c>
      <c r="P8" t="n">
        <v>378.45</v>
      </c>
      <c r="Q8" t="n">
        <v>3109.38</v>
      </c>
      <c r="R8" t="n">
        <v>194.69</v>
      </c>
      <c r="S8" t="n">
        <v>88.73</v>
      </c>
      <c r="T8" t="n">
        <v>50736.99</v>
      </c>
      <c r="U8" t="n">
        <v>0.46</v>
      </c>
      <c r="V8" t="n">
        <v>0.83</v>
      </c>
      <c r="W8" t="n">
        <v>7.77</v>
      </c>
      <c r="X8" t="n">
        <v>3.13</v>
      </c>
      <c r="Y8" t="n">
        <v>1</v>
      </c>
      <c r="Z8" t="n">
        <v>10</v>
      </c>
      <c r="AA8" t="n">
        <v>543.2976646420504</v>
      </c>
      <c r="AB8" t="n">
        <v>743.3638333645993</v>
      </c>
      <c r="AC8" t="n">
        <v>672.4182324259739</v>
      </c>
      <c r="AD8" t="n">
        <v>543297.6646420504</v>
      </c>
      <c r="AE8" t="n">
        <v>743363.8333645993</v>
      </c>
      <c r="AF8" t="n">
        <v>1.353150342939903e-06</v>
      </c>
      <c r="AG8" t="n">
        <v>0.844375</v>
      </c>
      <c r="AH8" t="n">
        <v>672418.2324259739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2.5106</v>
      </c>
      <c r="E9" t="n">
        <v>39.83</v>
      </c>
      <c r="F9" t="n">
        <v>34.56</v>
      </c>
      <c r="G9" t="n">
        <v>21.16</v>
      </c>
      <c r="H9" t="n">
        <v>0.32</v>
      </c>
      <c r="I9" t="n">
        <v>98</v>
      </c>
      <c r="J9" t="n">
        <v>152.88</v>
      </c>
      <c r="K9" t="n">
        <v>49.1</v>
      </c>
      <c r="L9" t="n">
        <v>2.75</v>
      </c>
      <c r="M9" t="n">
        <v>96</v>
      </c>
      <c r="N9" t="n">
        <v>26.03</v>
      </c>
      <c r="O9" t="n">
        <v>19088.72</v>
      </c>
      <c r="P9" t="n">
        <v>369.86</v>
      </c>
      <c r="Q9" t="n">
        <v>3109.7</v>
      </c>
      <c r="R9" t="n">
        <v>183.95</v>
      </c>
      <c r="S9" t="n">
        <v>88.73</v>
      </c>
      <c r="T9" t="n">
        <v>45425.53</v>
      </c>
      <c r="U9" t="n">
        <v>0.48</v>
      </c>
      <c r="V9" t="n">
        <v>0.84</v>
      </c>
      <c r="W9" t="n">
        <v>7.74</v>
      </c>
      <c r="X9" t="n">
        <v>2.8</v>
      </c>
      <c r="Y9" t="n">
        <v>1</v>
      </c>
      <c r="Z9" t="n">
        <v>10</v>
      </c>
      <c r="AA9" t="n">
        <v>524.1042539073076</v>
      </c>
      <c r="AB9" t="n">
        <v>717.1025620438031</v>
      </c>
      <c r="AC9" t="n">
        <v>648.6632999821089</v>
      </c>
      <c r="AD9" t="n">
        <v>524104.2539073075</v>
      </c>
      <c r="AE9" t="n">
        <v>717102.5620438032</v>
      </c>
      <c r="AF9" t="n">
        <v>1.37695332805809e-06</v>
      </c>
      <c r="AG9" t="n">
        <v>0.8297916666666666</v>
      </c>
      <c r="AH9" t="n">
        <v>648663.2999821089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2.5483</v>
      </c>
      <c r="E10" t="n">
        <v>39.24</v>
      </c>
      <c r="F10" t="n">
        <v>34.28</v>
      </c>
      <c r="G10" t="n">
        <v>23.37</v>
      </c>
      <c r="H10" t="n">
        <v>0.35</v>
      </c>
      <c r="I10" t="n">
        <v>88</v>
      </c>
      <c r="J10" t="n">
        <v>153.23</v>
      </c>
      <c r="K10" t="n">
        <v>49.1</v>
      </c>
      <c r="L10" t="n">
        <v>3</v>
      </c>
      <c r="M10" t="n">
        <v>86</v>
      </c>
      <c r="N10" t="n">
        <v>26.13</v>
      </c>
      <c r="O10" t="n">
        <v>19131.85</v>
      </c>
      <c r="P10" t="n">
        <v>362.39</v>
      </c>
      <c r="Q10" t="n">
        <v>3109.49</v>
      </c>
      <c r="R10" t="n">
        <v>174.25</v>
      </c>
      <c r="S10" t="n">
        <v>88.73</v>
      </c>
      <c r="T10" t="n">
        <v>40624.49</v>
      </c>
      <c r="U10" t="n">
        <v>0.51</v>
      </c>
      <c r="V10" t="n">
        <v>0.84</v>
      </c>
      <c r="W10" t="n">
        <v>7.74</v>
      </c>
      <c r="X10" t="n">
        <v>2.51</v>
      </c>
      <c r="Y10" t="n">
        <v>1</v>
      </c>
      <c r="Z10" t="n">
        <v>10</v>
      </c>
      <c r="AA10" t="n">
        <v>507.9852762168011</v>
      </c>
      <c r="AB10" t="n">
        <v>695.047865648545</v>
      </c>
      <c r="AC10" t="n">
        <v>628.7134728568534</v>
      </c>
      <c r="AD10" t="n">
        <v>507985.2762168011</v>
      </c>
      <c r="AE10" t="n">
        <v>695047.865648545</v>
      </c>
      <c r="AF10" t="n">
        <v>1.397630114669971e-06</v>
      </c>
      <c r="AG10" t="n">
        <v>0.8175</v>
      </c>
      <c r="AH10" t="n">
        <v>628713.4728568534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2.5847</v>
      </c>
      <c r="E11" t="n">
        <v>38.69</v>
      </c>
      <c r="F11" t="n">
        <v>34</v>
      </c>
      <c r="G11" t="n">
        <v>25.82</v>
      </c>
      <c r="H11" t="n">
        <v>0.37</v>
      </c>
      <c r="I11" t="n">
        <v>79</v>
      </c>
      <c r="J11" t="n">
        <v>153.58</v>
      </c>
      <c r="K11" t="n">
        <v>49.1</v>
      </c>
      <c r="L11" t="n">
        <v>3.25</v>
      </c>
      <c r="M11" t="n">
        <v>77</v>
      </c>
      <c r="N11" t="n">
        <v>26.23</v>
      </c>
      <c r="O11" t="n">
        <v>19175.02</v>
      </c>
      <c r="P11" t="n">
        <v>353.92</v>
      </c>
      <c r="Q11" t="n">
        <v>3109.25</v>
      </c>
      <c r="R11" t="n">
        <v>165.23</v>
      </c>
      <c r="S11" t="n">
        <v>88.73</v>
      </c>
      <c r="T11" t="n">
        <v>36158.7</v>
      </c>
      <c r="U11" t="n">
        <v>0.54</v>
      </c>
      <c r="V11" t="n">
        <v>0.85</v>
      </c>
      <c r="W11" t="n">
        <v>7.72</v>
      </c>
      <c r="X11" t="n">
        <v>2.24</v>
      </c>
      <c r="Y11" t="n">
        <v>1</v>
      </c>
      <c r="Z11" t="n">
        <v>10</v>
      </c>
      <c r="AA11" t="n">
        <v>491.647610422422</v>
      </c>
      <c r="AB11" t="n">
        <v>672.6939505417297</v>
      </c>
      <c r="AC11" t="n">
        <v>608.4929840339157</v>
      </c>
      <c r="AD11" t="n">
        <v>491647.6104224219</v>
      </c>
      <c r="AE11" t="n">
        <v>672693.9505417297</v>
      </c>
      <c r="AF11" t="n">
        <v>1.417593908640064e-06</v>
      </c>
      <c r="AG11" t="n">
        <v>0.8060416666666667</v>
      </c>
      <c r="AH11" t="n">
        <v>608492.9840339157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2.6121</v>
      </c>
      <c r="E12" t="n">
        <v>38.28</v>
      </c>
      <c r="F12" t="n">
        <v>33.81</v>
      </c>
      <c r="G12" t="n">
        <v>28.17</v>
      </c>
      <c r="H12" t="n">
        <v>0.4</v>
      </c>
      <c r="I12" t="n">
        <v>72</v>
      </c>
      <c r="J12" t="n">
        <v>153.93</v>
      </c>
      <c r="K12" t="n">
        <v>49.1</v>
      </c>
      <c r="L12" t="n">
        <v>3.5</v>
      </c>
      <c r="M12" t="n">
        <v>70</v>
      </c>
      <c r="N12" t="n">
        <v>26.33</v>
      </c>
      <c r="O12" t="n">
        <v>19218.22</v>
      </c>
      <c r="P12" t="n">
        <v>346.88</v>
      </c>
      <c r="Q12" t="n">
        <v>3109.49</v>
      </c>
      <c r="R12" t="n">
        <v>159.14</v>
      </c>
      <c r="S12" t="n">
        <v>88.73</v>
      </c>
      <c r="T12" t="n">
        <v>33151.14</v>
      </c>
      <c r="U12" t="n">
        <v>0.5600000000000001</v>
      </c>
      <c r="V12" t="n">
        <v>0.86</v>
      </c>
      <c r="W12" t="n">
        <v>7.71</v>
      </c>
      <c r="X12" t="n">
        <v>2.04</v>
      </c>
      <c r="Y12" t="n">
        <v>1</v>
      </c>
      <c r="Z12" t="n">
        <v>10</v>
      </c>
      <c r="AA12" t="n">
        <v>479.1283363979765</v>
      </c>
      <c r="AB12" t="n">
        <v>655.5645275100939</v>
      </c>
      <c r="AC12" t="n">
        <v>592.9983690951228</v>
      </c>
      <c r="AD12" t="n">
        <v>479128.3363979765</v>
      </c>
      <c r="AE12" t="n">
        <v>655564.5275100939</v>
      </c>
      <c r="AF12" t="n">
        <v>1.432621599705463e-06</v>
      </c>
      <c r="AG12" t="n">
        <v>0.7975</v>
      </c>
      <c r="AH12" t="n">
        <v>592998.3690951228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2.6358</v>
      </c>
      <c r="E13" t="n">
        <v>37.94</v>
      </c>
      <c r="F13" t="n">
        <v>33.65</v>
      </c>
      <c r="G13" t="n">
        <v>30.59</v>
      </c>
      <c r="H13" t="n">
        <v>0.43</v>
      </c>
      <c r="I13" t="n">
        <v>66</v>
      </c>
      <c r="J13" t="n">
        <v>154.28</v>
      </c>
      <c r="K13" t="n">
        <v>49.1</v>
      </c>
      <c r="L13" t="n">
        <v>3.75</v>
      </c>
      <c r="M13" t="n">
        <v>64</v>
      </c>
      <c r="N13" t="n">
        <v>26.43</v>
      </c>
      <c r="O13" t="n">
        <v>19261.45</v>
      </c>
      <c r="P13" t="n">
        <v>340.34</v>
      </c>
      <c r="Q13" t="n">
        <v>3109.34</v>
      </c>
      <c r="R13" t="n">
        <v>153.9</v>
      </c>
      <c r="S13" t="n">
        <v>88.73</v>
      </c>
      <c r="T13" t="n">
        <v>30561.89</v>
      </c>
      <c r="U13" t="n">
        <v>0.58</v>
      </c>
      <c r="V13" t="n">
        <v>0.86</v>
      </c>
      <c r="W13" t="n">
        <v>7.7</v>
      </c>
      <c r="X13" t="n">
        <v>1.88</v>
      </c>
      <c r="Y13" t="n">
        <v>1</v>
      </c>
      <c r="Z13" t="n">
        <v>10</v>
      </c>
      <c r="AA13" t="n">
        <v>468.1161685268675</v>
      </c>
      <c r="AB13" t="n">
        <v>640.4971936062836</v>
      </c>
      <c r="AC13" t="n">
        <v>579.3690403919562</v>
      </c>
      <c r="AD13" t="n">
        <v>468116.1685268675</v>
      </c>
      <c r="AE13" t="n">
        <v>640497.1936062836</v>
      </c>
      <c r="AF13" t="n">
        <v>1.445620004021156e-06</v>
      </c>
      <c r="AG13" t="n">
        <v>0.7904166666666667</v>
      </c>
      <c r="AH13" t="n">
        <v>579369.0403919562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2.6567</v>
      </c>
      <c r="E14" t="n">
        <v>37.64</v>
      </c>
      <c r="F14" t="n">
        <v>33.5</v>
      </c>
      <c r="G14" t="n">
        <v>32.95</v>
      </c>
      <c r="H14" t="n">
        <v>0.46</v>
      </c>
      <c r="I14" t="n">
        <v>61</v>
      </c>
      <c r="J14" t="n">
        <v>154.63</v>
      </c>
      <c r="K14" t="n">
        <v>49.1</v>
      </c>
      <c r="L14" t="n">
        <v>4</v>
      </c>
      <c r="M14" t="n">
        <v>59</v>
      </c>
      <c r="N14" t="n">
        <v>26.53</v>
      </c>
      <c r="O14" t="n">
        <v>19304.72</v>
      </c>
      <c r="P14" t="n">
        <v>333.68</v>
      </c>
      <c r="Q14" t="n">
        <v>3109.27</v>
      </c>
      <c r="R14" t="n">
        <v>149.14</v>
      </c>
      <c r="S14" t="n">
        <v>88.73</v>
      </c>
      <c r="T14" t="n">
        <v>28204.56</v>
      </c>
      <c r="U14" t="n">
        <v>0.59</v>
      </c>
      <c r="V14" t="n">
        <v>0.86</v>
      </c>
      <c r="W14" t="n">
        <v>7.69</v>
      </c>
      <c r="X14" t="n">
        <v>1.74</v>
      </c>
      <c r="Y14" t="n">
        <v>1</v>
      </c>
      <c r="Z14" t="n">
        <v>10</v>
      </c>
      <c r="AA14" t="n">
        <v>457.7153019428116</v>
      </c>
      <c r="AB14" t="n">
        <v>626.2662690921288</v>
      </c>
      <c r="AC14" t="n">
        <v>566.4962953402046</v>
      </c>
      <c r="AD14" t="n">
        <v>457715.3019428116</v>
      </c>
      <c r="AE14" t="n">
        <v>626266.2690921288</v>
      </c>
      <c r="AF14" t="n">
        <v>1.45708273187761e-06</v>
      </c>
      <c r="AG14" t="n">
        <v>0.7841666666666667</v>
      </c>
      <c r="AH14" t="n">
        <v>566496.2953402046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2.6781</v>
      </c>
      <c r="E15" t="n">
        <v>37.34</v>
      </c>
      <c r="F15" t="n">
        <v>33.35</v>
      </c>
      <c r="G15" t="n">
        <v>35.73</v>
      </c>
      <c r="H15" t="n">
        <v>0.49</v>
      </c>
      <c r="I15" t="n">
        <v>56</v>
      </c>
      <c r="J15" t="n">
        <v>154.98</v>
      </c>
      <c r="K15" t="n">
        <v>49.1</v>
      </c>
      <c r="L15" t="n">
        <v>4.25</v>
      </c>
      <c r="M15" t="n">
        <v>54</v>
      </c>
      <c r="N15" t="n">
        <v>26.63</v>
      </c>
      <c r="O15" t="n">
        <v>19348.03</v>
      </c>
      <c r="P15" t="n">
        <v>326.52</v>
      </c>
      <c r="Q15" t="n">
        <v>3109.45</v>
      </c>
      <c r="R15" t="n">
        <v>144.67</v>
      </c>
      <c r="S15" t="n">
        <v>88.73</v>
      </c>
      <c r="T15" t="n">
        <v>25992.51</v>
      </c>
      <c r="U15" t="n">
        <v>0.61</v>
      </c>
      <c r="V15" t="n">
        <v>0.87</v>
      </c>
      <c r="W15" t="n">
        <v>7.67</v>
      </c>
      <c r="X15" t="n">
        <v>1.59</v>
      </c>
      <c r="Y15" t="n">
        <v>1</v>
      </c>
      <c r="Z15" t="n">
        <v>10</v>
      </c>
      <c r="AA15" t="n">
        <v>446.942197078785</v>
      </c>
      <c r="AB15" t="n">
        <v>611.5260317413242</v>
      </c>
      <c r="AC15" t="n">
        <v>553.1628455541078</v>
      </c>
      <c r="AD15" t="n">
        <v>446942.197078785</v>
      </c>
      <c r="AE15" t="n">
        <v>611526.0317413242</v>
      </c>
      <c r="AF15" t="n">
        <v>1.468819687673214e-06</v>
      </c>
      <c r="AG15" t="n">
        <v>0.7779166666666667</v>
      </c>
      <c r="AH15" t="n">
        <v>553162.8455541078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2.6961</v>
      </c>
      <c r="E16" t="n">
        <v>37.09</v>
      </c>
      <c r="F16" t="n">
        <v>33.22</v>
      </c>
      <c r="G16" t="n">
        <v>38.34</v>
      </c>
      <c r="H16" t="n">
        <v>0.51</v>
      </c>
      <c r="I16" t="n">
        <v>52</v>
      </c>
      <c r="J16" t="n">
        <v>155.33</v>
      </c>
      <c r="K16" t="n">
        <v>49.1</v>
      </c>
      <c r="L16" t="n">
        <v>4.5</v>
      </c>
      <c r="M16" t="n">
        <v>49</v>
      </c>
      <c r="N16" t="n">
        <v>26.74</v>
      </c>
      <c r="O16" t="n">
        <v>19391.36</v>
      </c>
      <c r="P16" t="n">
        <v>319.31</v>
      </c>
      <c r="Q16" t="n">
        <v>3109.31</v>
      </c>
      <c r="R16" t="n">
        <v>140.37</v>
      </c>
      <c r="S16" t="n">
        <v>88.73</v>
      </c>
      <c r="T16" t="n">
        <v>23864.64</v>
      </c>
      <c r="U16" t="n">
        <v>0.63</v>
      </c>
      <c r="V16" t="n">
        <v>0.87</v>
      </c>
      <c r="W16" t="n">
        <v>7.67</v>
      </c>
      <c r="X16" t="n">
        <v>1.46</v>
      </c>
      <c r="Y16" t="n">
        <v>1</v>
      </c>
      <c r="Z16" t="n">
        <v>10</v>
      </c>
      <c r="AA16" t="n">
        <v>436.9308480738062</v>
      </c>
      <c r="AB16" t="n">
        <v>597.8280623631657</v>
      </c>
      <c r="AC16" t="n">
        <v>540.7721911481797</v>
      </c>
      <c r="AD16" t="n">
        <v>436930.8480738062</v>
      </c>
      <c r="AE16" t="n">
        <v>597828.0623631657</v>
      </c>
      <c r="AF16" t="n">
        <v>1.4786918934826e-06</v>
      </c>
      <c r="AG16" t="n">
        <v>0.7727083333333334</v>
      </c>
      <c r="AH16" t="n">
        <v>540772.1911481797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2.7078</v>
      </c>
      <c r="E17" t="n">
        <v>36.93</v>
      </c>
      <c r="F17" t="n">
        <v>33.16</v>
      </c>
      <c r="G17" t="n">
        <v>40.6</v>
      </c>
      <c r="H17" t="n">
        <v>0.54</v>
      </c>
      <c r="I17" t="n">
        <v>49</v>
      </c>
      <c r="J17" t="n">
        <v>155.68</v>
      </c>
      <c r="K17" t="n">
        <v>49.1</v>
      </c>
      <c r="L17" t="n">
        <v>4.75</v>
      </c>
      <c r="M17" t="n">
        <v>44</v>
      </c>
      <c r="N17" t="n">
        <v>26.84</v>
      </c>
      <c r="O17" t="n">
        <v>19434.74</v>
      </c>
      <c r="P17" t="n">
        <v>312.12</v>
      </c>
      <c r="Q17" t="n">
        <v>3109.3</v>
      </c>
      <c r="R17" t="n">
        <v>137.88</v>
      </c>
      <c r="S17" t="n">
        <v>88.73</v>
      </c>
      <c r="T17" t="n">
        <v>22632.32</v>
      </c>
      <c r="U17" t="n">
        <v>0.64</v>
      </c>
      <c r="V17" t="n">
        <v>0.87</v>
      </c>
      <c r="W17" t="n">
        <v>7.68</v>
      </c>
      <c r="X17" t="n">
        <v>1.4</v>
      </c>
      <c r="Y17" t="n">
        <v>1</v>
      </c>
      <c r="Z17" t="n">
        <v>10</v>
      </c>
      <c r="AA17" t="n">
        <v>428.3657456474918</v>
      </c>
      <c r="AB17" t="n">
        <v>586.1089113578317</v>
      </c>
      <c r="AC17" t="n">
        <v>530.1714994668631</v>
      </c>
      <c r="AD17" t="n">
        <v>428365.7456474918</v>
      </c>
      <c r="AE17" t="n">
        <v>586108.9113578318</v>
      </c>
      <c r="AF17" t="n">
        <v>1.485108827258702e-06</v>
      </c>
      <c r="AG17" t="n">
        <v>0.769375</v>
      </c>
      <c r="AH17" t="n">
        <v>530171.4994668631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2.723</v>
      </c>
      <c r="E18" t="n">
        <v>36.72</v>
      </c>
      <c r="F18" t="n">
        <v>33.04</v>
      </c>
      <c r="G18" t="n">
        <v>43.1</v>
      </c>
      <c r="H18" t="n">
        <v>0.57</v>
      </c>
      <c r="I18" t="n">
        <v>46</v>
      </c>
      <c r="J18" t="n">
        <v>156.03</v>
      </c>
      <c r="K18" t="n">
        <v>49.1</v>
      </c>
      <c r="L18" t="n">
        <v>5</v>
      </c>
      <c r="M18" t="n">
        <v>33</v>
      </c>
      <c r="N18" t="n">
        <v>26.94</v>
      </c>
      <c r="O18" t="n">
        <v>19478.15</v>
      </c>
      <c r="P18" t="n">
        <v>304.51</v>
      </c>
      <c r="Q18" t="n">
        <v>3109.33</v>
      </c>
      <c r="R18" t="n">
        <v>133.88</v>
      </c>
      <c r="S18" t="n">
        <v>88.73</v>
      </c>
      <c r="T18" t="n">
        <v>20648.49</v>
      </c>
      <c r="U18" t="n">
        <v>0.66</v>
      </c>
      <c r="V18" t="n">
        <v>0.88</v>
      </c>
      <c r="W18" t="n">
        <v>7.67</v>
      </c>
      <c r="X18" t="n">
        <v>1.28</v>
      </c>
      <c r="Y18" t="n">
        <v>1</v>
      </c>
      <c r="Z18" t="n">
        <v>10</v>
      </c>
      <c r="AA18" t="n">
        <v>418.7027668441048</v>
      </c>
      <c r="AB18" t="n">
        <v>572.8875974584997</v>
      </c>
      <c r="AC18" t="n">
        <v>518.2120092098527</v>
      </c>
      <c r="AD18" t="n">
        <v>418702.7668441048</v>
      </c>
      <c r="AE18" t="n">
        <v>572887.5974584997</v>
      </c>
      <c r="AF18" t="n">
        <v>1.49344535660885e-06</v>
      </c>
      <c r="AG18" t="n">
        <v>0.765</v>
      </c>
      <c r="AH18" t="n">
        <v>518212.0092098527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2.7275</v>
      </c>
      <c r="E19" t="n">
        <v>36.66</v>
      </c>
      <c r="F19" t="n">
        <v>33.04</v>
      </c>
      <c r="G19" t="n">
        <v>45.06</v>
      </c>
      <c r="H19" t="n">
        <v>0.59</v>
      </c>
      <c r="I19" t="n">
        <v>44</v>
      </c>
      <c r="J19" t="n">
        <v>156.39</v>
      </c>
      <c r="K19" t="n">
        <v>49.1</v>
      </c>
      <c r="L19" t="n">
        <v>5.25</v>
      </c>
      <c r="M19" t="n">
        <v>16</v>
      </c>
      <c r="N19" t="n">
        <v>27.04</v>
      </c>
      <c r="O19" t="n">
        <v>19521.59</v>
      </c>
      <c r="P19" t="n">
        <v>303.39</v>
      </c>
      <c r="Q19" t="n">
        <v>3109.49</v>
      </c>
      <c r="R19" t="n">
        <v>133.19</v>
      </c>
      <c r="S19" t="n">
        <v>88.73</v>
      </c>
      <c r="T19" t="n">
        <v>20312.4</v>
      </c>
      <c r="U19" t="n">
        <v>0.67</v>
      </c>
      <c r="V19" t="n">
        <v>0.88</v>
      </c>
      <c r="W19" t="n">
        <v>7.7</v>
      </c>
      <c r="X19" t="n">
        <v>1.28</v>
      </c>
      <c r="Y19" t="n">
        <v>1</v>
      </c>
      <c r="Z19" t="n">
        <v>10</v>
      </c>
      <c r="AA19" t="n">
        <v>417.0215325101539</v>
      </c>
      <c r="AB19" t="n">
        <v>570.5872584719637</v>
      </c>
      <c r="AC19" t="n">
        <v>516.1312113476457</v>
      </c>
      <c r="AD19" t="n">
        <v>417021.5325101538</v>
      </c>
      <c r="AE19" t="n">
        <v>570587.2584719637</v>
      </c>
      <c r="AF19" t="n">
        <v>1.495913408061197e-06</v>
      </c>
      <c r="AG19" t="n">
        <v>0.7637499999999999</v>
      </c>
      <c r="AH19" t="n">
        <v>516131.2113476457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2.7316</v>
      </c>
      <c r="E20" t="n">
        <v>36.61</v>
      </c>
      <c r="F20" t="n">
        <v>33.02</v>
      </c>
      <c r="G20" t="n">
        <v>46.07</v>
      </c>
      <c r="H20" t="n">
        <v>0.62</v>
      </c>
      <c r="I20" t="n">
        <v>43</v>
      </c>
      <c r="J20" t="n">
        <v>156.74</v>
      </c>
      <c r="K20" t="n">
        <v>49.1</v>
      </c>
      <c r="L20" t="n">
        <v>5.5</v>
      </c>
      <c r="M20" t="n">
        <v>3</v>
      </c>
      <c r="N20" t="n">
        <v>27.14</v>
      </c>
      <c r="O20" t="n">
        <v>19565.07</v>
      </c>
      <c r="P20" t="n">
        <v>301.78</v>
      </c>
      <c r="Q20" t="n">
        <v>3109.51</v>
      </c>
      <c r="R20" t="n">
        <v>131.93</v>
      </c>
      <c r="S20" t="n">
        <v>88.73</v>
      </c>
      <c r="T20" t="n">
        <v>19690.57</v>
      </c>
      <c r="U20" t="n">
        <v>0.67</v>
      </c>
      <c r="V20" t="n">
        <v>0.88</v>
      </c>
      <c r="W20" t="n">
        <v>7.71</v>
      </c>
      <c r="X20" t="n">
        <v>1.26</v>
      </c>
      <c r="Y20" t="n">
        <v>1</v>
      </c>
      <c r="Z20" t="n">
        <v>10</v>
      </c>
      <c r="AA20" t="n">
        <v>414.8863427850058</v>
      </c>
      <c r="AB20" t="n">
        <v>567.6657976920937</v>
      </c>
      <c r="AC20" t="n">
        <v>513.4885706843105</v>
      </c>
      <c r="AD20" t="n">
        <v>414886.3427850057</v>
      </c>
      <c r="AE20" t="n">
        <v>567665.7976920938</v>
      </c>
      <c r="AF20" t="n">
        <v>1.498162077162223e-06</v>
      </c>
      <c r="AG20" t="n">
        <v>0.7627083333333333</v>
      </c>
      <c r="AH20" t="n">
        <v>513488.5706843105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2.7312</v>
      </c>
      <c r="E21" t="n">
        <v>36.61</v>
      </c>
      <c r="F21" t="n">
        <v>33.02</v>
      </c>
      <c r="G21" t="n">
        <v>46.08</v>
      </c>
      <c r="H21" t="n">
        <v>0.65</v>
      </c>
      <c r="I21" t="n">
        <v>43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302.37</v>
      </c>
      <c r="Q21" t="n">
        <v>3109.54</v>
      </c>
      <c r="R21" t="n">
        <v>131.93</v>
      </c>
      <c r="S21" t="n">
        <v>88.73</v>
      </c>
      <c r="T21" t="n">
        <v>19689.77</v>
      </c>
      <c r="U21" t="n">
        <v>0.67</v>
      </c>
      <c r="V21" t="n">
        <v>0.88</v>
      </c>
      <c r="W21" t="n">
        <v>7.71</v>
      </c>
      <c r="X21" t="n">
        <v>1.26</v>
      </c>
      <c r="Y21" t="n">
        <v>1</v>
      </c>
      <c r="Z21" t="n">
        <v>10</v>
      </c>
      <c r="AA21" t="n">
        <v>415.4688954779657</v>
      </c>
      <c r="AB21" t="n">
        <v>568.4628719870126</v>
      </c>
      <c r="AC21" t="n">
        <v>514.2095733272231</v>
      </c>
      <c r="AD21" t="n">
        <v>415468.8954779657</v>
      </c>
      <c r="AE21" t="n">
        <v>568462.8719870126</v>
      </c>
      <c r="AF21" t="n">
        <v>1.497942694810904e-06</v>
      </c>
      <c r="AG21" t="n">
        <v>0.7627083333333333</v>
      </c>
      <c r="AH21" t="n">
        <v>514209.5733272231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1.5785</v>
      </c>
      <c r="E2" t="n">
        <v>63.35</v>
      </c>
      <c r="F2" t="n">
        <v>44.73</v>
      </c>
      <c r="G2" t="n">
        <v>6.18</v>
      </c>
      <c r="H2" t="n">
        <v>0.1</v>
      </c>
      <c r="I2" t="n">
        <v>434</v>
      </c>
      <c r="J2" t="n">
        <v>185.69</v>
      </c>
      <c r="K2" t="n">
        <v>53.44</v>
      </c>
      <c r="L2" t="n">
        <v>1</v>
      </c>
      <c r="M2" t="n">
        <v>432</v>
      </c>
      <c r="N2" t="n">
        <v>36.26</v>
      </c>
      <c r="O2" t="n">
        <v>23136.14</v>
      </c>
      <c r="P2" t="n">
        <v>599.8099999999999</v>
      </c>
      <c r="Q2" t="n">
        <v>3110.62</v>
      </c>
      <c r="R2" t="n">
        <v>515.48</v>
      </c>
      <c r="S2" t="n">
        <v>88.73</v>
      </c>
      <c r="T2" t="n">
        <v>209509.15</v>
      </c>
      <c r="U2" t="n">
        <v>0.17</v>
      </c>
      <c r="V2" t="n">
        <v>0.65</v>
      </c>
      <c r="W2" t="n">
        <v>8.32</v>
      </c>
      <c r="X2" t="n">
        <v>12.95</v>
      </c>
      <c r="Y2" t="n">
        <v>1</v>
      </c>
      <c r="Z2" t="n">
        <v>10</v>
      </c>
      <c r="AA2" t="n">
        <v>1295.001991257702</v>
      </c>
      <c r="AB2" t="n">
        <v>1771.878855894506</v>
      </c>
      <c r="AC2" t="n">
        <v>1602.773224735527</v>
      </c>
      <c r="AD2" t="n">
        <v>1295001.991257702</v>
      </c>
      <c r="AE2" t="n">
        <v>1771878.855894506</v>
      </c>
      <c r="AF2" t="n">
        <v>8.356299262439981e-07</v>
      </c>
      <c r="AG2" t="n">
        <v>1.319791666666667</v>
      </c>
      <c r="AH2" t="n">
        <v>1602773.224735527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1.806</v>
      </c>
      <c r="E3" t="n">
        <v>55.37</v>
      </c>
      <c r="F3" t="n">
        <v>41.1</v>
      </c>
      <c r="G3" t="n">
        <v>7.78</v>
      </c>
      <c r="H3" t="n">
        <v>0.12</v>
      </c>
      <c r="I3" t="n">
        <v>317</v>
      </c>
      <c r="J3" t="n">
        <v>186.07</v>
      </c>
      <c r="K3" t="n">
        <v>53.44</v>
      </c>
      <c r="L3" t="n">
        <v>1.25</v>
      </c>
      <c r="M3" t="n">
        <v>315</v>
      </c>
      <c r="N3" t="n">
        <v>36.39</v>
      </c>
      <c r="O3" t="n">
        <v>23182.76</v>
      </c>
      <c r="P3" t="n">
        <v>547.47</v>
      </c>
      <c r="Q3" t="n">
        <v>3110.38</v>
      </c>
      <c r="R3" t="n">
        <v>397.16</v>
      </c>
      <c r="S3" t="n">
        <v>88.73</v>
      </c>
      <c r="T3" t="n">
        <v>150935.79</v>
      </c>
      <c r="U3" t="n">
        <v>0.22</v>
      </c>
      <c r="V3" t="n">
        <v>0.7</v>
      </c>
      <c r="W3" t="n">
        <v>8.1</v>
      </c>
      <c r="X3" t="n">
        <v>9.33</v>
      </c>
      <c r="Y3" t="n">
        <v>1</v>
      </c>
      <c r="Z3" t="n">
        <v>10</v>
      </c>
      <c r="AA3" t="n">
        <v>1035.855290417563</v>
      </c>
      <c r="AB3" t="n">
        <v>1417.302907059471</v>
      </c>
      <c r="AC3" t="n">
        <v>1282.037506806838</v>
      </c>
      <c r="AD3" t="n">
        <v>1035855.290417563</v>
      </c>
      <c r="AE3" t="n">
        <v>1417302.907059471</v>
      </c>
      <c r="AF3" t="n">
        <v>9.56064394549674e-07</v>
      </c>
      <c r="AG3" t="n">
        <v>1.153541666666667</v>
      </c>
      <c r="AH3" t="n">
        <v>1282037.506806838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1.9701</v>
      </c>
      <c r="E4" t="n">
        <v>50.76</v>
      </c>
      <c r="F4" t="n">
        <v>39.02</v>
      </c>
      <c r="G4" t="n">
        <v>9.4</v>
      </c>
      <c r="H4" t="n">
        <v>0.14</v>
      </c>
      <c r="I4" t="n">
        <v>249</v>
      </c>
      <c r="J4" t="n">
        <v>186.45</v>
      </c>
      <c r="K4" t="n">
        <v>53.44</v>
      </c>
      <c r="L4" t="n">
        <v>1.5</v>
      </c>
      <c r="M4" t="n">
        <v>247</v>
      </c>
      <c r="N4" t="n">
        <v>36.51</v>
      </c>
      <c r="O4" t="n">
        <v>23229.42</v>
      </c>
      <c r="P4" t="n">
        <v>516.11</v>
      </c>
      <c r="Q4" t="n">
        <v>3110.51</v>
      </c>
      <c r="R4" t="n">
        <v>329.19</v>
      </c>
      <c r="S4" t="n">
        <v>88.73</v>
      </c>
      <c r="T4" t="n">
        <v>117287.24</v>
      </c>
      <c r="U4" t="n">
        <v>0.27</v>
      </c>
      <c r="V4" t="n">
        <v>0.74</v>
      </c>
      <c r="W4" t="n">
        <v>7.99</v>
      </c>
      <c r="X4" t="n">
        <v>7.25</v>
      </c>
      <c r="Y4" t="n">
        <v>1</v>
      </c>
      <c r="Z4" t="n">
        <v>10</v>
      </c>
      <c r="AA4" t="n">
        <v>897.4887157956728</v>
      </c>
      <c r="AB4" t="n">
        <v>1227.983655359347</v>
      </c>
      <c r="AC4" t="n">
        <v>1110.786618777736</v>
      </c>
      <c r="AD4" t="n">
        <v>897488.7157956727</v>
      </c>
      <c r="AE4" t="n">
        <v>1227983.655359348</v>
      </c>
      <c r="AF4" t="n">
        <v>1.042936026413241e-06</v>
      </c>
      <c r="AG4" t="n">
        <v>1.0575</v>
      </c>
      <c r="AH4" t="n">
        <v>1110786.618777736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2.0955</v>
      </c>
      <c r="E5" t="n">
        <v>47.72</v>
      </c>
      <c r="F5" t="n">
        <v>37.66</v>
      </c>
      <c r="G5" t="n">
        <v>11.08</v>
      </c>
      <c r="H5" t="n">
        <v>0.17</v>
      </c>
      <c r="I5" t="n">
        <v>204</v>
      </c>
      <c r="J5" t="n">
        <v>186.83</v>
      </c>
      <c r="K5" t="n">
        <v>53.44</v>
      </c>
      <c r="L5" t="n">
        <v>1.75</v>
      </c>
      <c r="M5" t="n">
        <v>202</v>
      </c>
      <c r="N5" t="n">
        <v>36.64</v>
      </c>
      <c r="O5" t="n">
        <v>23276.13</v>
      </c>
      <c r="P5" t="n">
        <v>494.27</v>
      </c>
      <c r="Q5" t="n">
        <v>3109.67</v>
      </c>
      <c r="R5" t="n">
        <v>285.42</v>
      </c>
      <c r="S5" t="n">
        <v>88.73</v>
      </c>
      <c r="T5" t="n">
        <v>95629.53999999999</v>
      </c>
      <c r="U5" t="n">
        <v>0.31</v>
      </c>
      <c r="V5" t="n">
        <v>0.77</v>
      </c>
      <c r="W5" t="n">
        <v>7.9</v>
      </c>
      <c r="X5" t="n">
        <v>5.89</v>
      </c>
      <c r="Y5" t="n">
        <v>1</v>
      </c>
      <c r="Z5" t="n">
        <v>10</v>
      </c>
      <c r="AA5" t="n">
        <v>810.066643153058</v>
      </c>
      <c r="AB5" t="n">
        <v>1108.368918780076</v>
      </c>
      <c r="AC5" t="n">
        <v>1002.587744777252</v>
      </c>
      <c r="AD5" t="n">
        <v>810066.6431530579</v>
      </c>
      <c r="AE5" t="n">
        <v>1108368.918780076</v>
      </c>
      <c r="AF5" t="n">
        <v>1.109320564107886e-06</v>
      </c>
      <c r="AG5" t="n">
        <v>0.9941666666666666</v>
      </c>
      <c r="AH5" t="n">
        <v>1002587.744777252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2.1893</v>
      </c>
      <c r="E6" t="n">
        <v>45.68</v>
      </c>
      <c r="F6" t="n">
        <v>36.77</v>
      </c>
      <c r="G6" t="n">
        <v>12.75</v>
      </c>
      <c r="H6" t="n">
        <v>0.19</v>
      </c>
      <c r="I6" t="n">
        <v>173</v>
      </c>
      <c r="J6" t="n">
        <v>187.21</v>
      </c>
      <c r="K6" t="n">
        <v>53.44</v>
      </c>
      <c r="L6" t="n">
        <v>2</v>
      </c>
      <c r="M6" t="n">
        <v>171</v>
      </c>
      <c r="N6" t="n">
        <v>36.77</v>
      </c>
      <c r="O6" t="n">
        <v>23322.88</v>
      </c>
      <c r="P6" t="n">
        <v>479.11</v>
      </c>
      <c r="Q6" t="n">
        <v>3109.9</v>
      </c>
      <c r="R6" t="n">
        <v>255.9</v>
      </c>
      <c r="S6" t="n">
        <v>88.73</v>
      </c>
      <c r="T6" t="n">
        <v>81024.92</v>
      </c>
      <c r="U6" t="n">
        <v>0.35</v>
      </c>
      <c r="V6" t="n">
        <v>0.79</v>
      </c>
      <c r="W6" t="n">
        <v>7.87</v>
      </c>
      <c r="X6" t="n">
        <v>5</v>
      </c>
      <c r="Y6" t="n">
        <v>1</v>
      </c>
      <c r="Z6" t="n">
        <v>10</v>
      </c>
      <c r="AA6" t="n">
        <v>753.3931263155406</v>
      </c>
      <c r="AB6" t="n">
        <v>1030.825712783882</v>
      </c>
      <c r="AC6" t="n">
        <v>932.4451535287617</v>
      </c>
      <c r="AD6" t="n">
        <v>753393.1263155406</v>
      </c>
      <c r="AE6" t="n">
        <v>1030825.712783882</v>
      </c>
      <c r="AF6" t="n">
        <v>1.158976621809303e-06</v>
      </c>
      <c r="AG6" t="n">
        <v>0.9516666666666667</v>
      </c>
      <c r="AH6" t="n">
        <v>932445.1535287617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2.2665</v>
      </c>
      <c r="E7" t="n">
        <v>44.12</v>
      </c>
      <c r="F7" t="n">
        <v>36.07</v>
      </c>
      <c r="G7" t="n">
        <v>14.43</v>
      </c>
      <c r="H7" t="n">
        <v>0.21</v>
      </c>
      <c r="I7" t="n">
        <v>150</v>
      </c>
      <c r="J7" t="n">
        <v>187.59</v>
      </c>
      <c r="K7" t="n">
        <v>53.44</v>
      </c>
      <c r="L7" t="n">
        <v>2.25</v>
      </c>
      <c r="M7" t="n">
        <v>148</v>
      </c>
      <c r="N7" t="n">
        <v>36.9</v>
      </c>
      <c r="O7" t="n">
        <v>23369.68</v>
      </c>
      <c r="P7" t="n">
        <v>466.74</v>
      </c>
      <c r="Q7" t="n">
        <v>3110.42</v>
      </c>
      <c r="R7" t="n">
        <v>233.07</v>
      </c>
      <c r="S7" t="n">
        <v>88.73</v>
      </c>
      <c r="T7" t="n">
        <v>69723.07000000001</v>
      </c>
      <c r="U7" t="n">
        <v>0.38</v>
      </c>
      <c r="V7" t="n">
        <v>0.8</v>
      </c>
      <c r="W7" t="n">
        <v>7.83</v>
      </c>
      <c r="X7" t="n">
        <v>4.3</v>
      </c>
      <c r="Y7" t="n">
        <v>1</v>
      </c>
      <c r="Z7" t="n">
        <v>10</v>
      </c>
      <c r="AA7" t="n">
        <v>710.5685162705988</v>
      </c>
      <c r="AB7" t="n">
        <v>972.2311920319362</v>
      </c>
      <c r="AC7" t="n">
        <v>879.4428115994556</v>
      </c>
      <c r="AD7" t="n">
        <v>710568.5162705989</v>
      </c>
      <c r="AE7" t="n">
        <v>972231.1920319361</v>
      </c>
      <c r="AF7" t="n">
        <v>1.199844933691493e-06</v>
      </c>
      <c r="AG7" t="n">
        <v>0.9191666666666666</v>
      </c>
      <c r="AH7" t="n">
        <v>879442.8115994555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2.3284</v>
      </c>
      <c r="E8" t="n">
        <v>42.95</v>
      </c>
      <c r="F8" t="n">
        <v>35.57</v>
      </c>
      <c r="G8" t="n">
        <v>16.17</v>
      </c>
      <c r="H8" t="n">
        <v>0.24</v>
      </c>
      <c r="I8" t="n">
        <v>132</v>
      </c>
      <c r="J8" t="n">
        <v>187.97</v>
      </c>
      <c r="K8" t="n">
        <v>53.44</v>
      </c>
      <c r="L8" t="n">
        <v>2.5</v>
      </c>
      <c r="M8" t="n">
        <v>130</v>
      </c>
      <c r="N8" t="n">
        <v>37.03</v>
      </c>
      <c r="O8" t="n">
        <v>23416.52</v>
      </c>
      <c r="P8" t="n">
        <v>456.31</v>
      </c>
      <c r="Q8" t="n">
        <v>3109.78</v>
      </c>
      <c r="R8" t="n">
        <v>216.32</v>
      </c>
      <c r="S8" t="n">
        <v>88.73</v>
      </c>
      <c r="T8" t="n">
        <v>61439.53</v>
      </c>
      <c r="U8" t="n">
        <v>0.41</v>
      </c>
      <c r="V8" t="n">
        <v>0.8100000000000001</v>
      </c>
      <c r="W8" t="n">
        <v>7.81</v>
      </c>
      <c r="X8" t="n">
        <v>3.8</v>
      </c>
      <c r="Y8" t="n">
        <v>1</v>
      </c>
      <c r="Z8" t="n">
        <v>10</v>
      </c>
      <c r="AA8" t="n">
        <v>678.0939641378214</v>
      </c>
      <c r="AB8" t="n">
        <v>927.7980771277432</v>
      </c>
      <c r="AC8" t="n">
        <v>839.2503308194505</v>
      </c>
      <c r="AD8" t="n">
        <v>678093.9641378215</v>
      </c>
      <c r="AE8" t="n">
        <v>927798.0771277433</v>
      </c>
      <c r="AF8" t="n">
        <v>1.232613696716202e-06</v>
      </c>
      <c r="AG8" t="n">
        <v>0.8947916666666668</v>
      </c>
      <c r="AH8" t="n">
        <v>839250.3308194504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2.3803</v>
      </c>
      <c r="E9" t="n">
        <v>42.01</v>
      </c>
      <c r="F9" t="n">
        <v>35.15</v>
      </c>
      <c r="G9" t="n">
        <v>17.87</v>
      </c>
      <c r="H9" t="n">
        <v>0.26</v>
      </c>
      <c r="I9" t="n">
        <v>118</v>
      </c>
      <c r="J9" t="n">
        <v>188.35</v>
      </c>
      <c r="K9" t="n">
        <v>53.44</v>
      </c>
      <c r="L9" t="n">
        <v>2.75</v>
      </c>
      <c r="M9" t="n">
        <v>116</v>
      </c>
      <c r="N9" t="n">
        <v>37.16</v>
      </c>
      <c r="O9" t="n">
        <v>23463.4</v>
      </c>
      <c r="P9" t="n">
        <v>447.67</v>
      </c>
      <c r="Q9" t="n">
        <v>3110.03</v>
      </c>
      <c r="R9" t="n">
        <v>202.77</v>
      </c>
      <c r="S9" t="n">
        <v>88.73</v>
      </c>
      <c r="T9" t="n">
        <v>54732.2</v>
      </c>
      <c r="U9" t="n">
        <v>0.44</v>
      </c>
      <c r="V9" t="n">
        <v>0.82</v>
      </c>
      <c r="W9" t="n">
        <v>7.78</v>
      </c>
      <c r="X9" t="n">
        <v>3.38</v>
      </c>
      <c r="Y9" t="n">
        <v>1</v>
      </c>
      <c r="Z9" t="n">
        <v>10</v>
      </c>
      <c r="AA9" t="n">
        <v>652.2694284457285</v>
      </c>
      <c r="AB9" t="n">
        <v>892.4638080957145</v>
      </c>
      <c r="AC9" t="n">
        <v>807.2883148318805</v>
      </c>
      <c r="AD9" t="n">
        <v>652269.4284457285</v>
      </c>
      <c r="AE9" t="n">
        <v>892463.8080957145</v>
      </c>
      <c r="AF9" t="n">
        <v>1.260088636958244e-06</v>
      </c>
      <c r="AG9" t="n">
        <v>0.8752083333333333</v>
      </c>
      <c r="AH9" t="n">
        <v>807288.3148318805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2.4271</v>
      </c>
      <c r="E10" t="n">
        <v>41.2</v>
      </c>
      <c r="F10" t="n">
        <v>34.79</v>
      </c>
      <c r="G10" t="n">
        <v>19.69</v>
      </c>
      <c r="H10" t="n">
        <v>0.28</v>
      </c>
      <c r="I10" t="n">
        <v>106</v>
      </c>
      <c r="J10" t="n">
        <v>188.73</v>
      </c>
      <c r="K10" t="n">
        <v>53.44</v>
      </c>
      <c r="L10" t="n">
        <v>3</v>
      </c>
      <c r="M10" t="n">
        <v>104</v>
      </c>
      <c r="N10" t="n">
        <v>37.29</v>
      </c>
      <c r="O10" t="n">
        <v>23510.33</v>
      </c>
      <c r="P10" t="n">
        <v>438.97</v>
      </c>
      <c r="Q10" t="n">
        <v>3109.56</v>
      </c>
      <c r="R10" t="n">
        <v>191.39</v>
      </c>
      <c r="S10" t="n">
        <v>88.73</v>
      </c>
      <c r="T10" t="n">
        <v>49102.63</v>
      </c>
      <c r="U10" t="n">
        <v>0.46</v>
      </c>
      <c r="V10" t="n">
        <v>0.83</v>
      </c>
      <c r="W10" t="n">
        <v>7.76</v>
      </c>
      <c r="X10" t="n">
        <v>3.02</v>
      </c>
      <c r="Y10" t="n">
        <v>1</v>
      </c>
      <c r="Z10" t="n">
        <v>10</v>
      </c>
      <c r="AA10" t="n">
        <v>629.1243505691704</v>
      </c>
      <c r="AB10" t="n">
        <v>860.7956914562367</v>
      </c>
      <c r="AC10" t="n">
        <v>778.6425587979934</v>
      </c>
      <c r="AD10" t="n">
        <v>629124.3505691703</v>
      </c>
      <c r="AE10" t="n">
        <v>860795.6914562366</v>
      </c>
      <c r="AF10" t="n">
        <v>1.284863727581126e-06</v>
      </c>
      <c r="AG10" t="n">
        <v>0.8583333333333334</v>
      </c>
      <c r="AH10" t="n">
        <v>778642.5587979933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2.4622</v>
      </c>
      <c r="E11" t="n">
        <v>40.61</v>
      </c>
      <c r="F11" t="n">
        <v>34.53</v>
      </c>
      <c r="G11" t="n">
        <v>21.36</v>
      </c>
      <c r="H11" t="n">
        <v>0.3</v>
      </c>
      <c r="I11" t="n">
        <v>97</v>
      </c>
      <c r="J11" t="n">
        <v>189.11</v>
      </c>
      <c r="K11" t="n">
        <v>53.44</v>
      </c>
      <c r="L11" t="n">
        <v>3.25</v>
      </c>
      <c r="M11" t="n">
        <v>95</v>
      </c>
      <c r="N11" t="n">
        <v>37.42</v>
      </c>
      <c r="O11" t="n">
        <v>23557.3</v>
      </c>
      <c r="P11" t="n">
        <v>432.56</v>
      </c>
      <c r="Q11" t="n">
        <v>3109.4</v>
      </c>
      <c r="R11" t="n">
        <v>183.34</v>
      </c>
      <c r="S11" t="n">
        <v>88.73</v>
      </c>
      <c r="T11" t="n">
        <v>45124.12</v>
      </c>
      <c r="U11" t="n">
        <v>0.48</v>
      </c>
      <c r="V11" t="n">
        <v>0.84</v>
      </c>
      <c r="W11" t="n">
        <v>7.74</v>
      </c>
      <c r="X11" t="n">
        <v>2.77</v>
      </c>
      <c r="Y11" t="n">
        <v>1</v>
      </c>
      <c r="Z11" t="n">
        <v>10</v>
      </c>
      <c r="AA11" t="n">
        <v>612.5085147695568</v>
      </c>
      <c r="AB11" t="n">
        <v>838.0611718762653</v>
      </c>
      <c r="AC11" t="n">
        <v>758.0777898586359</v>
      </c>
      <c r="AD11" t="n">
        <v>612508.5147695568</v>
      </c>
      <c r="AE11" t="n">
        <v>838061.1718762653</v>
      </c>
      <c r="AF11" t="n">
        <v>1.303445045548288e-06</v>
      </c>
      <c r="AG11" t="n">
        <v>0.8460416666666667</v>
      </c>
      <c r="AH11" t="n">
        <v>758077.789858636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2.495</v>
      </c>
      <c r="E12" t="n">
        <v>40.08</v>
      </c>
      <c r="F12" t="n">
        <v>34.3</v>
      </c>
      <c r="G12" t="n">
        <v>23.12</v>
      </c>
      <c r="H12" t="n">
        <v>0.33</v>
      </c>
      <c r="I12" t="n">
        <v>89</v>
      </c>
      <c r="J12" t="n">
        <v>189.49</v>
      </c>
      <c r="K12" t="n">
        <v>53.44</v>
      </c>
      <c r="L12" t="n">
        <v>3.5</v>
      </c>
      <c r="M12" t="n">
        <v>87</v>
      </c>
      <c r="N12" t="n">
        <v>37.55</v>
      </c>
      <c r="O12" t="n">
        <v>23604.32</v>
      </c>
      <c r="P12" t="n">
        <v>426.08</v>
      </c>
      <c r="Q12" t="n">
        <v>3109.57</v>
      </c>
      <c r="R12" t="n">
        <v>175.34</v>
      </c>
      <c r="S12" t="n">
        <v>88.73</v>
      </c>
      <c r="T12" t="n">
        <v>41165.43</v>
      </c>
      <c r="U12" t="n">
        <v>0.51</v>
      </c>
      <c r="V12" t="n">
        <v>0.84</v>
      </c>
      <c r="W12" t="n">
        <v>7.73</v>
      </c>
      <c r="X12" t="n">
        <v>2.53</v>
      </c>
      <c r="Y12" t="n">
        <v>1</v>
      </c>
      <c r="Z12" t="n">
        <v>10</v>
      </c>
      <c r="AA12" t="n">
        <v>596.9971339010511</v>
      </c>
      <c r="AB12" t="n">
        <v>816.8378162581485</v>
      </c>
      <c r="AC12" t="n">
        <v>738.8799615135453</v>
      </c>
      <c r="AD12" t="n">
        <v>596997.1339010511</v>
      </c>
      <c r="AE12" t="n">
        <v>816837.8162581484</v>
      </c>
      <c r="AF12" t="n">
        <v>1.320808784275436e-06</v>
      </c>
      <c r="AG12" t="n">
        <v>0.835</v>
      </c>
      <c r="AH12" t="n">
        <v>738879.9615135452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2.5288</v>
      </c>
      <c r="E13" t="n">
        <v>39.54</v>
      </c>
      <c r="F13" t="n">
        <v>34.06</v>
      </c>
      <c r="G13" t="n">
        <v>25.23</v>
      </c>
      <c r="H13" t="n">
        <v>0.35</v>
      </c>
      <c r="I13" t="n">
        <v>81</v>
      </c>
      <c r="J13" t="n">
        <v>189.87</v>
      </c>
      <c r="K13" t="n">
        <v>53.44</v>
      </c>
      <c r="L13" t="n">
        <v>3.75</v>
      </c>
      <c r="M13" t="n">
        <v>79</v>
      </c>
      <c r="N13" t="n">
        <v>37.69</v>
      </c>
      <c r="O13" t="n">
        <v>23651.38</v>
      </c>
      <c r="P13" t="n">
        <v>418.76</v>
      </c>
      <c r="Q13" t="n">
        <v>3109.42</v>
      </c>
      <c r="R13" t="n">
        <v>167.34</v>
      </c>
      <c r="S13" t="n">
        <v>88.73</v>
      </c>
      <c r="T13" t="n">
        <v>37206.88</v>
      </c>
      <c r="U13" t="n">
        <v>0.53</v>
      </c>
      <c r="V13" t="n">
        <v>0.85</v>
      </c>
      <c r="W13" t="n">
        <v>7.73</v>
      </c>
      <c r="X13" t="n">
        <v>2.3</v>
      </c>
      <c r="Y13" t="n">
        <v>1</v>
      </c>
      <c r="Z13" t="n">
        <v>10</v>
      </c>
      <c r="AA13" t="n">
        <v>580.8032776839433</v>
      </c>
      <c r="AB13" t="n">
        <v>794.6806677593866</v>
      </c>
      <c r="AC13" t="n">
        <v>718.8374601697521</v>
      </c>
      <c r="AD13" t="n">
        <v>580803.2776839433</v>
      </c>
      <c r="AE13" t="n">
        <v>794680.6677593866</v>
      </c>
      <c r="AF13" t="n">
        <v>1.33870190528085e-06</v>
      </c>
      <c r="AG13" t="n">
        <v>0.82375</v>
      </c>
      <c r="AH13" t="n">
        <v>718837.4601697521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2.5538</v>
      </c>
      <c r="E14" t="n">
        <v>39.16</v>
      </c>
      <c r="F14" t="n">
        <v>33.9</v>
      </c>
      <c r="G14" t="n">
        <v>27.12</v>
      </c>
      <c r="H14" t="n">
        <v>0.37</v>
      </c>
      <c r="I14" t="n">
        <v>75</v>
      </c>
      <c r="J14" t="n">
        <v>190.25</v>
      </c>
      <c r="K14" t="n">
        <v>53.44</v>
      </c>
      <c r="L14" t="n">
        <v>4</v>
      </c>
      <c r="M14" t="n">
        <v>73</v>
      </c>
      <c r="N14" t="n">
        <v>37.82</v>
      </c>
      <c r="O14" t="n">
        <v>23698.48</v>
      </c>
      <c r="P14" t="n">
        <v>412.72</v>
      </c>
      <c r="Q14" t="n">
        <v>3109.34</v>
      </c>
      <c r="R14" t="n">
        <v>162.45</v>
      </c>
      <c r="S14" t="n">
        <v>88.73</v>
      </c>
      <c r="T14" t="n">
        <v>34790.47</v>
      </c>
      <c r="U14" t="n">
        <v>0.55</v>
      </c>
      <c r="V14" t="n">
        <v>0.85</v>
      </c>
      <c r="W14" t="n">
        <v>7.7</v>
      </c>
      <c r="X14" t="n">
        <v>2.13</v>
      </c>
      <c r="Y14" t="n">
        <v>1</v>
      </c>
      <c r="Z14" t="n">
        <v>10</v>
      </c>
      <c r="AA14" t="n">
        <v>568.5987823836876</v>
      </c>
      <c r="AB14" t="n">
        <v>777.9819388652443</v>
      </c>
      <c r="AC14" t="n">
        <v>703.7324345244538</v>
      </c>
      <c r="AD14" t="n">
        <v>568598.7823836877</v>
      </c>
      <c r="AE14" t="n">
        <v>777981.9388652443</v>
      </c>
      <c r="AF14" t="n">
        <v>1.351936462237518e-06</v>
      </c>
      <c r="AG14" t="n">
        <v>0.8158333333333333</v>
      </c>
      <c r="AH14" t="n">
        <v>703732.4345244537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2.5767</v>
      </c>
      <c r="E15" t="n">
        <v>38.81</v>
      </c>
      <c r="F15" t="n">
        <v>33.73</v>
      </c>
      <c r="G15" t="n">
        <v>28.92</v>
      </c>
      <c r="H15" t="n">
        <v>0.4</v>
      </c>
      <c r="I15" t="n">
        <v>70</v>
      </c>
      <c r="J15" t="n">
        <v>190.63</v>
      </c>
      <c r="K15" t="n">
        <v>53.44</v>
      </c>
      <c r="L15" t="n">
        <v>4.25</v>
      </c>
      <c r="M15" t="n">
        <v>68</v>
      </c>
      <c r="N15" t="n">
        <v>37.95</v>
      </c>
      <c r="O15" t="n">
        <v>23745.63</v>
      </c>
      <c r="P15" t="n">
        <v>407.81</v>
      </c>
      <c r="Q15" t="n">
        <v>3109.5</v>
      </c>
      <c r="R15" t="n">
        <v>156.82</v>
      </c>
      <c r="S15" t="n">
        <v>88.73</v>
      </c>
      <c r="T15" t="n">
        <v>31999.11</v>
      </c>
      <c r="U15" t="n">
        <v>0.57</v>
      </c>
      <c r="V15" t="n">
        <v>0.86</v>
      </c>
      <c r="W15" t="n">
        <v>7.7</v>
      </c>
      <c r="X15" t="n">
        <v>1.97</v>
      </c>
      <c r="Y15" t="n">
        <v>1</v>
      </c>
      <c r="Z15" t="n">
        <v>10</v>
      </c>
      <c r="AA15" t="n">
        <v>558.0926592000241</v>
      </c>
      <c r="AB15" t="n">
        <v>763.6069976279127</v>
      </c>
      <c r="AC15" t="n">
        <v>690.7294175034564</v>
      </c>
      <c r="AD15" t="n">
        <v>558092.6592000241</v>
      </c>
      <c r="AE15" t="n">
        <v>763606.9976279128</v>
      </c>
      <c r="AF15" t="n">
        <v>1.364059316409826e-06</v>
      </c>
      <c r="AG15" t="n">
        <v>0.8085416666666667</v>
      </c>
      <c r="AH15" t="n">
        <v>690729.4175034564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2.5974</v>
      </c>
      <c r="E16" t="n">
        <v>38.5</v>
      </c>
      <c r="F16" t="n">
        <v>33.61</v>
      </c>
      <c r="G16" t="n">
        <v>31.03</v>
      </c>
      <c r="H16" t="n">
        <v>0.42</v>
      </c>
      <c r="I16" t="n">
        <v>65</v>
      </c>
      <c r="J16" t="n">
        <v>191.02</v>
      </c>
      <c r="K16" t="n">
        <v>53.44</v>
      </c>
      <c r="L16" t="n">
        <v>4.5</v>
      </c>
      <c r="M16" t="n">
        <v>63</v>
      </c>
      <c r="N16" t="n">
        <v>38.08</v>
      </c>
      <c r="O16" t="n">
        <v>23792.83</v>
      </c>
      <c r="P16" t="n">
        <v>401.57</v>
      </c>
      <c r="Q16" t="n">
        <v>3109.37</v>
      </c>
      <c r="R16" t="n">
        <v>152.61</v>
      </c>
      <c r="S16" t="n">
        <v>88.73</v>
      </c>
      <c r="T16" t="n">
        <v>29919.77</v>
      </c>
      <c r="U16" t="n">
        <v>0.58</v>
      </c>
      <c r="V16" t="n">
        <v>0.86</v>
      </c>
      <c r="W16" t="n">
        <v>7.7</v>
      </c>
      <c r="X16" t="n">
        <v>1.85</v>
      </c>
      <c r="Y16" t="n">
        <v>1</v>
      </c>
      <c r="Z16" t="n">
        <v>10</v>
      </c>
      <c r="AA16" t="n">
        <v>547.2462843144808</v>
      </c>
      <c r="AB16" t="n">
        <v>748.766509001224</v>
      </c>
      <c r="AC16" t="n">
        <v>677.3052842825419</v>
      </c>
      <c r="AD16" t="n">
        <v>547246.2843144808</v>
      </c>
      <c r="AE16" t="n">
        <v>748766.509001224</v>
      </c>
      <c r="AF16" t="n">
        <v>1.375017529569947e-06</v>
      </c>
      <c r="AG16" t="n">
        <v>0.8020833333333334</v>
      </c>
      <c r="AH16" t="n">
        <v>677305.284282542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2.615</v>
      </c>
      <c r="E17" t="n">
        <v>38.24</v>
      </c>
      <c r="F17" t="n">
        <v>33.5</v>
      </c>
      <c r="G17" t="n">
        <v>32.95</v>
      </c>
      <c r="H17" t="n">
        <v>0.44</v>
      </c>
      <c r="I17" t="n">
        <v>61</v>
      </c>
      <c r="J17" t="n">
        <v>191.4</v>
      </c>
      <c r="K17" t="n">
        <v>53.44</v>
      </c>
      <c r="L17" t="n">
        <v>4.75</v>
      </c>
      <c r="M17" t="n">
        <v>59</v>
      </c>
      <c r="N17" t="n">
        <v>38.22</v>
      </c>
      <c r="O17" t="n">
        <v>23840.07</v>
      </c>
      <c r="P17" t="n">
        <v>396.88</v>
      </c>
      <c r="Q17" t="n">
        <v>3109.36</v>
      </c>
      <c r="R17" t="n">
        <v>149.12</v>
      </c>
      <c r="S17" t="n">
        <v>88.73</v>
      </c>
      <c r="T17" t="n">
        <v>28194.24</v>
      </c>
      <c r="U17" t="n">
        <v>0.6</v>
      </c>
      <c r="V17" t="n">
        <v>0.86</v>
      </c>
      <c r="W17" t="n">
        <v>7.69</v>
      </c>
      <c r="X17" t="n">
        <v>1.74</v>
      </c>
      <c r="Y17" t="n">
        <v>1</v>
      </c>
      <c r="Z17" t="n">
        <v>10</v>
      </c>
      <c r="AA17" t="n">
        <v>538.6889251090304</v>
      </c>
      <c r="AB17" t="n">
        <v>737.0579526122829</v>
      </c>
      <c r="AC17" t="n">
        <v>666.7141760822993</v>
      </c>
      <c r="AD17" t="n">
        <v>538688.9251090303</v>
      </c>
      <c r="AE17" t="n">
        <v>737057.9526122828</v>
      </c>
      <c r="AF17" t="n">
        <v>1.384334657667441e-06</v>
      </c>
      <c r="AG17" t="n">
        <v>0.7966666666666667</v>
      </c>
      <c r="AH17" t="n">
        <v>666714.1760822993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2.6342</v>
      </c>
      <c r="E18" t="n">
        <v>37.96</v>
      </c>
      <c r="F18" t="n">
        <v>33.37</v>
      </c>
      <c r="G18" t="n">
        <v>35.13</v>
      </c>
      <c r="H18" t="n">
        <v>0.46</v>
      </c>
      <c r="I18" t="n">
        <v>57</v>
      </c>
      <c r="J18" t="n">
        <v>191.78</v>
      </c>
      <c r="K18" t="n">
        <v>53.44</v>
      </c>
      <c r="L18" t="n">
        <v>5</v>
      </c>
      <c r="M18" t="n">
        <v>55</v>
      </c>
      <c r="N18" t="n">
        <v>38.35</v>
      </c>
      <c r="O18" t="n">
        <v>23887.36</v>
      </c>
      <c r="P18" t="n">
        <v>390.84</v>
      </c>
      <c r="Q18" t="n">
        <v>3109.32</v>
      </c>
      <c r="R18" t="n">
        <v>145.05</v>
      </c>
      <c r="S18" t="n">
        <v>88.73</v>
      </c>
      <c r="T18" t="n">
        <v>26179.19</v>
      </c>
      <c r="U18" t="n">
        <v>0.61</v>
      </c>
      <c r="V18" t="n">
        <v>0.87</v>
      </c>
      <c r="W18" t="n">
        <v>7.68</v>
      </c>
      <c r="X18" t="n">
        <v>1.61</v>
      </c>
      <c r="Y18" t="n">
        <v>1</v>
      </c>
      <c r="Z18" t="n">
        <v>10</v>
      </c>
      <c r="AA18" t="n">
        <v>528.586567288742</v>
      </c>
      <c r="AB18" t="n">
        <v>723.2354609579921</v>
      </c>
      <c r="AC18" t="n">
        <v>654.2108836315055</v>
      </c>
      <c r="AD18" t="n">
        <v>528586.5672887421</v>
      </c>
      <c r="AE18" t="n">
        <v>723235.4609579921</v>
      </c>
      <c r="AF18" t="n">
        <v>1.394498797410161e-06</v>
      </c>
      <c r="AG18" t="n">
        <v>0.7908333333333334</v>
      </c>
      <c r="AH18" t="n">
        <v>654210.8836315054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2.6489</v>
      </c>
      <c r="E19" t="n">
        <v>37.75</v>
      </c>
      <c r="F19" t="n">
        <v>33.27</v>
      </c>
      <c r="G19" t="n">
        <v>36.97</v>
      </c>
      <c r="H19" t="n">
        <v>0.48</v>
      </c>
      <c r="I19" t="n">
        <v>54</v>
      </c>
      <c r="J19" t="n">
        <v>192.17</v>
      </c>
      <c r="K19" t="n">
        <v>53.44</v>
      </c>
      <c r="L19" t="n">
        <v>5.25</v>
      </c>
      <c r="M19" t="n">
        <v>52</v>
      </c>
      <c r="N19" t="n">
        <v>38.48</v>
      </c>
      <c r="O19" t="n">
        <v>23934.69</v>
      </c>
      <c r="P19" t="n">
        <v>387.02</v>
      </c>
      <c r="Q19" t="n">
        <v>3109.3</v>
      </c>
      <c r="R19" t="n">
        <v>141.98</v>
      </c>
      <c r="S19" t="n">
        <v>88.73</v>
      </c>
      <c r="T19" t="n">
        <v>24659.75</v>
      </c>
      <c r="U19" t="n">
        <v>0.62</v>
      </c>
      <c r="V19" t="n">
        <v>0.87</v>
      </c>
      <c r="W19" t="n">
        <v>7.67</v>
      </c>
      <c r="X19" t="n">
        <v>1.51</v>
      </c>
      <c r="Y19" t="n">
        <v>1</v>
      </c>
      <c r="Z19" t="n">
        <v>10</v>
      </c>
      <c r="AA19" t="n">
        <v>521.6832306301233</v>
      </c>
      <c r="AB19" t="n">
        <v>713.790011187951</v>
      </c>
      <c r="AC19" t="n">
        <v>645.6668943307449</v>
      </c>
      <c r="AD19" t="n">
        <v>521683.2306301232</v>
      </c>
      <c r="AE19" t="n">
        <v>713790.011187951</v>
      </c>
      <c r="AF19" t="n">
        <v>1.402280716900682e-06</v>
      </c>
      <c r="AG19" t="n">
        <v>0.7864583333333334</v>
      </c>
      <c r="AH19" t="n">
        <v>645666.8943307449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2.6609</v>
      </c>
      <c r="E20" t="n">
        <v>37.58</v>
      </c>
      <c r="F20" t="n">
        <v>33.21</v>
      </c>
      <c r="G20" t="n">
        <v>39.08</v>
      </c>
      <c r="H20" t="n">
        <v>0.51</v>
      </c>
      <c r="I20" t="n">
        <v>51</v>
      </c>
      <c r="J20" t="n">
        <v>192.55</v>
      </c>
      <c r="K20" t="n">
        <v>53.44</v>
      </c>
      <c r="L20" t="n">
        <v>5.5</v>
      </c>
      <c r="M20" t="n">
        <v>49</v>
      </c>
      <c r="N20" t="n">
        <v>38.62</v>
      </c>
      <c r="O20" t="n">
        <v>23982.06</v>
      </c>
      <c r="P20" t="n">
        <v>380.77</v>
      </c>
      <c r="Q20" t="n">
        <v>3109.29</v>
      </c>
      <c r="R20" t="n">
        <v>140.06</v>
      </c>
      <c r="S20" t="n">
        <v>88.73</v>
      </c>
      <c r="T20" t="n">
        <v>23715.24</v>
      </c>
      <c r="U20" t="n">
        <v>0.63</v>
      </c>
      <c r="V20" t="n">
        <v>0.87</v>
      </c>
      <c r="W20" t="n">
        <v>7.67</v>
      </c>
      <c r="X20" t="n">
        <v>1.45</v>
      </c>
      <c r="Y20" t="n">
        <v>1</v>
      </c>
      <c r="Z20" t="n">
        <v>10</v>
      </c>
      <c r="AA20" t="n">
        <v>513.3636145758841</v>
      </c>
      <c r="AB20" t="n">
        <v>702.4067454669846</v>
      </c>
      <c r="AC20" t="n">
        <v>635.3700315136738</v>
      </c>
      <c r="AD20" t="n">
        <v>513363.6145758841</v>
      </c>
      <c r="AE20" t="n">
        <v>702406.7454669846</v>
      </c>
      <c r="AF20" t="n">
        <v>1.408633304239882e-06</v>
      </c>
      <c r="AG20" t="n">
        <v>0.7829166666666666</v>
      </c>
      <c r="AH20" t="n">
        <v>635370.0315136738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2.6775</v>
      </c>
      <c r="E21" t="n">
        <v>37.35</v>
      </c>
      <c r="F21" t="n">
        <v>33.09</v>
      </c>
      <c r="G21" t="n">
        <v>41.37</v>
      </c>
      <c r="H21" t="n">
        <v>0.53</v>
      </c>
      <c r="I21" t="n">
        <v>48</v>
      </c>
      <c r="J21" t="n">
        <v>192.94</v>
      </c>
      <c r="K21" t="n">
        <v>53.44</v>
      </c>
      <c r="L21" t="n">
        <v>5.75</v>
      </c>
      <c r="M21" t="n">
        <v>46</v>
      </c>
      <c r="N21" t="n">
        <v>38.75</v>
      </c>
      <c r="O21" t="n">
        <v>24029.48</v>
      </c>
      <c r="P21" t="n">
        <v>375.62</v>
      </c>
      <c r="Q21" t="n">
        <v>3109.18</v>
      </c>
      <c r="R21" t="n">
        <v>135.98</v>
      </c>
      <c r="S21" t="n">
        <v>88.73</v>
      </c>
      <c r="T21" t="n">
        <v>21691.09</v>
      </c>
      <c r="U21" t="n">
        <v>0.65</v>
      </c>
      <c r="V21" t="n">
        <v>0.87</v>
      </c>
      <c r="W21" t="n">
        <v>7.67</v>
      </c>
      <c r="X21" t="n">
        <v>1.33</v>
      </c>
      <c r="Y21" t="n">
        <v>1</v>
      </c>
      <c r="Z21" t="n">
        <v>10</v>
      </c>
      <c r="AA21" t="n">
        <v>504.9560674348871</v>
      </c>
      <c r="AB21" t="n">
        <v>690.9031685538704</v>
      </c>
      <c r="AC21" t="n">
        <v>624.9643398357756</v>
      </c>
      <c r="AD21" t="n">
        <v>504956.0674348871</v>
      </c>
      <c r="AE21" t="n">
        <v>690903.1685538704</v>
      </c>
      <c r="AF21" t="n">
        <v>1.41742105005911e-06</v>
      </c>
      <c r="AG21" t="n">
        <v>0.7781250000000001</v>
      </c>
      <c r="AH21" t="n">
        <v>624964.3398357756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2.6909</v>
      </c>
      <c r="E22" t="n">
        <v>37.16</v>
      </c>
      <c r="F22" t="n">
        <v>33.02</v>
      </c>
      <c r="G22" t="n">
        <v>44.03</v>
      </c>
      <c r="H22" t="n">
        <v>0.55</v>
      </c>
      <c r="I22" t="n">
        <v>45</v>
      </c>
      <c r="J22" t="n">
        <v>193.32</v>
      </c>
      <c r="K22" t="n">
        <v>53.44</v>
      </c>
      <c r="L22" t="n">
        <v>6</v>
      </c>
      <c r="M22" t="n">
        <v>43</v>
      </c>
      <c r="N22" t="n">
        <v>38.89</v>
      </c>
      <c r="O22" t="n">
        <v>24076.95</v>
      </c>
      <c r="P22" t="n">
        <v>368.51</v>
      </c>
      <c r="Q22" t="n">
        <v>3109.22</v>
      </c>
      <c r="R22" t="n">
        <v>133.67</v>
      </c>
      <c r="S22" t="n">
        <v>88.73</v>
      </c>
      <c r="T22" t="n">
        <v>20547.61</v>
      </c>
      <c r="U22" t="n">
        <v>0.66</v>
      </c>
      <c r="V22" t="n">
        <v>0.88</v>
      </c>
      <c r="W22" t="n">
        <v>7.66</v>
      </c>
      <c r="X22" t="n">
        <v>1.26</v>
      </c>
      <c r="Y22" t="n">
        <v>1</v>
      </c>
      <c r="Z22" t="n">
        <v>10</v>
      </c>
      <c r="AA22" t="n">
        <v>495.7202296467476</v>
      </c>
      <c r="AB22" t="n">
        <v>678.2662878357316</v>
      </c>
      <c r="AC22" t="n">
        <v>613.5335052774025</v>
      </c>
      <c r="AD22" t="n">
        <v>495720.2296467476</v>
      </c>
      <c r="AE22" t="n">
        <v>678266.2878357316</v>
      </c>
      <c r="AF22" t="n">
        <v>1.424514772587884e-06</v>
      </c>
      <c r="AG22" t="n">
        <v>0.7741666666666666</v>
      </c>
      <c r="AH22" t="n">
        <v>613533.5052774025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2.7005</v>
      </c>
      <c r="E23" t="n">
        <v>37.03</v>
      </c>
      <c r="F23" t="n">
        <v>32.96</v>
      </c>
      <c r="G23" t="n">
        <v>45.99</v>
      </c>
      <c r="H23" t="n">
        <v>0.57</v>
      </c>
      <c r="I23" t="n">
        <v>43</v>
      </c>
      <c r="J23" t="n">
        <v>193.71</v>
      </c>
      <c r="K23" t="n">
        <v>53.44</v>
      </c>
      <c r="L23" t="n">
        <v>6.25</v>
      </c>
      <c r="M23" t="n">
        <v>41</v>
      </c>
      <c r="N23" t="n">
        <v>39.02</v>
      </c>
      <c r="O23" t="n">
        <v>24124.47</v>
      </c>
      <c r="P23" t="n">
        <v>364.65</v>
      </c>
      <c r="Q23" t="n">
        <v>3109.25</v>
      </c>
      <c r="R23" t="n">
        <v>131.66</v>
      </c>
      <c r="S23" t="n">
        <v>88.73</v>
      </c>
      <c r="T23" t="n">
        <v>19553.32</v>
      </c>
      <c r="U23" t="n">
        <v>0.67</v>
      </c>
      <c r="V23" t="n">
        <v>0.88</v>
      </c>
      <c r="W23" t="n">
        <v>7.66</v>
      </c>
      <c r="X23" t="n">
        <v>1.2</v>
      </c>
      <c r="Y23" t="n">
        <v>1</v>
      </c>
      <c r="Z23" t="n">
        <v>10</v>
      </c>
      <c r="AA23" t="n">
        <v>490.2178058384954</v>
      </c>
      <c r="AB23" t="n">
        <v>670.737628831475</v>
      </c>
      <c r="AC23" t="n">
        <v>606.7233709219728</v>
      </c>
      <c r="AD23" t="n">
        <v>490217.8058384954</v>
      </c>
      <c r="AE23" t="n">
        <v>670737.628831475</v>
      </c>
      <c r="AF23" t="n">
        <v>1.429596842459244e-06</v>
      </c>
      <c r="AG23" t="n">
        <v>0.7714583333333334</v>
      </c>
      <c r="AH23" t="n">
        <v>606723.3709219728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2.7112</v>
      </c>
      <c r="E24" t="n">
        <v>36.88</v>
      </c>
      <c r="F24" t="n">
        <v>32.89</v>
      </c>
      <c r="G24" t="n">
        <v>48.13</v>
      </c>
      <c r="H24" t="n">
        <v>0.59</v>
      </c>
      <c r="I24" t="n">
        <v>41</v>
      </c>
      <c r="J24" t="n">
        <v>194.09</v>
      </c>
      <c r="K24" t="n">
        <v>53.44</v>
      </c>
      <c r="L24" t="n">
        <v>6.5</v>
      </c>
      <c r="M24" t="n">
        <v>38</v>
      </c>
      <c r="N24" t="n">
        <v>39.16</v>
      </c>
      <c r="O24" t="n">
        <v>24172.03</v>
      </c>
      <c r="P24" t="n">
        <v>359.51</v>
      </c>
      <c r="Q24" t="n">
        <v>3109.25</v>
      </c>
      <c r="R24" t="n">
        <v>129.45</v>
      </c>
      <c r="S24" t="n">
        <v>88.73</v>
      </c>
      <c r="T24" t="n">
        <v>18459.43</v>
      </c>
      <c r="U24" t="n">
        <v>0.6899999999999999</v>
      </c>
      <c r="V24" t="n">
        <v>0.88</v>
      </c>
      <c r="W24" t="n">
        <v>7.65</v>
      </c>
      <c r="X24" t="n">
        <v>1.13</v>
      </c>
      <c r="Y24" t="n">
        <v>1</v>
      </c>
      <c r="Z24" t="n">
        <v>10</v>
      </c>
      <c r="AA24" t="n">
        <v>483.367968596789</v>
      </c>
      <c r="AB24" t="n">
        <v>661.3653793238809</v>
      </c>
      <c r="AC24" t="n">
        <v>598.2455957533488</v>
      </c>
      <c r="AD24" t="n">
        <v>483367.9685967889</v>
      </c>
      <c r="AE24" t="n">
        <v>661365.3793238809</v>
      </c>
      <c r="AF24" t="n">
        <v>1.435261232836698e-06</v>
      </c>
      <c r="AG24" t="n">
        <v>0.7683333333333334</v>
      </c>
      <c r="AH24" t="n">
        <v>598245.5957533488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2.7191</v>
      </c>
      <c r="E25" t="n">
        <v>36.78</v>
      </c>
      <c r="F25" t="n">
        <v>32.86</v>
      </c>
      <c r="G25" t="n">
        <v>50.55</v>
      </c>
      <c r="H25" t="n">
        <v>0.62</v>
      </c>
      <c r="I25" t="n">
        <v>39</v>
      </c>
      <c r="J25" t="n">
        <v>194.48</v>
      </c>
      <c r="K25" t="n">
        <v>53.44</v>
      </c>
      <c r="L25" t="n">
        <v>6.75</v>
      </c>
      <c r="M25" t="n">
        <v>35</v>
      </c>
      <c r="N25" t="n">
        <v>39.29</v>
      </c>
      <c r="O25" t="n">
        <v>24219.63</v>
      </c>
      <c r="P25" t="n">
        <v>352.87</v>
      </c>
      <c r="Q25" t="n">
        <v>3109.24</v>
      </c>
      <c r="R25" t="n">
        <v>128.33</v>
      </c>
      <c r="S25" t="n">
        <v>88.73</v>
      </c>
      <c r="T25" t="n">
        <v>17908.66</v>
      </c>
      <c r="U25" t="n">
        <v>0.6899999999999999</v>
      </c>
      <c r="V25" t="n">
        <v>0.88</v>
      </c>
      <c r="W25" t="n">
        <v>7.65</v>
      </c>
      <c r="X25" t="n">
        <v>1.09</v>
      </c>
      <c r="Y25" t="n">
        <v>1</v>
      </c>
      <c r="Z25" t="n">
        <v>10</v>
      </c>
      <c r="AA25" t="n">
        <v>475.9191329945427</v>
      </c>
      <c r="AB25" t="n">
        <v>651.1735538334536</v>
      </c>
      <c r="AC25" t="n">
        <v>589.0264637834109</v>
      </c>
      <c r="AD25" t="n">
        <v>475919.1329945427</v>
      </c>
      <c r="AE25" t="n">
        <v>651173.5538334537</v>
      </c>
      <c r="AF25" t="n">
        <v>1.439443352835005e-06</v>
      </c>
      <c r="AG25" t="n">
        <v>0.76625</v>
      </c>
      <c r="AH25" t="n">
        <v>589026.463783411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2.7294</v>
      </c>
      <c r="E26" t="n">
        <v>36.64</v>
      </c>
      <c r="F26" t="n">
        <v>32.79</v>
      </c>
      <c r="G26" t="n">
        <v>53.18</v>
      </c>
      <c r="H26" t="n">
        <v>0.64</v>
      </c>
      <c r="I26" t="n">
        <v>37</v>
      </c>
      <c r="J26" t="n">
        <v>194.86</v>
      </c>
      <c r="K26" t="n">
        <v>53.44</v>
      </c>
      <c r="L26" t="n">
        <v>7</v>
      </c>
      <c r="M26" t="n">
        <v>28</v>
      </c>
      <c r="N26" t="n">
        <v>39.43</v>
      </c>
      <c r="O26" t="n">
        <v>24267.28</v>
      </c>
      <c r="P26" t="n">
        <v>348.73</v>
      </c>
      <c r="Q26" t="n">
        <v>3109.16</v>
      </c>
      <c r="R26" t="n">
        <v>126.21</v>
      </c>
      <c r="S26" t="n">
        <v>88.73</v>
      </c>
      <c r="T26" t="n">
        <v>16859.66</v>
      </c>
      <c r="U26" t="n">
        <v>0.7</v>
      </c>
      <c r="V26" t="n">
        <v>0.88</v>
      </c>
      <c r="W26" t="n">
        <v>7.65</v>
      </c>
      <c r="X26" t="n">
        <v>1.03</v>
      </c>
      <c r="Y26" t="n">
        <v>1</v>
      </c>
      <c r="Z26" t="n">
        <v>10</v>
      </c>
      <c r="AA26" t="n">
        <v>470.1269084410344</v>
      </c>
      <c r="AB26" t="n">
        <v>643.2483766644309</v>
      </c>
      <c r="AC26" t="n">
        <v>581.8576544003438</v>
      </c>
      <c r="AD26" t="n">
        <v>470126.9084410344</v>
      </c>
      <c r="AE26" t="n">
        <v>643248.376664431</v>
      </c>
      <c r="AF26" t="n">
        <v>1.444895990301152e-06</v>
      </c>
      <c r="AG26" t="n">
        <v>0.7633333333333333</v>
      </c>
      <c r="AH26" t="n">
        <v>581857.6544003438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2.7335</v>
      </c>
      <c r="E27" t="n">
        <v>36.58</v>
      </c>
      <c r="F27" t="n">
        <v>32.77</v>
      </c>
      <c r="G27" t="n">
        <v>54.62</v>
      </c>
      <c r="H27" t="n">
        <v>0.66</v>
      </c>
      <c r="I27" t="n">
        <v>36</v>
      </c>
      <c r="J27" t="n">
        <v>195.25</v>
      </c>
      <c r="K27" t="n">
        <v>53.44</v>
      </c>
      <c r="L27" t="n">
        <v>7.25</v>
      </c>
      <c r="M27" t="n">
        <v>24</v>
      </c>
      <c r="N27" t="n">
        <v>39.57</v>
      </c>
      <c r="O27" t="n">
        <v>24314.98</v>
      </c>
      <c r="P27" t="n">
        <v>343.86</v>
      </c>
      <c r="Q27" t="n">
        <v>3109.29</v>
      </c>
      <c r="R27" t="n">
        <v>125.11</v>
      </c>
      <c r="S27" t="n">
        <v>88.73</v>
      </c>
      <c r="T27" t="n">
        <v>16315.58</v>
      </c>
      <c r="U27" t="n">
        <v>0.71</v>
      </c>
      <c r="V27" t="n">
        <v>0.88</v>
      </c>
      <c r="W27" t="n">
        <v>7.66</v>
      </c>
      <c r="X27" t="n">
        <v>1.01</v>
      </c>
      <c r="Y27" t="n">
        <v>1</v>
      </c>
      <c r="Z27" t="n">
        <v>10</v>
      </c>
      <c r="AA27" t="n">
        <v>465.0195270429596</v>
      </c>
      <c r="AB27" t="n">
        <v>636.2602321138204</v>
      </c>
      <c r="AC27" t="n">
        <v>575.536448557721</v>
      </c>
      <c r="AD27" t="n">
        <v>465019.5270429596</v>
      </c>
      <c r="AE27" t="n">
        <v>636260.2321138204</v>
      </c>
      <c r="AF27" t="n">
        <v>1.447066457642046e-06</v>
      </c>
      <c r="AG27" t="n">
        <v>0.7620833333333333</v>
      </c>
      <c r="AH27" t="n">
        <v>575536.448557721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2.7365</v>
      </c>
      <c r="E28" t="n">
        <v>36.54</v>
      </c>
      <c r="F28" t="n">
        <v>32.77</v>
      </c>
      <c r="G28" t="n">
        <v>56.18</v>
      </c>
      <c r="H28" t="n">
        <v>0.68</v>
      </c>
      <c r="I28" t="n">
        <v>35</v>
      </c>
      <c r="J28" t="n">
        <v>195.64</v>
      </c>
      <c r="K28" t="n">
        <v>53.44</v>
      </c>
      <c r="L28" t="n">
        <v>7.5</v>
      </c>
      <c r="M28" t="n">
        <v>11</v>
      </c>
      <c r="N28" t="n">
        <v>39.7</v>
      </c>
      <c r="O28" t="n">
        <v>24362.73</v>
      </c>
      <c r="P28" t="n">
        <v>343.48</v>
      </c>
      <c r="Q28" t="n">
        <v>3109.31</v>
      </c>
      <c r="R28" t="n">
        <v>124.66</v>
      </c>
      <c r="S28" t="n">
        <v>88.73</v>
      </c>
      <c r="T28" t="n">
        <v>16096.53</v>
      </c>
      <c r="U28" t="n">
        <v>0.71</v>
      </c>
      <c r="V28" t="n">
        <v>0.88</v>
      </c>
      <c r="W28" t="n">
        <v>7.67</v>
      </c>
      <c r="X28" t="n">
        <v>1.01</v>
      </c>
      <c r="Y28" t="n">
        <v>1</v>
      </c>
      <c r="Z28" t="n">
        <v>10</v>
      </c>
      <c r="AA28" t="n">
        <v>464.1756672952504</v>
      </c>
      <c r="AB28" t="n">
        <v>635.1056259785397</v>
      </c>
      <c r="AC28" t="n">
        <v>574.4920364114917</v>
      </c>
      <c r="AD28" t="n">
        <v>464175.6672952504</v>
      </c>
      <c r="AE28" t="n">
        <v>635105.6259785397</v>
      </c>
      <c r="AF28" t="n">
        <v>1.448654604476846e-06</v>
      </c>
      <c r="AG28" t="n">
        <v>0.76125</v>
      </c>
      <c r="AH28" t="n">
        <v>574492.0364114917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2.7395</v>
      </c>
      <c r="E29" t="n">
        <v>36.5</v>
      </c>
      <c r="F29" t="n">
        <v>32.77</v>
      </c>
      <c r="G29" t="n">
        <v>57.83</v>
      </c>
      <c r="H29" t="n">
        <v>0.7</v>
      </c>
      <c r="I29" t="n">
        <v>34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340.62</v>
      </c>
      <c r="Q29" t="n">
        <v>3109.21</v>
      </c>
      <c r="R29" t="n">
        <v>124.17</v>
      </c>
      <c r="S29" t="n">
        <v>88.73</v>
      </c>
      <c r="T29" t="n">
        <v>15853.49</v>
      </c>
      <c r="U29" t="n">
        <v>0.71</v>
      </c>
      <c r="V29" t="n">
        <v>0.88</v>
      </c>
      <c r="W29" t="n">
        <v>7.69</v>
      </c>
      <c r="X29" t="n">
        <v>1.01</v>
      </c>
      <c r="Y29" t="n">
        <v>1</v>
      </c>
      <c r="Z29" t="n">
        <v>10</v>
      </c>
      <c r="AA29" t="n">
        <v>461.1441071199594</v>
      </c>
      <c r="AB29" t="n">
        <v>630.9577116037109</v>
      </c>
      <c r="AC29" t="n">
        <v>570.739993162962</v>
      </c>
      <c r="AD29" t="n">
        <v>461144.1071199594</v>
      </c>
      <c r="AE29" t="n">
        <v>630957.7116037109</v>
      </c>
      <c r="AF29" t="n">
        <v>1.450242751311646e-06</v>
      </c>
      <c r="AG29" t="n">
        <v>0.7604166666666666</v>
      </c>
      <c r="AH29" t="n">
        <v>570739.993162962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2.7401</v>
      </c>
      <c r="E30" t="n">
        <v>36.49</v>
      </c>
      <c r="F30" t="n">
        <v>32.76</v>
      </c>
      <c r="G30" t="n">
        <v>57.81</v>
      </c>
      <c r="H30" t="n">
        <v>0.72</v>
      </c>
      <c r="I30" t="n">
        <v>34</v>
      </c>
      <c r="J30" t="n">
        <v>196.41</v>
      </c>
      <c r="K30" t="n">
        <v>53.44</v>
      </c>
      <c r="L30" t="n">
        <v>8</v>
      </c>
      <c r="M30" t="n">
        <v>2</v>
      </c>
      <c r="N30" t="n">
        <v>39.98</v>
      </c>
      <c r="O30" t="n">
        <v>24458.36</v>
      </c>
      <c r="P30" t="n">
        <v>340.98</v>
      </c>
      <c r="Q30" t="n">
        <v>3109.22</v>
      </c>
      <c r="R30" t="n">
        <v>124</v>
      </c>
      <c r="S30" t="n">
        <v>88.73</v>
      </c>
      <c r="T30" t="n">
        <v>15769.64</v>
      </c>
      <c r="U30" t="n">
        <v>0.72</v>
      </c>
      <c r="V30" t="n">
        <v>0.88</v>
      </c>
      <c r="W30" t="n">
        <v>7.68</v>
      </c>
      <c r="X30" t="n">
        <v>1</v>
      </c>
      <c r="Y30" t="n">
        <v>1</v>
      </c>
      <c r="Z30" t="n">
        <v>10</v>
      </c>
      <c r="AA30" t="n">
        <v>461.3136028270738</v>
      </c>
      <c r="AB30" t="n">
        <v>631.1896231078077</v>
      </c>
      <c r="AC30" t="n">
        <v>570.9497713585977</v>
      </c>
      <c r="AD30" t="n">
        <v>461313.6028270738</v>
      </c>
      <c r="AE30" t="n">
        <v>631189.6231078077</v>
      </c>
      <c r="AF30" t="n">
        <v>1.450560380678606e-06</v>
      </c>
      <c r="AG30" t="n">
        <v>0.7602083333333334</v>
      </c>
      <c r="AH30" t="n">
        <v>570949.7713585977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2.7403</v>
      </c>
      <c r="E31" t="n">
        <v>36.49</v>
      </c>
      <c r="F31" t="n">
        <v>32.76</v>
      </c>
      <c r="G31" t="n">
        <v>57.81</v>
      </c>
      <c r="H31" t="n">
        <v>0.74</v>
      </c>
      <c r="I31" t="n">
        <v>34</v>
      </c>
      <c r="J31" t="n">
        <v>196.8</v>
      </c>
      <c r="K31" t="n">
        <v>53.44</v>
      </c>
      <c r="L31" t="n">
        <v>8.25</v>
      </c>
      <c r="M31" t="n">
        <v>0</v>
      </c>
      <c r="N31" t="n">
        <v>40.12</v>
      </c>
      <c r="O31" t="n">
        <v>24506.24</v>
      </c>
      <c r="P31" t="n">
        <v>341.51</v>
      </c>
      <c r="Q31" t="n">
        <v>3109.31</v>
      </c>
      <c r="R31" t="n">
        <v>123.75</v>
      </c>
      <c r="S31" t="n">
        <v>88.73</v>
      </c>
      <c r="T31" t="n">
        <v>15645.74</v>
      </c>
      <c r="U31" t="n">
        <v>0.72</v>
      </c>
      <c r="V31" t="n">
        <v>0.88</v>
      </c>
      <c r="W31" t="n">
        <v>7.69</v>
      </c>
      <c r="X31" t="n">
        <v>1</v>
      </c>
      <c r="Y31" t="n">
        <v>1</v>
      </c>
      <c r="Z31" t="n">
        <v>10</v>
      </c>
      <c r="AA31" t="n">
        <v>461.7480736377793</v>
      </c>
      <c r="AB31" t="n">
        <v>631.7840852385143</v>
      </c>
      <c r="AC31" t="n">
        <v>571.4874988578825</v>
      </c>
      <c r="AD31" t="n">
        <v>461748.0736377793</v>
      </c>
      <c r="AE31" t="n">
        <v>631784.0852385144</v>
      </c>
      <c r="AF31" t="n">
        <v>1.450666257134259e-06</v>
      </c>
      <c r="AG31" t="n">
        <v>0.7602083333333334</v>
      </c>
      <c r="AH31" t="n">
        <v>571487.4988578826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2.0555</v>
      </c>
      <c r="E2" t="n">
        <v>48.65</v>
      </c>
      <c r="F2" t="n">
        <v>39.92</v>
      </c>
      <c r="G2" t="n">
        <v>8.619999999999999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384.16</v>
      </c>
      <c r="Q2" t="n">
        <v>3110.3</v>
      </c>
      <c r="R2" t="n">
        <v>358.28</v>
      </c>
      <c r="S2" t="n">
        <v>88.73</v>
      </c>
      <c r="T2" t="n">
        <v>131689.93</v>
      </c>
      <c r="U2" t="n">
        <v>0.25</v>
      </c>
      <c r="V2" t="n">
        <v>0.72</v>
      </c>
      <c r="W2" t="n">
        <v>8.06</v>
      </c>
      <c r="X2" t="n">
        <v>8.15</v>
      </c>
      <c r="Y2" t="n">
        <v>1</v>
      </c>
      <c r="Z2" t="n">
        <v>10</v>
      </c>
      <c r="AA2" t="n">
        <v>660.4756062087696</v>
      </c>
      <c r="AB2" t="n">
        <v>903.6918625421195</v>
      </c>
      <c r="AC2" t="n">
        <v>817.4447795205938</v>
      </c>
      <c r="AD2" t="n">
        <v>660475.6062087696</v>
      </c>
      <c r="AE2" t="n">
        <v>903691.8625421195</v>
      </c>
      <c r="AF2" t="n">
        <v>1.177206734939979e-06</v>
      </c>
      <c r="AG2" t="n">
        <v>1.013541666666667</v>
      </c>
      <c r="AH2" t="n">
        <v>817444.7795205938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2.2301</v>
      </c>
      <c r="E3" t="n">
        <v>44.84</v>
      </c>
      <c r="F3" t="n">
        <v>37.81</v>
      </c>
      <c r="G3" t="n">
        <v>10.96</v>
      </c>
      <c r="H3" t="n">
        <v>0.19</v>
      </c>
      <c r="I3" t="n">
        <v>207</v>
      </c>
      <c r="J3" t="n">
        <v>116.37</v>
      </c>
      <c r="K3" t="n">
        <v>43.4</v>
      </c>
      <c r="L3" t="n">
        <v>1.25</v>
      </c>
      <c r="M3" t="n">
        <v>205</v>
      </c>
      <c r="N3" t="n">
        <v>16.72</v>
      </c>
      <c r="O3" t="n">
        <v>14585.96</v>
      </c>
      <c r="P3" t="n">
        <v>357.57</v>
      </c>
      <c r="Q3" t="n">
        <v>3110.07</v>
      </c>
      <c r="R3" t="n">
        <v>289.41</v>
      </c>
      <c r="S3" t="n">
        <v>88.73</v>
      </c>
      <c r="T3" t="n">
        <v>97611.2</v>
      </c>
      <c r="U3" t="n">
        <v>0.31</v>
      </c>
      <c r="V3" t="n">
        <v>0.77</v>
      </c>
      <c r="W3" t="n">
        <v>7.94</v>
      </c>
      <c r="X3" t="n">
        <v>6.04</v>
      </c>
      <c r="Y3" t="n">
        <v>1</v>
      </c>
      <c r="Z3" t="n">
        <v>10</v>
      </c>
      <c r="AA3" t="n">
        <v>570.0242253360284</v>
      </c>
      <c r="AB3" t="n">
        <v>779.9322927987415</v>
      </c>
      <c r="AC3" t="n">
        <v>705.4966494158768</v>
      </c>
      <c r="AD3" t="n">
        <v>570024.2253360284</v>
      </c>
      <c r="AE3" t="n">
        <v>779932.2927987415</v>
      </c>
      <c r="AF3" t="n">
        <v>1.277202013908853e-06</v>
      </c>
      <c r="AG3" t="n">
        <v>0.9341666666666667</v>
      </c>
      <c r="AH3" t="n">
        <v>705496.6494158768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2.3561</v>
      </c>
      <c r="E4" t="n">
        <v>42.44</v>
      </c>
      <c r="F4" t="n">
        <v>36.47</v>
      </c>
      <c r="G4" t="n">
        <v>13.42</v>
      </c>
      <c r="H4" t="n">
        <v>0.23</v>
      </c>
      <c r="I4" t="n">
        <v>163</v>
      </c>
      <c r="J4" t="n">
        <v>116.69</v>
      </c>
      <c r="K4" t="n">
        <v>43.4</v>
      </c>
      <c r="L4" t="n">
        <v>1.5</v>
      </c>
      <c r="M4" t="n">
        <v>161</v>
      </c>
      <c r="N4" t="n">
        <v>16.79</v>
      </c>
      <c r="O4" t="n">
        <v>14625.77</v>
      </c>
      <c r="P4" t="n">
        <v>338.39</v>
      </c>
      <c r="Q4" t="n">
        <v>3109.75</v>
      </c>
      <c r="R4" t="n">
        <v>245.96</v>
      </c>
      <c r="S4" t="n">
        <v>88.73</v>
      </c>
      <c r="T4" t="n">
        <v>76104.06</v>
      </c>
      <c r="U4" t="n">
        <v>0.36</v>
      </c>
      <c r="V4" t="n">
        <v>0.79</v>
      </c>
      <c r="W4" t="n">
        <v>7.85</v>
      </c>
      <c r="X4" t="n">
        <v>4.7</v>
      </c>
      <c r="Y4" t="n">
        <v>1</v>
      </c>
      <c r="Z4" t="n">
        <v>10</v>
      </c>
      <c r="AA4" t="n">
        <v>514.0032611965446</v>
      </c>
      <c r="AB4" t="n">
        <v>703.2819381925897</v>
      </c>
      <c r="AC4" t="n">
        <v>636.1616970738878</v>
      </c>
      <c r="AD4" t="n">
        <v>514003.2611965446</v>
      </c>
      <c r="AE4" t="n">
        <v>703281.9381925897</v>
      </c>
      <c r="AF4" t="n">
        <v>1.349363555432783e-06</v>
      </c>
      <c r="AG4" t="n">
        <v>0.8841666666666667</v>
      </c>
      <c r="AH4" t="n">
        <v>636161.6970738878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2.4442</v>
      </c>
      <c r="E5" t="n">
        <v>40.91</v>
      </c>
      <c r="F5" t="n">
        <v>35.63</v>
      </c>
      <c r="G5" t="n">
        <v>15.95</v>
      </c>
      <c r="H5" t="n">
        <v>0.26</v>
      </c>
      <c r="I5" t="n">
        <v>134</v>
      </c>
      <c r="J5" t="n">
        <v>117.01</v>
      </c>
      <c r="K5" t="n">
        <v>43.4</v>
      </c>
      <c r="L5" t="n">
        <v>1.75</v>
      </c>
      <c r="M5" t="n">
        <v>132</v>
      </c>
      <c r="N5" t="n">
        <v>16.86</v>
      </c>
      <c r="O5" t="n">
        <v>14665.62</v>
      </c>
      <c r="P5" t="n">
        <v>324.33</v>
      </c>
      <c r="Q5" t="n">
        <v>3109.83</v>
      </c>
      <c r="R5" t="n">
        <v>218.35</v>
      </c>
      <c r="S5" t="n">
        <v>88.73</v>
      </c>
      <c r="T5" t="n">
        <v>62445.79</v>
      </c>
      <c r="U5" t="n">
        <v>0.41</v>
      </c>
      <c r="V5" t="n">
        <v>0.8100000000000001</v>
      </c>
      <c r="W5" t="n">
        <v>7.82</v>
      </c>
      <c r="X5" t="n">
        <v>3.86</v>
      </c>
      <c r="Y5" t="n">
        <v>1</v>
      </c>
      <c r="Z5" t="n">
        <v>10</v>
      </c>
      <c r="AA5" t="n">
        <v>478.0356930009368</v>
      </c>
      <c r="AB5" t="n">
        <v>654.0695246102393</v>
      </c>
      <c r="AC5" t="n">
        <v>591.6460471737807</v>
      </c>
      <c r="AD5" t="n">
        <v>478035.6930009368</v>
      </c>
      <c r="AE5" t="n">
        <v>654069.5246102393</v>
      </c>
      <c r="AF5" t="n">
        <v>1.399819363434832e-06</v>
      </c>
      <c r="AG5" t="n">
        <v>0.8522916666666666</v>
      </c>
      <c r="AH5" t="n">
        <v>591646.0471737807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2.5129</v>
      </c>
      <c r="E6" t="n">
        <v>39.79</v>
      </c>
      <c r="F6" t="n">
        <v>35.01</v>
      </c>
      <c r="G6" t="n">
        <v>18.59</v>
      </c>
      <c r="H6" t="n">
        <v>0.3</v>
      </c>
      <c r="I6" t="n">
        <v>113</v>
      </c>
      <c r="J6" t="n">
        <v>117.34</v>
      </c>
      <c r="K6" t="n">
        <v>43.4</v>
      </c>
      <c r="L6" t="n">
        <v>2</v>
      </c>
      <c r="M6" t="n">
        <v>111</v>
      </c>
      <c r="N6" t="n">
        <v>16.94</v>
      </c>
      <c r="O6" t="n">
        <v>14705.49</v>
      </c>
      <c r="P6" t="n">
        <v>311.84</v>
      </c>
      <c r="Q6" t="n">
        <v>3109.41</v>
      </c>
      <c r="R6" t="n">
        <v>198.35</v>
      </c>
      <c r="S6" t="n">
        <v>88.73</v>
      </c>
      <c r="T6" t="n">
        <v>52547.39</v>
      </c>
      <c r="U6" t="n">
        <v>0.45</v>
      </c>
      <c r="V6" t="n">
        <v>0.83</v>
      </c>
      <c r="W6" t="n">
        <v>7.78</v>
      </c>
      <c r="X6" t="n">
        <v>3.25</v>
      </c>
      <c r="Y6" t="n">
        <v>1</v>
      </c>
      <c r="Z6" t="n">
        <v>10</v>
      </c>
      <c r="AA6" t="n">
        <v>450.4149583267122</v>
      </c>
      <c r="AB6" t="n">
        <v>616.2776168881518</v>
      </c>
      <c r="AC6" t="n">
        <v>557.4609460834134</v>
      </c>
      <c r="AD6" t="n">
        <v>450414.9583267122</v>
      </c>
      <c r="AE6" t="n">
        <v>616277.6168881517</v>
      </c>
      <c r="AF6" t="n">
        <v>1.439164584884784e-06</v>
      </c>
      <c r="AG6" t="n">
        <v>0.8289583333333334</v>
      </c>
      <c r="AH6" t="n">
        <v>557460.9460834134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2.5679</v>
      </c>
      <c r="E7" t="n">
        <v>38.94</v>
      </c>
      <c r="F7" t="n">
        <v>34.54</v>
      </c>
      <c r="G7" t="n">
        <v>21.37</v>
      </c>
      <c r="H7" t="n">
        <v>0.34</v>
      </c>
      <c r="I7" t="n">
        <v>97</v>
      </c>
      <c r="J7" t="n">
        <v>117.66</v>
      </c>
      <c r="K7" t="n">
        <v>43.4</v>
      </c>
      <c r="L7" t="n">
        <v>2.25</v>
      </c>
      <c r="M7" t="n">
        <v>95</v>
      </c>
      <c r="N7" t="n">
        <v>17.01</v>
      </c>
      <c r="O7" t="n">
        <v>14745.39</v>
      </c>
      <c r="P7" t="n">
        <v>300.76</v>
      </c>
      <c r="Q7" t="n">
        <v>3109.5</v>
      </c>
      <c r="R7" t="n">
        <v>183.41</v>
      </c>
      <c r="S7" t="n">
        <v>88.73</v>
      </c>
      <c r="T7" t="n">
        <v>45157.96</v>
      </c>
      <c r="U7" t="n">
        <v>0.48</v>
      </c>
      <c r="V7" t="n">
        <v>0.84</v>
      </c>
      <c r="W7" t="n">
        <v>7.74</v>
      </c>
      <c r="X7" t="n">
        <v>2.78</v>
      </c>
      <c r="Y7" t="n">
        <v>1</v>
      </c>
      <c r="Z7" t="n">
        <v>10</v>
      </c>
      <c r="AA7" t="n">
        <v>428.4569882353579</v>
      </c>
      <c r="AB7" t="n">
        <v>586.233753491889</v>
      </c>
      <c r="AC7" t="n">
        <v>530.284426842863</v>
      </c>
      <c r="AD7" t="n">
        <v>428456.9882353579</v>
      </c>
      <c r="AE7" t="n">
        <v>586233.7534918891</v>
      </c>
      <c r="AF7" t="n">
        <v>1.470663670470626e-06</v>
      </c>
      <c r="AG7" t="n">
        <v>0.8112499999999999</v>
      </c>
      <c r="AH7" t="n">
        <v>530284.426842863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2.6109</v>
      </c>
      <c r="E8" t="n">
        <v>38.3</v>
      </c>
      <c r="F8" t="n">
        <v>34.19</v>
      </c>
      <c r="G8" t="n">
        <v>24.13</v>
      </c>
      <c r="H8" t="n">
        <v>0.37</v>
      </c>
      <c r="I8" t="n">
        <v>85</v>
      </c>
      <c r="J8" t="n">
        <v>117.98</v>
      </c>
      <c r="K8" t="n">
        <v>43.4</v>
      </c>
      <c r="L8" t="n">
        <v>2.5</v>
      </c>
      <c r="M8" t="n">
        <v>83</v>
      </c>
      <c r="N8" t="n">
        <v>17.08</v>
      </c>
      <c r="O8" t="n">
        <v>14785.31</v>
      </c>
      <c r="P8" t="n">
        <v>291.36</v>
      </c>
      <c r="Q8" t="n">
        <v>3109.5</v>
      </c>
      <c r="R8" t="n">
        <v>171.84</v>
      </c>
      <c r="S8" t="n">
        <v>88.73</v>
      </c>
      <c r="T8" t="n">
        <v>39435.08</v>
      </c>
      <c r="U8" t="n">
        <v>0.52</v>
      </c>
      <c r="V8" t="n">
        <v>0.85</v>
      </c>
      <c r="W8" t="n">
        <v>7.72</v>
      </c>
      <c r="X8" t="n">
        <v>2.42</v>
      </c>
      <c r="Y8" t="n">
        <v>1</v>
      </c>
      <c r="Z8" t="n">
        <v>10</v>
      </c>
      <c r="AA8" t="n">
        <v>411.320794827357</v>
      </c>
      <c r="AB8" t="n">
        <v>562.7872576755645</v>
      </c>
      <c r="AC8" t="n">
        <v>509.0756316798849</v>
      </c>
      <c r="AD8" t="n">
        <v>411320.794827357</v>
      </c>
      <c r="AE8" t="n">
        <v>562787.2576755645</v>
      </c>
      <c r="AF8" t="n">
        <v>1.495290228292285e-06</v>
      </c>
      <c r="AG8" t="n">
        <v>0.7979166666666666</v>
      </c>
      <c r="AH8" t="n">
        <v>509075.6316798849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2.6475</v>
      </c>
      <c r="E9" t="n">
        <v>37.77</v>
      </c>
      <c r="F9" t="n">
        <v>33.9</v>
      </c>
      <c r="G9" t="n">
        <v>27.12</v>
      </c>
      <c r="H9" t="n">
        <v>0.41</v>
      </c>
      <c r="I9" t="n">
        <v>75</v>
      </c>
      <c r="J9" t="n">
        <v>118.31</v>
      </c>
      <c r="K9" t="n">
        <v>43.4</v>
      </c>
      <c r="L9" t="n">
        <v>2.75</v>
      </c>
      <c r="M9" t="n">
        <v>73</v>
      </c>
      <c r="N9" t="n">
        <v>17.16</v>
      </c>
      <c r="O9" t="n">
        <v>14825.26</v>
      </c>
      <c r="P9" t="n">
        <v>280.91</v>
      </c>
      <c r="Q9" t="n">
        <v>3109.64</v>
      </c>
      <c r="R9" t="n">
        <v>162.01</v>
      </c>
      <c r="S9" t="n">
        <v>88.73</v>
      </c>
      <c r="T9" t="n">
        <v>34569.1</v>
      </c>
      <c r="U9" t="n">
        <v>0.55</v>
      </c>
      <c r="V9" t="n">
        <v>0.85</v>
      </c>
      <c r="W9" t="n">
        <v>7.71</v>
      </c>
      <c r="X9" t="n">
        <v>2.13</v>
      </c>
      <c r="Y9" t="n">
        <v>1</v>
      </c>
      <c r="Z9" t="n">
        <v>10</v>
      </c>
      <c r="AA9" t="n">
        <v>394.9673020959457</v>
      </c>
      <c r="AB9" t="n">
        <v>540.4116874552667</v>
      </c>
      <c r="AC9" t="n">
        <v>488.8355544771023</v>
      </c>
      <c r="AD9" t="n">
        <v>394967.3020959457</v>
      </c>
      <c r="AE9" t="n">
        <v>540411.6874552667</v>
      </c>
      <c r="AF9" t="n">
        <v>1.516251437973046e-06</v>
      </c>
      <c r="AG9" t="n">
        <v>0.7868750000000001</v>
      </c>
      <c r="AH9" t="n">
        <v>488835.5544771023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2.6758</v>
      </c>
      <c r="E10" t="n">
        <v>37.37</v>
      </c>
      <c r="F10" t="n">
        <v>33.69</v>
      </c>
      <c r="G10" t="n">
        <v>30.17</v>
      </c>
      <c r="H10" t="n">
        <v>0.45</v>
      </c>
      <c r="I10" t="n">
        <v>67</v>
      </c>
      <c r="J10" t="n">
        <v>118.63</v>
      </c>
      <c r="K10" t="n">
        <v>43.4</v>
      </c>
      <c r="L10" t="n">
        <v>3</v>
      </c>
      <c r="M10" t="n">
        <v>60</v>
      </c>
      <c r="N10" t="n">
        <v>17.23</v>
      </c>
      <c r="O10" t="n">
        <v>14865.24</v>
      </c>
      <c r="P10" t="n">
        <v>272.43</v>
      </c>
      <c r="Q10" t="n">
        <v>3109.28</v>
      </c>
      <c r="R10" t="n">
        <v>154.82</v>
      </c>
      <c r="S10" t="n">
        <v>88.73</v>
      </c>
      <c r="T10" t="n">
        <v>31012.52</v>
      </c>
      <c r="U10" t="n">
        <v>0.57</v>
      </c>
      <c r="V10" t="n">
        <v>0.86</v>
      </c>
      <c r="W10" t="n">
        <v>7.72</v>
      </c>
      <c r="X10" t="n">
        <v>1.93</v>
      </c>
      <c r="Y10" t="n">
        <v>1</v>
      </c>
      <c r="Z10" t="n">
        <v>10</v>
      </c>
      <c r="AA10" t="n">
        <v>382.3232026744333</v>
      </c>
      <c r="AB10" t="n">
        <v>523.1114728084558</v>
      </c>
      <c r="AC10" t="n">
        <v>473.1864480351793</v>
      </c>
      <c r="AD10" t="n">
        <v>382323.2026744333</v>
      </c>
      <c r="AE10" t="n">
        <v>523111.4728084558</v>
      </c>
      <c r="AF10" t="n">
        <v>1.532459149283579e-06</v>
      </c>
      <c r="AG10" t="n">
        <v>0.7785416666666666</v>
      </c>
      <c r="AH10" t="n">
        <v>473186.4480351793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2.6983</v>
      </c>
      <c r="E11" t="n">
        <v>37.06</v>
      </c>
      <c r="F11" t="n">
        <v>33.52</v>
      </c>
      <c r="G11" t="n">
        <v>32.97</v>
      </c>
      <c r="H11" t="n">
        <v>0.48</v>
      </c>
      <c r="I11" t="n">
        <v>61</v>
      </c>
      <c r="J11" t="n">
        <v>118.96</v>
      </c>
      <c r="K11" t="n">
        <v>43.4</v>
      </c>
      <c r="L11" t="n">
        <v>3.25</v>
      </c>
      <c r="M11" t="n">
        <v>38</v>
      </c>
      <c r="N11" t="n">
        <v>17.31</v>
      </c>
      <c r="O11" t="n">
        <v>14905.25</v>
      </c>
      <c r="P11" t="n">
        <v>264.43</v>
      </c>
      <c r="Q11" t="n">
        <v>3109.65</v>
      </c>
      <c r="R11" t="n">
        <v>148.81</v>
      </c>
      <c r="S11" t="n">
        <v>88.73</v>
      </c>
      <c r="T11" t="n">
        <v>28038.76</v>
      </c>
      <c r="U11" t="n">
        <v>0.6</v>
      </c>
      <c r="V11" t="n">
        <v>0.86</v>
      </c>
      <c r="W11" t="n">
        <v>7.72</v>
      </c>
      <c r="X11" t="n">
        <v>1.76</v>
      </c>
      <c r="Y11" t="n">
        <v>1</v>
      </c>
      <c r="Z11" t="n">
        <v>10</v>
      </c>
      <c r="AA11" t="n">
        <v>371.3205697234953</v>
      </c>
      <c r="AB11" t="n">
        <v>508.0571850030747</v>
      </c>
      <c r="AC11" t="n">
        <v>459.5689203291181</v>
      </c>
      <c r="AD11" t="n">
        <v>371320.5697234953</v>
      </c>
      <c r="AE11" t="n">
        <v>508057.1850030746</v>
      </c>
      <c r="AF11" t="n">
        <v>1.545345138841424e-06</v>
      </c>
      <c r="AG11" t="n">
        <v>0.7720833333333333</v>
      </c>
      <c r="AH11" t="n">
        <v>459568.9203291181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2.7066</v>
      </c>
      <c r="E12" t="n">
        <v>36.95</v>
      </c>
      <c r="F12" t="n">
        <v>33.48</v>
      </c>
      <c r="G12" t="n">
        <v>34.63</v>
      </c>
      <c r="H12" t="n">
        <v>0.52</v>
      </c>
      <c r="I12" t="n">
        <v>58</v>
      </c>
      <c r="J12" t="n">
        <v>119.28</v>
      </c>
      <c r="K12" t="n">
        <v>43.4</v>
      </c>
      <c r="L12" t="n">
        <v>3.5</v>
      </c>
      <c r="M12" t="n">
        <v>8</v>
      </c>
      <c r="N12" t="n">
        <v>17.38</v>
      </c>
      <c r="O12" t="n">
        <v>14945.29</v>
      </c>
      <c r="P12" t="n">
        <v>262.1</v>
      </c>
      <c r="Q12" t="n">
        <v>3109.43</v>
      </c>
      <c r="R12" t="n">
        <v>146.07</v>
      </c>
      <c r="S12" t="n">
        <v>88.73</v>
      </c>
      <c r="T12" t="n">
        <v>26686.04</v>
      </c>
      <c r="U12" t="n">
        <v>0.61</v>
      </c>
      <c r="V12" t="n">
        <v>0.86</v>
      </c>
      <c r="W12" t="n">
        <v>7.76</v>
      </c>
      <c r="X12" t="n">
        <v>1.71</v>
      </c>
      <c r="Y12" t="n">
        <v>1</v>
      </c>
      <c r="Z12" t="n">
        <v>10</v>
      </c>
      <c r="AA12" t="n">
        <v>367.9508535389498</v>
      </c>
      <c r="AB12" t="n">
        <v>503.4465906579936</v>
      </c>
      <c r="AC12" t="n">
        <v>455.3983546373217</v>
      </c>
      <c r="AD12" t="n">
        <v>367950.8535389499</v>
      </c>
      <c r="AE12" t="n">
        <v>503446.5906579936</v>
      </c>
      <c r="AF12" t="n">
        <v>1.55009863721165e-06</v>
      </c>
      <c r="AG12" t="n">
        <v>0.7697916666666668</v>
      </c>
      <c r="AH12" t="n">
        <v>455398.3546373217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2.7079</v>
      </c>
      <c r="E13" t="n">
        <v>36.93</v>
      </c>
      <c r="F13" t="n">
        <v>33.46</v>
      </c>
      <c r="G13" t="n">
        <v>34.61</v>
      </c>
      <c r="H13" t="n">
        <v>0.55</v>
      </c>
      <c r="I13" t="n">
        <v>58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262.21</v>
      </c>
      <c r="Q13" t="n">
        <v>3109.37</v>
      </c>
      <c r="R13" t="n">
        <v>145.51</v>
      </c>
      <c r="S13" t="n">
        <v>88.73</v>
      </c>
      <c r="T13" t="n">
        <v>26402.95</v>
      </c>
      <c r="U13" t="n">
        <v>0.61</v>
      </c>
      <c r="V13" t="n">
        <v>0.86</v>
      </c>
      <c r="W13" t="n">
        <v>7.76</v>
      </c>
      <c r="X13" t="n">
        <v>1.7</v>
      </c>
      <c r="Y13" t="n">
        <v>1</v>
      </c>
      <c r="Z13" t="n">
        <v>10</v>
      </c>
      <c r="AA13" t="n">
        <v>367.7959834273736</v>
      </c>
      <c r="AB13" t="n">
        <v>503.2346905389477</v>
      </c>
      <c r="AC13" t="n">
        <v>455.206677968234</v>
      </c>
      <c r="AD13" t="n">
        <v>367795.9834273736</v>
      </c>
      <c r="AE13" t="n">
        <v>503234.6905389478</v>
      </c>
      <c r="AF13" t="n">
        <v>1.550843161052771e-06</v>
      </c>
      <c r="AG13" t="n">
        <v>0.769375</v>
      </c>
      <c r="AH13" t="n">
        <v>455206.677968234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2.2679</v>
      </c>
      <c r="E2" t="n">
        <v>44.09</v>
      </c>
      <c r="F2" t="n">
        <v>38.07</v>
      </c>
      <c r="G2" t="n">
        <v>10.58</v>
      </c>
      <c r="H2" t="n">
        <v>0.2</v>
      </c>
      <c r="I2" t="n">
        <v>216</v>
      </c>
      <c r="J2" t="n">
        <v>89.87</v>
      </c>
      <c r="K2" t="n">
        <v>37.55</v>
      </c>
      <c r="L2" t="n">
        <v>1</v>
      </c>
      <c r="M2" t="n">
        <v>214</v>
      </c>
      <c r="N2" t="n">
        <v>11.32</v>
      </c>
      <c r="O2" t="n">
        <v>11317.98</v>
      </c>
      <c r="P2" t="n">
        <v>298.78</v>
      </c>
      <c r="Q2" t="n">
        <v>3109.88</v>
      </c>
      <c r="R2" t="n">
        <v>298.25</v>
      </c>
      <c r="S2" t="n">
        <v>88.73</v>
      </c>
      <c r="T2" t="n">
        <v>101986.04</v>
      </c>
      <c r="U2" t="n">
        <v>0.3</v>
      </c>
      <c r="V2" t="n">
        <v>0.76</v>
      </c>
      <c r="W2" t="n">
        <v>7.95</v>
      </c>
      <c r="X2" t="n">
        <v>6.31</v>
      </c>
      <c r="Y2" t="n">
        <v>1</v>
      </c>
      <c r="Z2" t="n">
        <v>10</v>
      </c>
      <c r="AA2" t="n">
        <v>477.8231258473154</v>
      </c>
      <c r="AB2" t="n">
        <v>653.7786808528537</v>
      </c>
      <c r="AC2" t="n">
        <v>591.3829611363982</v>
      </c>
      <c r="AD2" t="n">
        <v>477823.1258473154</v>
      </c>
      <c r="AE2" t="n">
        <v>653778.6808528537</v>
      </c>
      <c r="AF2" t="n">
        <v>1.352971643931751e-06</v>
      </c>
      <c r="AG2" t="n">
        <v>0.9185416666666667</v>
      </c>
      <c r="AH2" t="n">
        <v>591382.9611363981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2.4188</v>
      </c>
      <c r="E3" t="n">
        <v>41.34</v>
      </c>
      <c r="F3" t="n">
        <v>36.38</v>
      </c>
      <c r="G3" t="n">
        <v>13.64</v>
      </c>
      <c r="H3" t="n">
        <v>0.24</v>
      </c>
      <c r="I3" t="n">
        <v>160</v>
      </c>
      <c r="J3" t="n">
        <v>90.18000000000001</v>
      </c>
      <c r="K3" t="n">
        <v>37.55</v>
      </c>
      <c r="L3" t="n">
        <v>1.25</v>
      </c>
      <c r="M3" t="n">
        <v>158</v>
      </c>
      <c r="N3" t="n">
        <v>11.37</v>
      </c>
      <c r="O3" t="n">
        <v>11355.7</v>
      </c>
      <c r="P3" t="n">
        <v>276.79</v>
      </c>
      <c r="Q3" t="n">
        <v>3109.77</v>
      </c>
      <c r="R3" t="n">
        <v>242.51</v>
      </c>
      <c r="S3" t="n">
        <v>88.73</v>
      </c>
      <c r="T3" t="n">
        <v>74392.44</v>
      </c>
      <c r="U3" t="n">
        <v>0.37</v>
      </c>
      <c r="V3" t="n">
        <v>0.8</v>
      </c>
      <c r="W3" t="n">
        <v>7.86</v>
      </c>
      <c r="X3" t="n">
        <v>4.61</v>
      </c>
      <c r="Y3" t="n">
        <v>1</v>
      </c>
      <c r="Z3" t="n">
        <v>10</v>
      </c>
      <c r="AA3" t="n">
        <v>419.7144907871537</v>
      </c>
      <c r="AB3" t="n">
        <v>574.2718827914895</v>
      </c>
      <c r="AC3" t="n">
        <v>519.4641802935187</v>
      </c>
      <c r="AD3" t="n">
        <v>419714.4907871538</v>
      </c>
      <c r="AE3" t="n">
        <v>574271.8827914895</v>
      </c>
      <c r="AF3" t="n">
        <v>1.442994758297156e-06</v>
      </c>
      <c r="AG3" t="n">
        <v>0.8612500000000001</v>
      </c>
      <c r="AH3" t="n">
        <v>519464.1802935187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2.5169</v>
      </c>
      <c r="E4" t="n">
        <v>39.73</v>
      </c>
      <c r="F4" t="n">
        <v>35.41</v>
      </c>
      <c r="G4" t="n">
        <v>16.86</v>
      </c>
      <c r="H4" t="n">
        <v>0.29</v>
      </c>
      <c r="I4" t="n">
        <v>126</v>
      </c>
      <c r="J4" t="n">
        <v>90.48</v>
      </c>
      <c r="K4" t="n">
        <v>37.55</v>
      </c>
      <c r="L4" t="n">
        <v>1.5</v>
      </c>
      <c r="M4" t="n">
        <v>124</v>
      </c>
      <c r="N4" t="n">
        <v>11.43</v>
      </c>
      <c r="O4" t="n">
        <v>11393.43</v>
      </c>
      <c r="P4" t="n">
        <v>261.03</v>
      </c>
      <c r="Q4" t="n">
        <v>3109.84</v>
      </c>
      <c r="R4" t="n">
        <v>211.56</v>
      </c>
      <c r="S4" t="n">
        <v>88.73</v>
      </c>
      <c r="T4" t="n">
        <v>59091.96</v>
      </c>
      <c r="U4" t="n">
        <v>0.42</v>
      </c>
      <c r="V4" t="n">
        <v>0.82</v>
      </c>
      <c r="W4" t="n">
        <v>7.79</v>
      </c>
      <c r="X4" t="n">
        <v>3.65</v>
      </c>
      <c r="Y4" t="n">
        <v>1</v>
      </c>
      <c r="Z4" t="n">
        <v>10</v>
      </c>
      <c r="AA4" t="n">
        <v>384.7374581739504</v>
      </c>
      <c r="AB4" t="n">
        <v>526.4147636923308</v>
      </c>
      <c r="AC4" t="n">
        <v>476.1744774732951</v>
      </c>
      <c r="AD4" t="n">
        <v>384737.4581739504</v>
      </c>
      <c r="AE4" t="n">
        <v>526414.7636923308</v>
      </c>
      <c r="AF4" t="n">
        <v>1.501518731254387e-06</v>
      </c>
      <c r="AG4" t="n">
        <v>0.8277083333333333</v>
      </c>
      <c r="AH4" t="n">
        <v>476174.4774732951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2.5942</v>
      </c>
      <c r="E5" t="n">
        <v>38.55</v>
      </c>
      <c r="F5" t="n">
        <v>34.68</v>
      </c>
      <c r="G5" t="n">
        <v>20.4</v>
      </c>
      <c r="H5" t="n">
        <v>0.34</v>
      </c>
      <c r="I5" t="n">
        <v>102</v>
      </c>
      <c r="J5" t="n">
        <v>90.79000000000001</v>
      </c>
      <c r="K5" t="n">
        <v>37.55</v>
      </c>
      <c r="L5" t="n">
        <v>1.75</v>
      </c>
      <c r="M5" t="n">
        <v>98</v>
      </c>
      <c r="N5" t="n">
        <v>11.49</v>
      </c>
      <c r="O5" t="n">
        <v>11431.19</v>
      </c>
      <c r="P5" t="n">
        <v>245.63</v>
      </c>
      <c r="Q5" t="n">
        <v>3109.6</v>
      </c>
      <c r="R5" t="n">
        <v>187.46</v>
      </c>
      <c r="S5" t="n">
        <v>88.73</v>
      </c>
      <c r="T5" t="n">
        <v>47157.24</v>
      </c>
      <c r="U5" t="n">
        <v>0.47</v>
      </c>
      <c r="V5" t="n">
        <v>0.83</v>
      </c>
      <c r="W5" t="n">
        <v>7.76</v>
      </c>
      <c r="X5" t="n">
        <v>2.92</v>
      </c>
      <c r="Y5" t="n">
        <v>1</v>
      </c>
      <c r="Z5" t="n">
        <v>10</v>
      </c>
      <c r="AA5" t="n">
        <v>356.3818929480831</v>
      </c>
      <c r="AB5" t="n">
        <v>487.6174283910496</v>
      </c>
      <c r="AC5" t="n">
        <v>441.0799054007661</v>
      </c>
      <c r="AD5" t="n">
        <v>356381.8929480831</v>
      </c>
      <c r="AE5" t="n">
        <v>487617.4283910496</v>
      </c>
      <c r="AF5" t="n">
        <v>1.547633951535671e-06</v>
      </c>
      <c r="AG5" t="n">
        <v>0.803125</v>
      </c>
      <c r="AH5" t="n">
        <v>441079.9054007661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2.6462</v>
      </c>
      <c r="E6" t="n">
        <v>37.79</v>
      </c>
      <c r="F6" t="n">
        <v>34.23</v>
      </c>
      <c r="G6" t="n">
        <v>23.88</v>
      </c>
      <c r="H6" t="n">
        <v>0.39</v>
      </c>
      <c r="I6" t="n">
        <v>86</v>
      </c>
      <c r="J6" t="n">
        <v>91.09999999999999</v>
      </c>
      <c r="K6" t="n">
        <v>37.55</v>
      </c>
      <c r="L6" t="n">
        <v>2</v>
      </c>
      <c r="M6" t="n">
        <v>65</v>
      </c>
      <c r="N6" t="n">
        <v>11.54</v>
      </c>
      <c r="O6" t="n">
        <v>11468.97</v>
      </c>
      <c r="P6" t="n">
        <v>233.72</v>
      </c>
      <c r="Q6" t="n">
        <v>3109.61</v>
      </c>
      <c r="R6" t="n">
        <v>172.24</v>
      </c>
      <c r="S6" t="n">
        <v>88.73</v>
      </c>
      <c r="T6" t="n">
        <v>39628.79</v>
      </c>
      <c r="U6" t="n">
        <v>0.52</v>
      </c>
      <c r="V6" t="n">
        <v>0.85</v>
      </c>
      <c r="W6" t="n">
        <v>7.75</v>
      </c>
      <c r="X6" t="n">
        <v>2.46</v>
      </c>
      <c r="Y6" t="n">
        <v>1</v>
      </c>
      <c r="Z6" t="n">
        <v>10</v>
      </c>
      <c r="AA6" t="n">
        <v>336.9640582060426</v>
      </c>
      <c r="AB6" t="n">
        <v>461.0490902425807</v>
      </c>
      <c r="AC6" t="n">
        <v>417.0472121562904</v>
      </c>
      <c r="AD6" t="n">
        <v>336964.0582060426</v>
      </c>
      <c r="AE6" t="n">
        <v>461049.0902425807</v>
      </c>
      <c r="AF6" t="n">
        <v>1.578655833225539e-06</v>
      </c>
      <c r="AG6" t="n">
        <v>0.7872916666666666</v>
      </c>
      <c r="AH6" t="n">
        <v>417047.2121562904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2.6625</v>
      </c>
      <c r="E7" t="n">
        <v>37.56</v>
      </c>
      <c r="F7" t="n">
        <v>34.11</v>
      </c>
      <c r="G7" t="n">
        <v>25.58</v>
      </c>
      <c r="H7" t="n">
        <v>0.43</v>
      </c>
      <c r="I7" t="n">
        <v>80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229.23</v>
      </c>
      <c r="Q7" t="n">
        <v>3109.73</v>
      </c>
      <c r="R7" t="n">
        <v>166.49</v>
      </c>
      <c r="S7" t="n">
        <v>88.73</v>
      </c>
      <c r="T7" t="n">
        <v>36782.28</v>
      </c>
      <c r="U7" t="n">
        <v>0.53</v>
      </c>
      <c r="V7" t="n">
        <v>0.85</v>
      </c>
      <c r="W7" t="n">
        <v>7.8</v>
      </c>
      <c r="X7" t="n">
        <v>2.34</v>
      </c>
      <c r="Y7" t="n">
        <v>1</v>
      </c>
      <c r="Z7" t="n">
        <v>10</v>
      </c>
      <c r="AA7" t="n">
        <v>330.4188364520386</v>
      </c>
      <c r="AB7" t="n">
        <v>452.0936290839479</v>
      </c>
      <c r="AC7" t="n">
        <v>408.9464476415687</v>
      </c>
      <c r="AD7" t="n">
        <v>330418.8364520386</v>
      </c>
      <c r="AE7" t="n">
        <v>452093.6290839479</v>
      </c>
      <c r="AF7" t="n">
        <v>1.588379999986017e-06</v>
      </c>
      <c r="AG7" t="n">
        <v>0.7825000000000001</v>
      </c>
      <c r="AH7" t="n">
        <v>408946.4476415687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2.6638</v>
      </c>
      <c r="E8" t="n">
        <v>37.54</v>
      </c>
      <c r="F8" t="n">
        <v>34.11</v>
      </c>
      <c r="G8" t="n">
        <v>25.9</v>
      </c>
      <c r="H8" t="n">
        <v>0.48</v>
      </c>
      <c r="I8" t="n">
        <v>79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229.57</v>
      </c>
      <c r="Q8" t="n">
        <v>3109.4</v>
      </c>
      <c r="R8" t="n">
        <v>165.45</v>
      </c>
      <c r="S8" t="n">
        <v>88.73</v>
      </c>
      <c r="T8" t="n">
        <v>36268.14</v>
      </c>
      <c r="U8" t="n">
        <v>0.54</v>
      </c>
      <c r="V8" t="n">
        <v>0.85</v>
      </c>
      <c r="W8" t="n">
        <v>7.83</v>
      </c>
      <c r="X8" t="n">
        <v>2.35</v>
      </c>
      <c r="Y8" t="n">
        <v>1</v>
      </c>
      <c r="Z8" t="n">
        <v>10</v>
      </c>
      <c r="AA8" t="n">
        <v>330.5669580598235</v>
      </c>
      <c r="AB8" t="n">
        <v>452.2962956023835</v>
      </c>
      <c r="AC8" t="n">
        <v>409.1297719519289</v>
      </c>
      <c r="AD8" t="n">
        <v>330566.9580598235</v>
      </c>
      <c r="AE8" t="n">
        <v>452296.2956023834</v>
      </c>
      <c r="AF8" t="n">
        <v>1.589155547028263e-06</v>
      </c>
      <c r="AG8" t="n">
        <v>0.7820833333333334</v>
      </c>
      <c r="AH8" t="n">
        <v>409129.771951929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1.1366</v>
      </c>
      <c r="E34" t="n">
        <v>87.98</v>
      </c>
      <c r="F34" t="n">
        <v>51.4</v>
      </c>
      <c r="G34" t="n">
        <v>4.78</v>
      </c>
      <c r="H34" t="n">
        <v>0.06</v>
      </c>
      <c r="I34" t="n">
        <v>645</v>
      </c>
      <c r="J34" t="n">
        <v>274.09</v>
      </c>
      <c r="K34" t="n">
        <v>60.56</v>
      </c>
      <c r="L34" t="n">
        <v>1</v>
      </c>
      <c r="M34" t="n">
        <v>643</v>
      </c>
      <c r="N34" t="n">
        <v>72.53</v>
      </c>
      <c r="O34" t="n">
        <v>34038.11</v>
      </c>
      <c r="P34" t="n">
        <v>888.58</v>
      </c>
      <c r="Q34" t="n">
        <v>3111.43</v>
      </c>
      <c r="R34" t="n">
        <v>734.8</v>
      </c>
      <c r="S34" t="n">
        <v>88.73</v>
      </c>
      <c r="T34" t="n">
        <v>318112.6</v>
      </c>
      <c r="U34" t="n">
        <v>0.12</v>
      </c>
      <c r="V34" t="n">
        <v>0.5600000000000001</v>
      </c>
      <c r="W34" t="n">
        <v>8.65</v>
      </c>
      <c r="X34" t="n">
        <v>19.61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1.3927</v>
      </c>
      <c r="E35" t="n">
        <v>71.8</v>
      </c>
      <c r="F35" t="n">
        <v>45.3</v>
      </c>
      <c r="G35" t="n">
        <v>6.01</v>
      </c>
      <c r="H35" t="n">
        <v>0.08</v>
      </c>
      <c r="I35" t="n">
        <v>452</v>
      </c>
      <c r="J35" t="n">
        <v>274.57</v>
      </c>
      <c r="K35" t="n">
        <v>60.56</v>
      </c>
      <c r="L35" t="n">
        <v>1.25</v>
      </c>
      <c r="M35" t="n">
        <v>450</v>
      </c>
      <c r="N35" t="n">
        <v>72.76000000000001</v>
      </c>
      <c r="O35" t="n">
        <v>34097.72</v>
      </c>
      <c r="P35" t="n">
        <v>780.79</v>
      </c>
      <c r="Q35" t="n">
        <v>3110.67</v>
      </c>
      <c r="R35" t="n">
        <v>533.3</v>
      </c>
      <c r="S35" t="n">
        <v>88.73</v>
      </c>
      <c r="T35" t="n">
        <v>218328.12</v>
      </c>
      <c r="U35" t="n">
        <v>0.17</v>
      </c>
      <c r="V35" t="n">
        <v>0.64</v>
      </c>
      <c r="W35" t="n">
        <v>8.369999999999999</v>
      </c>
      <c r="X35" t="n">
        <v>13.52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1.5812</v>
      </c>
      <c r="E36" t="n">
        <v>63.24</v>
      </c>
      <c r="F36" t="n">
        <v>42.12</v>
      </c>
      <c r="G36" t="n">
        <v>7.24</v>
      </c>
      <c r="H36" t="n">
        <v>0.1</v>
      </c>
      <c r="I36" t="n">
        <v>349</v>
      </c>
      <c r="J36" t="n">
        <v>275.05</v>
      </c>
      <c r="K36" t="n">
        <v>60.56</v>
      </c>
      <c r="L36" t="n">
        <v>1.5</v>
      </c>
      <c r="M36" t="n">
        <v>347</v>
      </c>
      <c r="N36" t="n">
        <v>73</v>
      </c>
      <c r="O36" t="n">
        <v>34157.42</v>
      </c>
      <c r="P36" t="n">
        <v>723.66</v>
      </c>
      <c r="Q36" t="n">
        <v>3110.75</v>
      </c>
      <c r="R36" t="n">
        <v>429.22</v>
      </c>
      <c r="S36" t="n">
        <v>88.73</v>
      </c>
      <c r="T36" t="n">
        <v>166805.42</v>
      </c>
      <c r="U36" t="n">
        <v>0.21</v>
      </c>
      <c r="V36" t="n">
        <v>0.6899999999999999</v>
      </c>
      <c r="W36" t="n">
        <v>8.19</v>
      </c>
      <c r="X36" t="n">
        <v>10.34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1.729</v>
      </c>
      <c r="E37" t="n">
        <v>57.84</v>
      </c>
      <c r="F37" t="n">
        <v>40.1</v>
      </c>
      <c r="G37" t="n">
        <v>8.470000000000001</v>
      </c>
      <c r="H37" t="n">
        <v>0.11</v>
      </c>
      <c r="I37" t="n">
        <v>284</v>
      </c>
      <c r="J37" t="n">
        <v>275.54</v>
      </c>
      <c r="K37" t="n">
        <v>60.56</v>
      </c>
      <c r="L37" t="n">
        <v>1.75</v>
      </c>
      <c r="M37" t="n">
        <v>282</v>
      </c>
      <c r="N37" t="n">
        <v>73.23</v>
      </c>
      <c r="O37" t="n">
        <v>34217.22</v>
      </c>
      <c r="P37" t="n">
        <v>686.6900000000001</v>
      </c>
      <c r="Q37" t="n">
        <v>3110.32</v>
      </c>
      <c r="R37" t="n">
        <v>364.6</v>
      </c>
      <c r="S37" t="n">
        <v>88.73</v>
      </c>
      <c r="T37" t="n">
        <v>134821.62</v>
      </c>
      <c r="U37" t="n">
        <v>0.24</v>
      </c>
      <c r="V37" t="n">
        <v>0.72</v>
      </c>
      <c r="W37" t="n">
        <v>8.050000000000001</v>
      </c>
      <c r="X37" t="n">
        <v>8.33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1.8485</v>
      </c>
      <c r="E38" t="n">
        <v>54.1</v>
      </c>
      <c r="F38" t="n">
        <v>38.72</v>
      </c>
      <c r="G38" t="n">
        <v>9.720000000000001</v>
      </c>
      <c r="H38" t="n">
        <v>0.13</v>
      </c>
      <c r="I38" t="n">
        <v>239</v>
      </c>
      <c r="J38" t="n">
        <v>276.02</v>
      </c>
      <c r="K38" t="n">
        <v>60.56</v>
      </c>
      <c r="L38" t="n">
        <v>2</v>
      </c>
      <c r="M38" t="n">
        <v>237</v>
      </c>
      <c r="N38" t="n">
        <v>73.47</v>
      </c>
      <c r="O38" t="n">
        <v>34277.1</v>
      </c>
      <c r="P38" t="n">
        <v>660.9</v>
      </c>
      <c r="Q38" t="n">
        <v>3109.85</v>
      </c>
      <c r="R38" t="n">
        <v>319.56</v>
      </c>
      <c r="S38" t="n">
        <v>88.73</v>
      </c>
      <c r="T38" t="n">
        <v>112524.49</v>
      </c>
      <c r="U38" t="n">
        <v>0.28</v>
      </c>
      <c r="V38" t="n">
        <v>0.75</v>
      </c>
      <c r="W38" t="n">
        <v>7.97</v>
      </c>
      <c r="X38" t="n">
        <v>6.95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1.9418</v>
      </c>
      <c r="E39" t="n">
        <v>51.5</v>
      </c>
      <c r="F39" t="n">
        <v>37.79</v>
      </c>
      <c r="G39" t="n">
        <v>10.95</v>
      </c>
      <c r="H39" t="n">
        <v>0.14</v>
      </c>
      <c r="I39" t="n">
        <v>207</v>
      </c>
      <c r="J39" t="n">
        <v>276.51</v>
      </c>
      <c r="K39" t="n">
        <v>60.56</v>
      </c>
      <c r="L39" t="n">
        <v>2.25</v>
      </c>
      <c r="M39" t="n">
        <v>205</v>
      </c>
      <c r="N39" t="n">
        <v>73.70999999999999</v>
      </c>
      <c r="O39" t="n">
        <v>34337.08</v>
      </c>
      <c r="P39" t="n">
        <v>642.87</v>
      </c>
      <c r="Q39" t="n">
        <v>3110</v>
      </c>
      <c r="R39" t="n">
        <v>288.85</v>
      </c>
      <c r="S39" t="n">
        <v>88.73</v>
      </c>
      <c r="T39" t="n">
        <v>97328.83</v>
      </c>
      <c r="U39" t="n">
        <v>0.31</v>
      </c>
      <c r="V39" t="n">
        <v>0.77</v>
      </c>
      <c r="W39" t="n">
        <v>7.93</v>
      </c>
      <c r="X39" t="n">
        <v>6.02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2.0224</v>
      </c>
      <c r="E40" t="n">
        <v>49.45</v>
      </c>
      <c r="F40" t="n">
        <v>37.04</v>
      </c>
      <c r="G40" t="n">
        <v>12.21</v>
      </c>
      <c r="H40" t="n">
        <v>0.16</v>
      </c>
      <c r="I40" t="n">
        <v>182</v>
      </c>
      <c r="J40" t="n">
        <v>277</v>
      </c>
      <c r="K40" t="n">
        <v>60.56</v>
      </c>
      <c r="L40" t="n">
        <v>2.5</v>
      </c>
      <c r="M40" t="n">
        <v>180</v>
      </c>
      <c r="N40" t="n">
        <v>73.94</v>
      </c>
      <c r="O40" t="n">
        <v>34397.15</v>
      </c>
      <c r="P40" t="n">
        <v>627.99</v>
      </c>
      <c r="Q40" t="n">
        <v>3109.95</v>
      </c>
      <c r="R40" t="n">
        <v>265.22</v>
      </c>
      <c r="S40" t="n">
        <v>88.73</v>
      </c>
      <c r="T40" t="n">
        <v>85641.45</v>
      </c>
      <c r="U40" t="n">
        <v>0.33</v>
      </c>
      <c r="V40" t="n">
        <v>0.78</v>
      </c>
      <c r="W40" t="n">
        <v>7.87</v>
      </c>
      <c r="X40" t="n">
        <v>5.27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2.0916</v>
      </c>
      <c r="E41" t="n">
        <v>47.81</v>
      </c>
      <c r="F41" t="n">
        <v>36.45</v>
      </c>
      <c r="G41" t="n">
        <v>13.5</v>
      </c>
      <c r="H41" t="n">
        <v>0.18</v>
      </c>
      <c r="I41" t="n">
        <v>162</v>
      </c>
      <c r="J41" t="n">
        <v>277.48</v>
      </c>
      <c r="K41" t="n">
        <v>60.56</v>
      </c>
      <c r="L41" t="n">
        <v>2.75</v>
      </c>
      <c r="M41" t="n">
        <v>160</v>
      </c>
      <c r="N41" t="n">
        <v>74.18000000000001</v>
      </c>
      <c r="O41" t="n">
        <v>34457.31</v>
      </c>
      <c r="P41" t="n">
        <v>615.77</v>
      </c>
      <c r="Q41" t="n">
        <v>3110.38</v>
      </c>
      <c r="R41" t="n">
        <v>244.64</v>
      </c>
      <c r="S41" t="n">
        <v>88.73</v>
      </c>
      <c r="T41" t="n">
        <v>75449.39999999999</v>
      </c>
      <c r="U41" t="n">
        <v>0.36</v>
      </c>
      <c r="V41" t="n">
        <v>0.79</v>
      </c>
      <c r="W41" t="n">
        <v>7.87</v>
      </c>
      <c r="X41" t="n">
        <v>4.68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2.1508</v>
      </c>
      <c r="E42" t="n">
        <v>46.5</v>
      </c>
      <c r="F42" t="n">
        <v>35.97</v>
      </c>
      <c r="G42" t="n">
        <v>14.78</v>
      </c>
      <c r="H42" t="n">
        <v>0.19</v>
      </c>
      <c r="I42" t="n">
        <v>146</v>
      </c>
      <c r="J42" t="n">
        <v>277.97</v>
      </c>
      <c r="K42" t="n">
        <v>60.56</v>
      </c>
      <c r="L42" t="n">
        <v>3</v>
      </c>
      <c r="M42" t="n">
        <v>144</v>
      </c>
      <c r="N42" t="n">
        <v>74.42</v>
      </c>
      <c r="O42" t="n">
        <v>34517.57</v>
      </c>
      <c r="P42" t="n">
        <v>605.71</v>
      </c>
      <c r="Q42" t="n">
        <v>3109.89</v>
      </c>
      <c r="R42" t="n">
        <v>229.34</v>
      </c>
      <c r="S42" t="n">
        <v>88.73</v>
      </c>
      <c r="T42" t="n">
        <v>67880.41</v>
      </c>
      <c r="U42" t="n">
        <v>0.39</v>
      </c>
      <c r="V42" t="n">
        <v>0.8</v>
      </c>
      <c r="W42" t="n">
        <v>7.83</v>
      </c>
      <c r="X42" t="n">
        <v>4.2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2.2013</v>
      </c>
      <c r="E43" t="n">
        <v>45.43</v>
      </c>
      <c r="F43" t="n">
        <v>35.58</v>
      </c>
      <c r="G43" t="n">
        <v>16.05</v>
      </c>
      <c r="H43" t="n">
        <v>0.21</v>
      </c>
      <c r="I43" t="n">
        <v>133</v>
      </c>
      <c r="J43" t="n">
        <v>278.46</v>
      </c>
      <c r="K43" t="n">
        <v>60.56</v>
      </c>
      <c r="L43" t="n">
        <v>3.25</v>
      </c>
      <c r="M43" t="n">
        <v>131</v>
      </c>
      <c r="N43" t="n">
        <v>74.66</v>
      </c>
      <c r="O43" t="n">
        <v>34577.92</v>
      </c>
      <c r="P43" t="n">
        <v>597.0599999999999</v>
      </c>
      <c r="Q43" t="n">
        <v>3109.66</v>
      </c>
      <c r="R43" t="n">
        <v>216.97</v>
      </c>
      <c r="S43" t="n">
        <v>88.73</v>
      </c>
      <c r="T43" t="n">
        <v>61759.14</v>
      </c>
      <c r="U43" t="n">
        <v>0.41</v>
      </c>
      <c r="V43" t="n">
        <v>0.8100000000000001</v>
      </c>
      <c r="W43" t="n">
        <v>7.81</v>
      </c>
      <c r="X43" t="n">
        <v>3.82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2.2452</v>
      </c>
      <c r="E44" t="n">
        <v>44.54</v>
      </c>
      <c r="F44" t="n">
        <v>35.27</v>
      </c>
      <c r="G44" t="n">
        <v>17.34</v>
      </c>
      <c r="H44" t="n">
        <v>0.22</v>
      </c>
      <c r="I44" t="n">
        <v>122</v>
      </c>
      <c r="J44" t="n">
        <v>278.95</v>
      </c>
      <c r="K44" t="n">
        <v>60.56</v>
      </c>
      <c r="L44" t="n">
        <v>3.5</v>
      </c>
      <c r="M44" t="n">
        <v>120</v>
      </c>
      <c r="N44" t="n">
        <v>74.90000000000001</v>
      </c>
      <c r="O44" t="n">
        <v>34638.36</v>
      </c>
      <c r="P44" t="n">
        <v>589.72</v>
      </c>
      <c r="Q44" t="n">
        <v>3109.45</v>
      </c>
      <c r="R44" t="n">
        <v>206.9</v>
      </c>
      <c r="S44" t="n">
        <v>88.73</v>
      </c>
      <c r="T44" t="n">
        <v>56779.23</v>
      </c>
      <c r="U44" t="n">
        <v>0.43</v>
      </c>
      <c r="V44" t="n">
        <v>0.82</v>
      </c>
      <c r="W44" t="n">
        <v>7.78</v>
      </c>
      <c r="X44" t="n">
        <v>3.5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2.2818</v>
      </c>
      <c r="E45" t="n">
        <v>43.83</v>
      </c>
      <c r="F45" t="n">
        <v>35.02</v>
      </c>
      <c r="G45" t="n">
        <v>18.6</v>
      </c>
      <c r="H45" t="n">
        <v>0.24</v>
      </c>
      <c r="I45" t="n">
        <v>113</v>
      </c>
      <c r="J45" t="n">
        <v>279.44</v>
      </c>
      <c r="K45" t="n">
        <v>60.56</v>
      </c>
      <c r="L45" t="n">
        <v>3.75</v>
      </c>
      <c r="M45" t="n">
        <v>111</v>
      </c>
      <c r="N45" t="n">
        <v>75.14</v>
      </c>
      <c r="O45" t="n">
        <v>34698.9</v>
      </c>
      <c r="P45" t="n">
        <v>583.14</v>
      </c>
      <c r="Q45" t="n">
        <v>3109.42</v>
      </c>
      <c r="R45" t="n">
        <v>198.48</v>
      </c>
      <c r="S45" t="n">
        <v>88.73</v>
      </c>
      <c r="T45" t="n">
        <v>52612.72</v>
      </c>
      <c r="U45" t="n">
        <v>0.45</v>
      </c>
      <c r="V45" t="n">
        <v>0.83</v>
      </c>
      <c r="W45" t="n">
        <v>7.79</v>
      </c>
      <c r="X45" t="n">
        <v>3.26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2.318</v>
      </c>
      <c r="E46" t="n">
        <v>43.14</v>
      </c>
      <c r="F46" t="n">
        <v>34.76</v>
      </c>
      <c r="G46" t="n">
        <v>19.86</v>
      </c>
      <c r="H46" t="n">
        <v>0.25</v>
      </c>
      <c r="I46" t="n">
        <v>105</v>
      </c>
      <c r="J46" t="n">
        <v>279.94</v>
      </c>
      <c r="K46" t="n">
        <v>60.56</v>
      </c>
      <c r="L46" t="n">
        <v>4</v>
      </c>
      <c r="M46" t="n">
        <v>103</v>
      </c>
      <c r="N46" t="n">
        <v>75.38</v>
      </c>
      <c r="O46" t="n">
        <v>34759.54</v>
      </c>
      <c r="P46" t="n">
        <v>577.13</v>
      </c>
      <c r="Q46" t="n">
        <v>3109.68</v>
      </c>
      <c r="R46" t="n">
        <v>190.31</v>
      </c>
      <c r="S46" t="n">
        <v>88.73</v>
      </c>
      <c r="T46" t="n">
        <v>48569.28</v>
      </c>
      <c r="U46" t="n">
        <v>0.47</v>
      </c>
      <c r="V46" t="n">
        <v>0.83</v>
      </c>
      <c r="W46" t="n">
        <v>7.75</v>
      </c>
      <c r="X46" t="n">
        <v>2.99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2.3485</v>
      </c>
      <c r="E47" t="n">
        <v>42.58</v>
      </c>
      <c r="F47" t="n">
        <v>34.56</v>
      </c>
      <c r="G47" t="n">
        <v>21.16</v>
      </c>
      <c r="H47" t="n">
        <v>0.27</v>
      </c>
      <c r="I47" t="n">
        <v>98</v>
      </c>
      <c r="J47" t="n">
        <v>280.43</v>
      </c>
      <c r="K47" t="n">
        <v>60.56</v>
      </c>
      <c r="L47" t="n">
        <v>4.25</v>
      </c>
      <c r="M47" t="n">
        <v>96</v>
      </c>
      <c r="N47" t="n">
        <v>75.62</v>
      </c>
      <c r="O47" t="n">
        <v>34820.27</v>
      </c>
      <c r="P47" t="n">
        <v>571.33</v>
      </c>
      <c r="Q47" t="n">
        <v>3109.4</v>
      </c>
      <c r="R47" t="n">
        <v>183.7</v>
      </c>
      <c r="S47" t="n">
        <v>88.73</v>
      </c>
      <c r="T47" t="n">
        <v>45300.58</v>
      </c>
      <c r="U47" t="n">
        <v>0.48</v>
      </c>
      <c r="V47" t="n">
        <v>0.84</v>
      </c>
      <c r="W47" t="n">
        <v>7.75</v>
      </c>
      <c r="X47" t="n">
        <v>2.8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2.3752</v>
      </c>
      <c r="E48" t="n">
        <v>42.1</v>
      </c>
      <c r="F48" t="n">
        <v>34.4</v>
      </c>
      <c r="G48" t="n">
        <v>22.43</v>
      </c>
      <c r="H48" t="n">
        <v>0.29</v>
      </c>
      <c r="I48" t="n">
        <v>92</v>
      </c>
      <c r="J48" t="n">
        <v>280.92</v>
      </c>
      <c r="K48" t="n">
        <v>60.56</v>
      </c>
      <c r="L48" t="n">
        <v>4.5</v>
      </c>
      <c r="M48" t="n">
        <v>90</v>
      </c>
      <c r="N48" t="n">
        <v>75.87</v>
      </c>
      <c r="O48" t="n">
        <v>34881.09</v>
      </c>
      <c r="P48" t="n">
        <v>566.74</v>
      </c>
      <c r="Q48" t="n">
        <v>3109.56</v>
      </c>
      <c r="R48" t="n">
        <v>178.49</v>
      </c>
      <c r="S48" t="n">
        <v>88.73</v>
      </c>
      <c r="T48" t="n">
        <v>42724.37</v>
      </c>
      <c r="U48" t="n">
        <v>0.5</v>
      </c>
      <c r="V48" t="n">
        <v>0.84</v>
      </c>
      <c r="W48" t="n">
        <v>7.74</v>
      </c>
      <c r="X48" t="n">
        <v>2.63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2.4041</v>
      </c>
      <c r="E49" t="n">
        <v>41.6</v>
      </c>
      <c r="F49" t="n">
        <v>34.2</v>
      </c>
      <c r="G49" t="n">
        <v>23.86</v>
      </c>
      <c r="H49" t="n">
        <v>0.3</v>
      </c>
      <c r="I49" t="n">
        <v>86</v>
      </c>
      <c r="J49" t="n">
        <v>281.41</v>
      </c>
      <c r="K49" t="n">
        <v>60.56</v>
      </c>
      <c r="L49" t="n">
        <v>4.75</v>
      </c>
      <c r="M49" t="n">
        <v>84</v>
      </c>
      <c r="N49" t="n">
        <v>76.11</v>
      </c>
      <c r="O49" t="n">
        <v>34942.02</v>
      </c>
      <c r="P49" t="n">
        <v>561.61</v>
      </c>
      <c r="Q49" t="n">
        <v>3109.48</v>
      </c>
      <c r="R49" t="n">
        <v>172</v>
      </c>
      <c r="S49" t="n">
        <v>88.73</v>
      </c>
      <c r="T49" t="n">
        <v>39511.16</v>
      </c>
      <c r="U49" t="n">
        <v>0.52</v>
      </c>
      <c r="V49" t="n">
        <v>0.85</v>
      </c>
      <c r="W49" t="n">
        <v>7.73</v>
      </c>
      <c r="X49" t="n">
        <v>2.44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2.4281</v>
      </c>
      <c r="E50" t="n">
        <v>41.18</v>
      </c>
      <c r="F50" t="n">
        <v>34.05</v>
      </c>
      <c r="G50" t="n">
        <v>25.22</v>
      </c>
      <c r="H50" t="n">
        <v>0.32</v>
      </c>
      <c r="I50" t="n">
        <v>81</v>
      </c>
      <c r="J50" t="n">
        <v>281.91</v>
      </c>
      <c r="K50" t="n">
        <v>60.56</v>
      </c>
      <c r="L50" t="n">
        <v>5</v>
      </c>
      <c r="M50" t="n">
        <v>79</v>
      </c>
      <c r="N50" t="n">
        <v>76.34999999999999</v>
      </c>
      <c r="O50" t="n">
        <v>35003.04</v>
      </c>
      <c r="P50" t="n">
        <v>556.85</v>
      </c>
      <c r="Q50" t="n">
        <v>3109.51</v>
      </c>
      <c r="R50" t="n">
        <v>167.4</v>
      </c>
      <c r="S50" t="n">
        <v>88.73</v>
      </c>
      <c r="T50" t="n">
        <v>37235.9</v>
      </c>
      <c r="U50" t="n">
        <v>0.53</v>
      </c>
      <c r="V50" t="n">
        <v>0.85</v>
      </c>
      <c r="W50" t="n">
        <v>7.71</v>
      </c>
      <c r="X50" t="n">
        <v>2.29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2.4467</v>
      </c>
      <c r="E51" t="n">
        <v>40.87</v>
      </c>
      <c r="F51" t="n">
        <v>33.95</v>
      </c>
      <c r="G51" t="n">
        <v>26.45</v>
      </c>
      <c r="H51" t="n">
        <v>0.33</v>
      </c>
      <c r="I51" t="n">
        <v>77</v>
      </c>
      <c r="J51" t="n">
        <v>282.4</v>
      </c>
      <c r="K51" t="n">
        <v>60.56</v>
      </c>
      <c r="L51" t="n">
        <v>5.25</v>
      </c>
      <c r="M51" t="n">
        <v>75</v>
      </c>
      <c r="N51" t="n">
        <v>76.59999999999999</v>
      </c>
      <c r="O51" t="n">
        <v>35064.15</v>
      </c>
      <c r="P51" t="n">
        <v>552.46</v>
      </c>
      <c r="Q51" t="n">
        <v>3109.54</v>
      </c>
      <c r="R51" t="n">
        <v>164.16</v>
      </c>
      <c r="S51" t="n">
        <v>88.73</v>
      </c>
      <c r="T51" t="n">
        <v>35634.45</v>
      </c>
      <c r="U51" t="n">
        <v>0.54</v>
      </c>
      <c r="V51" t="n">
        <v>0.85</v>
      </c>
      <c r="W51" t="n">
        <v>7.71</v>
      </c>
      <c r="X51" t="n">
        <v>2.19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2.4661</v>
      </c>
      <c r="E52" t="n">
        <v>40.55</v>
      </c>
      <c r="F52" t="n">
        <v>33.84</v>
      </c>
      <c r="G52" t="n">
        <v>27.81</v>
      </c>
      <c r="H52" t="n">
        <v>0.35</v>
      </c>
      <c r="I52" t="n">
        <v>73</v>
      </c>
      <c r="J52" t="n">
        <v>282.9</v>
      </c>
      <c r="K52" t="n">
        <v>60.56</v>
      </c>
      <c r="L52" t="n">
        <v>5.5</v>
      </c>
      <c r="M52" t="n">
        <v>71</v>
      </c>
      <c r="N52" t="n">
        <v>76.84999999999999</v>
      </c>
      <c r="O52" t="n">
        <v>35125.37</v>
      </c>
      <c r="P52" t="n">
        <v>548.52</v>
      </c>
      <c r="Q52" t="n">
        <v>3109.56</v>
      </c>
      <c r="R52" t="n">
        <v>160.24</v>
      </c>
      <c r="S52" t="n">
        <v>88.73</v>
      </c>
      <c r="T52" t="n">
        <v>33692.23</v>
      </c>
      <c r="U52" t="n">
        <v>0.55</v>
      </c>
      <c r="V52" t="n">
        <v>0.85</v>
      </c>
      <c r="W52" t="n">
        <v>7.71</v>
      </c>
      <c r="X52" t="n">
        <v>2.07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2.4887</v>
      </c>
      <c r="E53" t="n">
        <v>40.18</v>
      </c>
      <c r="F53" t="n">
        <v>33.68</v>
      </c>
      <c r="G53" t="n">
        <v>29.28</v>
      </c>
      <c r="H53" t="n">
        <v>0.36</v>
      </c>
      <c r="I53" t="n">
        <v>69</v>
      </c>
      <c r="J53" t="n">
        <v>283.4</v>
      </c>
      <c r="K53" t="n">
        <v>60.56</v>
      </c>
      <c r="L53" t="n">
        <v>5.75</v>
      </c>
      <c r="M53" t="n">
        <v>67</v>
      </c>
      <c r="N53" t="n">
        <v>77.09</v>
      </c>
      <c r="O53" t="n">
        <v>35186.68</v>
      </c>
      <c r="P53" t="n">
        <v>543.49</v>
      </c>
      <c r="Q53" t="n">
        <v>3109.24</v>
      </c>
      <c r="R53" t="n">
        <v>154.88</v>
      </c>
      <c r="S53" t="n">
        <v>88.73</v>
      </c>
      <c r="T53" t="n">
        <v>31036.75</v>
      </c>
      <c r="U53" t="n">
        <v>0.57</v>
      </c>
      <c r="V53" t="n">
        <v>0.86</v>
      </c>
      <c r="W53" t="n">
        <v>7.7</v>
      </c>
      <c r="X53" t="n">
        <v>1.92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2.5022</v>
      </c>
      <c r="E54" t="n">
        <v>39.97</v>
      </c>
      <c r="F54" t="n">
        <v>33.62</v>
      </c>
      <c r="G54" t="n">
        <v>30.56</v>
      </c>
      <c r="H54" t="n">
        <v>0.38</v>
      </c>
      <c r="I54" t="n">
        <v>66</v>
      </c>
      <c r="J54" t="n">
        <v>283.9</v>
      </c>
      <c r="K54" t="n">
        <v>60.56</v>
      </c>
      <c r="L54" t="n">
        <v>6</v>
      </c>
      <c r="M54" t="n">
        <v>64</v>
      </c>
      <c r="N54" t="n">
        <v>77.34</v>
      </c>
      <c r="O54" t="n">
        <v>35248.1</v>
      </c>
      <c r="P54" t="n">
        <v>541.01</v>
      </c>
      <c r="Q54" t="n">
        <v>3109.3</v>
      </c>
      <c r="R54" t="n">
        <v>153.23</v>
      </c>
      <c r="S54" t="n">
        <v>88.73</v>
      </c>
      <c r="T54" t="n">
        <v>30225.05</v>
      </c>
      <c r="U54" t="n">
        <v>0.58</v>
      </c>
      <c r="V54" t="n">
        <v>0.86</v>
      </c>
      <c r="W54" t="n">
        <v>7.69</v>
      </c>
      <c r="X54" t="n">
        <v>1.85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2.5171</v>
      </c>
      <c r="E55" t="n">
        <v>39.73</v>
      </c>
      <c r="F55" t="n">
        <v>33.54</v>
      </c>
      <c r="G55" t="n">
        <v>31.94</v>
      </c>
      <c r="H55" t="n">
        <v>0.39</v>
      </c>
      <c r="I55" t="n">
        <v>63</v>
      </c>
      <c r="J55" t="n">
        <v>284.4</v>
      </c>
      <c r="K55" t="n">
        <v>60.56</v>
      </c>
      <c r="L55" t="n">
        <v>6.25</v>
      </c>
      <c r="M55" t="n">
        <v>61</v>
      </c>
      <c r="N55" t="n">
        <v>77.59</v>
      </c>
      <c r="O55" t="n">
        <v>35309.61</v>
      </c>
      <c r="P55" t="n">
        <v>537.39</v>
      </c>
      <c r="Q55" t="n">
        <v>3109.19</v>
      </c>
      <c r="R55" t="n">
        <v>150.49</v>
      </c>
      <c r="S55" t="n">
        <v>88.73</v>
      </c>
      <c r="T55" t="n">
        <v>28870.99</v>
      </c>
      <c r="U55" t="n">
        <v>0.59</v>
      </c>
      <c r="V55" t="n">
        <v>0.86</v>
      </c>
      <c r="W55" t="n">
        <v>7.69</v>
      </c>
      <c r="X55" t="n">
        <v>1.78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2.5315</v>
      </c>
      <c r="E56" t="n">
        <v>39.5</v>
      </c>
      <c r="F56" t="n">
        <v>33.47</v>
      </c>
      <c r="G56" t="n">
        <v>33.47</v>
      </c>
      <c r="H56" t="n">
        <v>0.41</v>
      </c>
      <c r="I56" t="n">
        <v>60</v>
      </c>
      <c r="J56" t="n">
        <v>284.89</v>
      </c>
      <c r="K56" t="n">
        <v>60.56</v>
      </c>
      <c r="L56" t="n">
        <v>6.5</v>
      </c>
      <c r="M56" t="n">
        <v>58</v>
      </c>
      <c r="N56" t="n">
        <v>77.84</v>
      </c>
      <c r="O56" t="n">
        <v>35371.22</v>
      </c>
      <c r="P56" t="n">
        <v>534.23</v>
      </c>
      <c r="Q56" t="n">
        <v>3109.23</v>
      </c>
      <c r="R56" t="n">
        <v>148.58</v>
      </c>
      <c r="S56" t="n">
        <v>88.73</v>
      </c>
      <c r="T56" t="n">
        <v>27928.96</v>
      </c>
      <c r="U56" t="n">
        <v>0.6</v>
      </c>
      <c r="V56" t="n">
        <v>0.86</v>
      </c>
      <c r="W56" t="n">
        <v>7.68</v>
      </c>
      <c r="X56" t="n">
        <v>1.71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2.5417</v>
      </c>
      <c r="E57" t="n">
        <v>39.34</v>
      </c>
      <c r="F57" t="n">
        <v>33.41</v>
      </c>
      <c r="G57" t="n">
        <v>34.57</v>
      </c>
      <c r="H57" t="n">
        <v>0.42</v>
      </c>
      <c r="I57" t="n">
        <v>58</v>
      </c>
      <c r="J57" t="n">
        <v>285.39</v>
      </c>
      <c r="K57" t="n">
        <v>60.56</v>
      </c>
      <c r="L57" t="n">
        <v>6.75</v>
      </c>
      <c r="M57" t="n">
        <v>56</v>
      </c>
      <c r="N57" t="n">
        <v>78.09</v>
      </c>
      <c r="O57" t="n">
        <v>35432.93</v>
      </c>
      <c r="P57" t="n">
        <v>530.62</v>
      </c>
      <c r="Q57" t="n">
        <v>3109.29</v>
      </c>
      <c r="R57" t="n">
        <v>146.54</v>
      </c>
      <c r="S57" t="n">
        <v>88.73</v>
      </c>
      <c r="T57" t="n">
        <v>26920.33</v>
      </c>
      <c r="U57" t="n">
        <v>0.61</v>
      </c>
      <c r="V57" t="n">
        <v>0.87</v>
      </c>
      <c r="W57" t="n">
        <v>7.68</v>
      </c>
      <c r="X57" t="n">
        <v>1.65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2.5581</v>
      </c>
      <c r="E58" t="n">
        <v>39.09</v>
      </c>
      <c r="F58" t="n">
        <v>33.32</v>
      </c>
      <c r="G58" t="n">
        <v>36.35</v>
      </c>
      <c r="H58" t="n">
        <v>0.44</v>
      </c>
      <c r="I58" t="n">
        <v>55</v>
      </c>
      <c r="J58" t="n">
        <v>285.9</v>
      </c>
      <c r="K58" t="n">
        <v>60.56</v>
      </c>
      <c r="L58" t="n">
        <v>7</v>
      </c>
      <c r="M58" t="n">
        <v>53</v>
      </c>
      <c r="N58" t="n">
        <v>78.34</v>
      </c>
      <c r="O58" t="n">
        <v>35494.74</v>
      </c>
      <c r="P58" t="n">
        <v>527.62</v>
      </c>
      <c r="Q58" t="n">
        <v>3109.2</v>
      </c>
      <c r="R58" t="n">
        <v>143.48</v>
      </c>
      <c r="S58" t="n">
        <v>88.73</v>
      </c>
      <c r="T58" t="n">
        <v>25405.8</v>
      </c>
      <c r="U58" t="n">
        <v>0.62</v>
      </c>
      <c r="V58" t="n">
        <v>0.87</v>
      </c>
      <c r="W58" t="n">
        <v>7.67</v>
      </c>
      <c r="X58" t="n">
        <v>1.56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2.5686</v>
      </c>
      <c r="E59" t="n">
        <v>38.93</v>
      </c>
      <c r="F59" t="n">
        <v>33.26</v>
      </c>
      <c r="G59" t="n">
        <v>37.66</v>
      </c>
      <c r="H59" t="n">
        <v>0.45</v>
      </c>
      <c r="I59" t="n">
        <v>53</v>
      </c>
      <c r="J59" t="n">
        <v>286.4</v>
      </c>
      <c r="K59" t="n">
        <v>60.56</v>
      </c>
      <c r="L59" t="n">
        <v>7.25</v>
      </c>
      <c r="M59" t="n">
        <v>51</v>
      </c>
      <c r="N59" t="n">
        <v>78.59</v>
      </c>
      <c r="O59" t="n">
        <v>35556.78</v>
      </c>
      <c r="P59" t="n">
        <v>524.1799999999999</v>
      </c>
      <c r="Q59" t="n">
        <v>3109.18</v>
      </c>
      <c r="R59" t="n">
        <v>141.39</v>
      </c>
      <c r="S59" t="n">
        <v>88.73</v>
      </c>
      <c r="T59" t="n">
        <v>24371.55</v>
      </c>
      <c r="U59" t="n">
        <v>0.63</v>
      </c>
      <c r="V59" t="n">
        <v>0.87</v>
      </c>
      <c r="W59" t="n">
        <v>7.68</v>
      </c>
      <c r="X59" t="n">
        <v>1.5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2.5802</v>
      </c>
      <c r="E60" t="n">
        <v>38.76</v>
      </c>
      <c r="F60" t="n">
        <v>33.19</v>
      </c>
      <c r="G60" t="n">
        <v>39.05</v>
      </c>
      <c r="H60" t="n">
        <v>0.47</v>
      </c>
      <c r="I60" t="n">
        <v>51</v>
      </c>
      <c r="J60" t="n">
        <v>286.9</v>
      </c>
      <c r="K60" t="n">
        <v>60.56</v>
      </c>
      <c r="L60" t="n">
        <v>7.5</v>
      </c>
      <c r="M60" t="n">
        <v>49</v>
      </c>
      <c r="N60" t="n">
        <v>78.84999999999999</v>
      </c>
      <c r="O60" t="n">
        <v>35618.8</v>
      </c>
      <c r="P60" t="n">
        <v>520.74</v>
      </c>
      <c r="Q60" t="n">
        <v>3109.31</v>
      </c>
      <c r="R60" t="n">
        <v>139.33</v>
      </c>
      <c r="S60" t="n">
        <v>88.73</v>
      </c>
      <c r="T60" t="n">
        <v>23349.91</v>
      </c>
      <c r="U60" t="n">
        <v>0.64</v>
      </c>
      <c r="V60" t="n">
        <v>0.87</v>
      </c>
      <c r="W60" t="n">
        <v>7.67</v>
      </c>
      <c r="X60" t="n">
        <v>1.43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2.5917</v>
      </c>
      <c r="E61" t="n">
        <v>38.58</v>
      </c>
      <c r="F61" t="n">
        <v>33.12</v>
      </c>
      <c r="G61" t="n">
        <v>40.56</v>
      </c>
      <c r="H61" t="n">
        <v>0.48</v>
      </c>
      <c r="I61" t="n">
        <v>49</v>
      </c>
      <c r="J61" t="n">
        <v>287.41</v>
      </c>
      <c r="K61" t="n">
        <v>60.56</v>
      </c>
      <c r="L61" t="n">
        <v>7.75</v>
      </c>
      <c r="M61" t="n">
        <v>47</v>
      </c>
      <c r="N61" t="n">
        <v>79.09999999999999</v>
      </c>
      <c r="O61" t="n">
        <v>35680.92</v>
      </c>
      <c r="P61" t="n">
        <v>517.51</v>
      </c>
      <c r="Q61" t="n">
        <v>3109.35</v>
      </c>
      <c r="R61" t="n">
        <v>136.94</v>
      </c>
      <c r="S61" t="n">
        <v>88.73</v>
      </c>
      <c r="T61" t="n">
        <v>22162.45</v>
      </c>
      <c r="U61" t="n">
        <v>0.65</v>
      </c>
      <c r="V61" t="n">
        <v>0.87</v>
      </c>
      <c r="W61" t="n">
        <v>7.67</v>
      </c>
      <c r="X61" t="n">
        <v>1.36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2.5962</v>
      </c>
      <c r="E62" t="n">
        <v>38.52</v>
      </c>
      <c r="F62" t="n">
        <v>33.11</v>
      </c>
      <c r="G62" t="n">
        <v>41.39</v>
      </c>
      <c r="H62" t="n">
        <v>0.49</v>
      </c>
      <c r="I62" t="n">
        <v>48</v>
      </c>
      <c r="J62" t="n">
        <v>287.91</v>
      </c>
      <c r="K62" t="n">
        <v>60.56</v>
      </c>
      <c r="L62" t="n">
        <v>8</v>
      </c>
      <c r="M62" t="n">
        <v>46</v>
      </c>
      <c r="N62" t="n">
        <v>79.36</v>
      </c>
      <c r="O62" t="n">
        <v>35743.15</v>
      </c>
      <c r="P62" t="n">
        <v>514.89</v>
      </c>
      <c r="Q62" t="n">
        <v>3109.31</v>
      </c>
      <c r="R62" t="n">
        <v>136.43</v>
      </c>
      <c r="S62" t="n">
        <v>88.73</v>
      </c>
      <c r="T62" t="n">
        <v>21917.08</v>
      </c>
      <c r="U62" t="n">
        <v>0.65</v>
      </c>
      <c r="V62" t="n">
        <v>0.87</v>
      </c>
      <c r="W62" t="n">
        <v>7.67</v>
      </c>
      <c r="X62" t="n">
        <v>1.35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2.6083</v>
      </c>
      <c r="E63" t="n">
        <v>38.34</v>
      </c>
      <c r="F63" t="n">
        <v>33.04</v>
      </c>
      <c r="G63" t="n">
        <v>43.09</v>
      </c>
      <c r="H63" t="n">
        <v>0.51</v>
      </c>
      <c r="I63" t="n">
        <v>46</v>
      </c>
      <c r="J63" t="n">
        <v>288.42</v>
      </c>
      <c r="K63" t="n">
        <v>60.56</v>
      </c>
      <c r="L63" t="n">
        <v>8.25</v>
      </c>
      <c r="M63" t="n">
        <v>44</v>
      </c>
      <c r="N63" t="n">
        <v>79.61</v>
      </c>
      <c r="O63" t="n">
        <v>35805.48</v>
      </c>
      <c r="P63" t="n">
        <v>510.39</v>
      </c>
      <c r="Q63" t="n">
        <v>3109.27</v>
      </c>
      <c r="R63" t="n">
        <v>134</v>
      </c>
      <c r="S63" t="n">
        <v>88.73</v>
      </c>
      <c r="T63" t="n">
        <v>20708.89</v>
      </c>
      <c r="U63" t="n">
        <v>0.66</v>
      </c>
      <c r="V63" t="n">
        <v>0.88</v>
      </c>
      <c r="W63" t="n">
        <v>7.66</v>
      </c>
      <c r="X63" t="n">
        <v>1.27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2.6187</v>
      </c>
      <c r="E64" t="n">
        <v>38.19</v>
      </c>
      <c r="F64" t="n">
        <v>32.99</v>
      </c>
      <c r="G64" t="n">
        <v>44.98</v>
      </c>
      <c r="H64" t="n">
        <v>0.52</v>
      </c>
      <c r="I64" t="n">
        <v>44</v>
      </c>
      <c r="J64" t="n">
        <v>288.92</v>
      </c>
      <c r="K64" t="n">
        <v>60.56</v>
      </c>
      <c r="L64" t="n">
        <v>8.5</v>
      </c>
      <c r="M64" t="n">
        <v>42</v>
      </c>
      <c r="N64" t="n">
        <v>79.87</v>
      </c>
      <c r="O64" t="n">
        <v>35867.91</v>
      </c>
      <c r="P64" t="n">
        <v>508.88</v>
      </c>
      <c r="Q64" t="n">
        <v>3109.35</v>
      </c>
      <c r="R64" t="n">
        <v>132.84</v>
      </c>
      <c r="S64" t="n">
        <v>88.73</v>
      </c>
      <c r="T64" t="n">
        <v>20137.72</v>
      </c>
      <c r="U64" t="n">
        <v>0.67</v>
      </c>
      <c r="V64" t="n">
        <v>0.88</v>
      </c>
      <c r="W64" t="n">
        <v>7.66</v>
      </c>
      <c r="X64" t="n">
        <v>1.23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2.6247</v>
      </c>
      <c r="E65" t="n">
        <v>38.1</v>
      </c>
      <c r="F65" t="n">
        <v>32.95</v>
      </c>
      <c r="G65" t="n">
        <v>45.98</v>
      </c>
      <c r="H65" t="n">
        <v>0.54</v>
      </c>
      <c r="I65" t="n">
        <v>43</v>
      </c>
      <c r="J65" t="n">
        <v>289.43</v>
      </c>
      <c r="K65" t="n">
        <v>60.56</v>
      </c>
      <c r="L65" t="n">
        <v>8.75</v>
      </c>
      <c r="M65" t="n">
        <v>41</v>
      </c>
      <c r="N65" t="n">
        <v>80.12</v>
      </c>
      <c r="O65" t="n">
        <v>35930.44</v>
      </c>
      <c r="P65" t="n">
        <v>506.09</v>
      </c>
      <c r="Q65" t="n">
        <v>3109.19</v>
      </c>
      <c r="R65" t="n">
        <v>131.5</v>
      </c>
      <c r="S65" t="n">
        <v>88.73</v>
      </c>
      <c r="T65" t="n">
        <v>19476.04</v>
      </c>
      <c r="U65" t="n">
        <v>0.67</v>
      </c>
      <c r="V65" t="n">
        <v>0.88</v>
      </c>
      <c r="W65" t="n">
        <v>7.66</v>
      </c>
      <c r="X65" t="n">
        <v>1.19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2.6371</v>
      </c>
      <c r="E66" t="n">
        <v>37.92</v>
      </c>
      <c r="F66" t="n">
        <v>32.88</v>
      </c>
      <c r="G66" t="n">
        <v>48.11</v>
      </c>
      <c r="H66" t="n">
        <v>0.55</v>
      </c>
      <c r="I66" t="n">
        <v>41</v>
      </c>
      <c r="J66" t="n">
        <v>289.94</v>
      </c>
      <c r="K66" t="n">
        <v>60.56</v>
      </c>
      <c r="L66" t="n">
        <v>9</v>
      </c>
      <c r="M66" t="n">
        <v>39</v>
      </c>
      <c r="N66" t="n">
        <v>80.38</v>
      </c>
      <c r="O66" t="n">
        <v>35993.08</v>
      </c>
      <c r="P66" t="n">
        <v>501.63</v>
      </c>
      <c r="Q66" t="n">
        <v>3109.39</v>
      </c>
      <c r="R66" t="n">
        <v>129.35</v>
      </c>
      <c r="S66" t="n">
        <v>88.73</v>
      </c>
      <c r="T66" t="n">
        <v>18411.33</v>
      </c>
      <c r="U66" t="n">
        <v>0.6899999999999999</v>
      </c>
      <c r="V66" t="n">
        <v>0.88</v>
      </c>
      <c r="W66" t="n">
        <v>7.64</v>
      </c>
      <c r="X66" t="n">
        <v>1.12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2.6406</v>
      </c>
      <c r="E67" t="n">
        <v>37.87</v>
      </c>
      <c r="F67" t="n">
        <v>32.88</v>
      </c>
      <c r="G67" t="n">
        <v>49.32</v>
      </c>
      <c r="H67" t="n">
        <v>0.57</v>
      </c>
      <c r="I67" t="n">
        <v>40</v>
      </c>
      <c r="J67" t="n">
        <v>290.45</v>
      </c>
      <c r="K67" t="n">
        <v>60.56</v>
      </c>
      <c r="L67" t="n">
        <v>9.25</v>
      </c>
      <c r="M67" t="n">
        <v>38</v>
      </c>
      <c r="N67" t="n">
        <v>80.64</v>
      </c>
      <c r="O67" t="n">
        <v>36055.83</v>
      </c>
      <c r="P67" t="n">
        <v>500.16</v>
      </c>
      <c r="Q67" t="n">
        <v>3109.21</v>
      </c>
      <c r="R67" t="n">
        <v>129.1</v>
      </c>
      <c r="S67" t="n">
        <v>88.73</v>
      </c>
      <c r="T67" t="n">
        <v>18291.9</v>
      </c>
      <c r="U67" t="n">
        <v>0.6899999999999999</v>
      </c>
      <c r="V67" t="n">
        <v>0.88</v>
      </c>
      <c r="W67" t="n">
        <v>7.65</v>
      </c>
      <c r="X67" t="n">
        <v>1.12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2.6457</v>
      </c>
      <c r="E68" t="n">
        <v>37.8</v>
      </c>
      <c r="F68" t="n">
        <v>32.86</v>
      </c>
      <c r="G68" t="n">
        <v>50.55</v>
      </c>
      <c r="H68" t="n">
        <v>0.58</v>
      </c>
      <c r="I68" t="n">
        <v>39</v>
      </c>
      <c r="J68" t="n">
        <v>290.96</v>
      </c>
      <c r="K68" t="n">
        <v>60.56</v>
      </c>
      <c r="L68" t="n">
        <v>9.5</v>
      </c>
      <c r="M68" t="n">
        <v>37</v>
      </c>
      <c r="N68" t="n">
        <v>80.90000000000001</v>
      </c>
      <c r="O68" t="n">
        <v>36118.68</v>
      </c>
      <c r="P68" t="n">
        <v>496.31</v>
      </c>
      <c r="Q68" t="n">
        <v>3109.16</v>
      </c>
      <c r="R68" t="n">
        <v>128.52</v>
      </c>
      <c r="S68" t="n">
        <v>88.73</v>
      </c>
      <c r="T68" t="n">
        <v>18006.82</v>
      </c>
      <c r="U68" t="n">
        <v>0.6899999999999999</v>
      </c>
      <c r="V68" t="n">
        <v>0.88</v>
      </c>
      <c r="W68" t="n">
        <v>7.65</v>
      </c>
      <c r="X68" t="n">
        <v>1.1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2.6513</v>
      </c>
      <c r="E69" t="n">
        <v>37.72</v>
      </c>
      <c r="F69" t="n">
        <v>32.83</v>
      </c>
      <c r="G69" t="n">
        <v>51.84</v>
      </c>
      <c r="H69" t="n">
        <v>0.6</v>
      </c>
      <c r="I69" t="n">
        <v>38</v>
      </c>
      <c r="J69" t="n">
        <v>291.47</v>
      </c>
      <c r="K69" t="n">
        <v>60.56</v>
      </c>
      <c r="L69" t="n">
        <v>9.75</v>
      </c>
      <c r="M69" t="n">
        <v>36</v>
      </c>
      <c r="N69" t="n">
        <v>81.16</v>
      </c>
      <c r="O69" t="n">
        <v>36181.64</v>
      </c>
      <c r="P69" t="n">
        <v>492.5</v>
      </c>
      <c r="Q69" t="n">
        <v>3109.19</v>
      </c>
      <c r="R69" t="n">
        <v>127.42</v>
      </c>
      <c r="S69" t="n">
        <v>88.73</v>
      </c>
      <c r="T69" t="n">
        <v>17457.92</v>
      </c>
      <c r="U69" t="n">
        <v>0.7</v>
      </c>
      <c r="V69" t="n">
        <v>0.88</v>
      </c>
      <c r="W69" t="n">
        <v>7.66</v>
      </c>
      <c r="X69" t="n">
        <v>1.07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2.6574</v>
      </c>
      <c r="E70" t="n">
        <v>37.63</v>
      </c>
      <c r="F70" t="n">
        <v>32.8</v>
      </c>
      <c r="G70" t="n">
        <v>53.18</v>
      </c>
      <c r="H70" t="n">
        <v>0.61</v>
      </c>
      <c r="I70" t="n">
        <v>37</v>
      </c>
      <c r="J70" t="n">
        <v>291.98</v>
      </c>
      <c r="K70" t="n">
        <v>60.56</v>
      </c>
      <c r="L70" t="n">
        <v>10</v>
      </c>
      <c r="M70" t="n">
        <v>35</v>
      </c>
      <c r="N70" t="n">
        <v>81.42</v>
      </c>
      <c r="O70" t="n">
        <v>36244.71</v>
      </c>
      <c r="P70" t="n">
        <v>491.43</v>
      </c>
      <c r="Q70" t="n">
        <v>3109.31</v>
      </c>
      <c r="R70" t="n">
        <v>126.5</v>
      </c>
      <c r="S70" t="n">
        <v>88.73</v>
      </c>
      <c r="T70" t="n">
        <v>17004.19</v>
      </c>
      <c r="U70" t="n">
        <v>0.7</v>
      </c>
      <c r="V70" t="n">
        <v>0.88</v>
      </c>
      <c r="W70" t="n">
        <v>7.64</v>
      </c>
      <c r="X70" t="n">
        <v>1.04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2.6624</v>
      </c>
      <c r="E71" t="n">
        <v>37.56</v>
      </c>
      <c r="F71" t="n">
        <v>32.78</v>
      </c>
      <c r="G71" t="n">
        <v>54.63</v>
      </c>
      <c r="H71" t="n">
        <v>0.62</v>
      </c>
      <c r="I71" t="n">
        <v>36</v>
      </c>
      <c r="J71" t="n">
        <v>292.49</v>
      </c>
      <c r="K71" t="n">
        <v>60.56</v>
      </c>
      <c r="L71" t="n">
        <v>10.25</v>
      </c>
      <c r="M71" t="n">
        <v>34</v>
      </c>
      <c r="N71" t="n">
        <v>81.68000000000001</v>
      </c>
      <c r="O71" t="n">
        <v>36307.88</v>
      </c>
      <c r="P71" t="n">
        <v>488.52</v>
      </c>
      <c r="Q71" t="n">
        <v>3109.25</v>
      </c>
      <c r="R71" t="n">
        <v>125.53</v>
      </c>
      <c r="S71" t="n">
        <v>88.73</v>
      </c>
      <c r="T71" t="n">
        <v>16523.53</v>
      </c>
      <c r="U71" t="n">
        <v>0.71</v>
      </c>
      <c r="V71" t="n">
        <v>0.88</v>
      </c>
      <c r="W71" t="n">
        <v>7.65</v>
      </c>
      <c r="X71" t="n">
        <v>1.02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2.6737</v>
      </c>
      <c r="E72" t="n">
        <v>37.4</v>
      </c>
      <c r="F72" t="n">
        <v>32.73</v>
      </c>
      <c r="G72" t="n">
        <v>57.75</v>
      </c>
      <c r="H72" t="n">
        <v>0.64</v>
      </c>
      <c r="I72" t="n">
        <v>34</v>
      </c>
      <c r="J72" t="n">
        <v>293</v>
      </c>
      <c r="K72" t="n">
        <v>60.56</v>
      </c>
      <c r="L72" t="n">
        <v>10.5</v>
      </c>
      <c r="M72" t="n">
        <v>32</v>
      </c>
      <c r="N72" t="n">
        <v>81.95</v>
      </c>
      <c r="O72" t="n">
        <v>36371.17</v>
      </c>
      <c r="P72" t="n">
        <v>484.05</v>
      </c>
      <c r="Q72" t="n">
        <v>3109.38</v>
      </c>
      <c r="R72" t="n">
        <v>124.1</v>
      </c>
      <c r="S72" t="n">
        <v>88.73</v>
      </c>
      <c r="T72" t="n">
        <v>15818.04</v>
      </c>
      <c r="U72" t="n">
        <v>0.72</v>
      </c>
      <c r="V72" t="n">
        <v>0.88</v>
      </c>
      <c r="W72" t="n">
        <v>7.64</v>
      </c>
      <c r="X72" t="n">
        <v>0.96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2.6763</v>
      </c>
      <c r="E73" t="n">
        <v>37.36</v>
      </c>
      <c r="F73" t="n">
        <v>32.69</v>
      </c>
      <c r="G73" t="n">
        <v>57.68</v>
      </c>
      <c r="H73" t="n">
        <v>0.65</v>
      </c>
      <c r="I73" t="n">
        <v>34</v>
      </c>
      <c r="J73" t="n">
        <v>293.52</v>
      </c>
      <c r="K73" t="n">
        <v>60.56</v>
      </c>
      <c r="L73" t="n">
        <v>10.75</v>
      </c>
      <c r="M73" t="n">
        <v>32</v>
      </c>
      <c r="N73" t="n">
        <v>82.20999999999999</v>
      </c>
      <c r="O73" t="n">
        <v>36434.56</v>
      </c>
      <c r="P73" t="n">
        <v>481.56</v>
      </c>
      <c r="Q73" t="n">
        <v>3109.2</v>
      </c>
      <c r="R73" t="n">
        <v>123.11</v>
      </c>
      <c r="S73" t="n">
        <v>88.73</v>
      </c>
      <c r="T73" t="n">
        <v>15323.54</v>
      </c>
      <c r="U73" t="n">
        <v>0.72</v>
      </c>
      <c r="V73" t="n">
        <v>0.88</v>
      </c>
      <c r="W73" t="n">
        <v>7.63</v>
      </c>
      <c r="X73" t="n">
        <v>0.93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2.6815</v>
      </c>
      <c r="E74" t="n">
        <v>37.29</v>
      </c>
      <c r="F74" t="n">
        <v>32.67</v>
      </c>
      <c r="G74" t="n">
        <v>59.4</v>
      </c>
      <c r="H74" t="n">
        <v>0.67</v>
      </c>
      <c r="I74" t="n">
        <v>33</v>
      </c>
      <c r="J74" t="n">
        <v>294.03</v>
      </c>
      <c r="K74" t="n">
        <v>60.56</v>
      </c>
      <c r="L74" t="n">
        <v>11</v>
      </c>
      <c r="M74" t="n">
        <v>31</v>
      </c>
      <c r="N74" t="n">
        <v>82.48</v>
      </c>
      <c r="O74" t="n">
        <v>36498.06</v>
      </c>
      <c r="P74" t="n">
        <v>479.1</v>
      </c>
      <c r="Q74" t="n">
        <v>3109.36</v>
      </c>
      <c r="R74" t="n">
        <v>122.05</v>
      </c>
      <c r="S74" t="n">
        <v>88.73</v>
      </c>
      <c r="T74" t="n">
        <v>14799.33</v>
      </c>
      <c r="U74" t="n">
        <v>0.73</v>
      </c>
      <c r="V74" t="n">
        <v>0.89</v>
      </c>
      <c r="W74" t="n">
        <v>7.64</v>
      </c>
      <c r="X74" t="n">
        <v>0.91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2.6874</v>
      </c>
      <c r="E75" t="n">
        <v>37.21</v>
      </c>
      <c r="F75" t="n">
        <v>32.64</v>
      </c>
      <c r="G75" t="n">
        <v>61.2</v>
      </c>
      <c r="H75" t="n">
        <v>0.68</v>
      </c>
      <c r="I75" t="n">
        <v>32</v>
      </c>
      <c r="J75" t="n">
        <v>294.55</v>
      </c>
      <c r="K75" t="n">
        <v>60.56</v>
      </c>
      <c r="L75" t="n">
        <v>11.25</v>
      </c>
      <c r="M75" t="n">
        <v>30</v>
      </c>
      <c r="N75" t="n">
        <v>82.73999999999999</v>
      </c>
      <c r="O75" t="n">
        <v>36561.67</v>
      </c>
      <c r="P75" t="n">
        <v>476.8</v>
      </c>
      <c r="Q75" t="n">
        <v>3109.17</v>
      </c>
      <c r="R75" t="n">
        <v>121.28</v>
      </c>
      <c r="S75" t="n">
        <v>88.73</v>
      </c>
      <c r="T75" t="n">
        <v>14421.9</v>
      </c>
      <c r="U75" t="n">
        <v>0.73</v>
      </c>
      <c r="V75" t="n">
        <v>0.89</v>
      </c>
      <c r="W75" t="n">
        <v>7.64</v>
      </c>
      <c r="X75" t="n">
        <v>0.88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2.6913</v>
      </c>
      <c r="E76" t="n">
        <v>37.16</v>
      </c>
      <c r="F76" t="n">
        <v>32.64</v>
      </c>
      <c r="G76" t="n">
        <v>63.17</v>
      </c>
      <c r="H76" t="n">
        <v>0.6899999999999999</v>
      </c>
      <c r="I76" t="n">
        <v>31</v>
      </c>
      <c r="J76" t="n">
        <v>295.06</v>
      </c>
      <c r="K76" t="n">
        <v>60.56</v>
      </c>
      <c r="L76" t="n">
        <v>11.5</v>
      </c>
      <c r="M76" t="n">
        <v>29</v>
      </c>
      <c r="N76" t="n">
        <v>83.01000000000001</v>
      </c>
      <c r="O76" t="n">
        <v>36625.39</v>
      </c>
      <c r="P76" t="n">
        <v>473.58</v>
      </c>
      <c r="Q76" t="n">
        <v>3109.26</v>
      </c>
      <c r="R76" t="n">
        <v>121.33</v>
      </c>
      <c r="S76" t="n">
        <v>88.73</v>
      </c>
      <c r="T76" t="n">
        <v>14449.46</v>
      </c>
      <c r="U76" t="n">
        <v>0.73</v>
      </c>
      <c r="V76" t="n">
        <v>0.89</v>
      </c>
      <c r="W76" t="n">
        <v>7.64</v>
      </c>
      <c r="X76" t="n">
        <v>0.88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2.6977</v>
      </c>
      <c r="E77" t="n">
        <v>37.07</v>
      </c>
      <c r="F77" t="n">
        <v>32.6</v>
      </c>
      <c r="G77" t="n">
        <v>65.2</v>
      </c>
      <c r="H77" t="n">
        <v>0.71</v>
      </c>
      <c r="I77" t="n">
        <v>30</v>
      </c>
      <c r="J77" t="n">
        <v>295.58</v>
      </c>
      <c r="K77" t="n">
        <v>60.56</v>
      </c>
      <c r="L77" t="n">
        <v>11.75</v>
      </c>
      <c r="M77" t="n">
        <v>28</v>
      </c>
      <c r="N77" t="n">
        <v>83.28</v>
      </c>
      <c r="O77" t="n">
        <v>36689.22</v>
      </c>
      <c r="P77" t="n">
        <v>470.24</v>
      </c>
      <c r="Q77" t="n">
        <v>3109.16</v>
      </c>
      <c r="R77" t="n">
        <v>119.89</v>
      </c>
      <c r="S77" t="n">
        <v>88.73</v>
      </c>
      <c r="T77" t="n">
        <v>13735.81</v>
      </c>
      <c r="U77" t="n">
        <v>0.74</v>
      </c>
      <c r="V77" t="n">
        <v>0.89</v>
      </c>
      <c r="W77" t="n">
        <v>7.64</v>
      </c>
      <c r="X77" t="n">
        <v>0.84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2.7038</v>
      </c>
      <c r="E78" t="n">
        <v>36.98</v>
      </c>
      <c r="F78" t="n">
        <v>32.57</v>
      </c>
      <c r="G78" t="n">
        <v>67.38</v>
      </c>
      <c r="H78" t="n">
        <v>0.72</v>
      </c>
      <c r="I78" t="n">
        <v>29</v>
      </c>
      <c r="J78" t="n">
        <v>296.1</v>
      </c>
      <c r="K78" t="n">
        <v>60.56</v>
      </c>
      <c r="L78" t="n">
        <v>12</v>
      </c>
      <c r="M78" t="n">
        <v>27</v>
      </c>
      <c r="N78" t="n">
        <v>83.54000000000001</v>
      </c>
      <c r="O78" t="n">
        <v>36753.16</v>
      </c>
      <c r="P78" t="n">
        <v>466.67</v>
      </c>
      <c r="Q78" t="n">
        <v>3109.27</v>
      </c>
      <c r="R78" t="n">
        <v>119</v>
      </c>
      <c r="S78" t="n">
        <v>88.73</v>
      </c>
      <c r="T78" t="n">
        <v>13292.21</v>
      </c>
      <c r="U78" t="n">
        <v>0.75</v>
      </c>
      <c r="V78" t="n">
        <v>0.89</v>
      </c>
      <c r="W78" t="n">
        <v>7.63</v>
      </c>
      <c r="X78" t="n">
        <v>0.8100000000000001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2.7024</v>
      </c>
      <c r="E79" t="n">
        <v>37</v>
      </c>
      <c r="F79" t="n">
        <v>32.59</v>
      </c>
      <c r="G79" t="n">
        <v>67.42</v>
      </c>
      <c r="H79" t="n">
        <v>0.74</v>
      </c>
      <c r="I79" t="n">
        <v>29</v>
      </c>
      <c r="J79" t="n">
        <v>296.62</v>
      </c>
      <c r="K79" t="n">
        <v>60.56</v>
      </c>
      <c r="L79" t="n">
        <v>12.25</v>
      </c>
      <c r="M79" t="n">
        <v>27</v>
      </c>
      <c r="N79" t="n">
        <v>83.81</v>
      </c>
      <c r="O79" t="n">
        <v>36817.22</v>
      </c>
      <c r="P79" t="n">
        <v>465.07</v>
      </c>
      <c r="Q79" t="n">
        <v>3109.17</v>
      </c>
      <c r="R79" t="n">
        <v>119.79</v>
      </c>
      <c r="S79" t="n">
        <v>88.73</v>
      </c>
      <c r="T79" t="n">
        <v>13690.74</v>
      </c>
      <c r="U79" t="n">
        <v>0.74</v>
      </c>
      <c r="V79" t="n">
        <v>0.89</v>
      </c>
      <c r="W79" t="n">
        <v>7.63</v>
      </c>
      <c r="X79" t="n">
        <v>0.83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2.7106</v>
      </c>
      <c r="E80" t="n">
        <v>36.89</v>
      </c>
      <c r="F80" t="n">
        <v>32.53</v>
      </c>
      <c r="G80" t="n">
        <v>69.70999999999999</v>
      </c>
      <c r="H80" t="n">
        <v>0.75</v>
      </c>
      <c r="I80" t="n">
        <v>28</v>
      </c>
      <c r="J80" t="n">
        <v>297.14</v>
      </c>
      <c r="K80" t="n">
        <v>60.56</v>
      </c>
      <c r="L80" t="n">
        <v>12.5</v>
      </c>
      <c r="M80" t="n">
        <v>26</v>
      </c>
      <c r="N80" t="n">
        <v>84.08</v>
      </c>
      <c r="O80" t="n">
        <v>36881.39</v>
      </c>
      <c r="P80" t="n">
        <v>461.07</v>
      </c>
      <c r="Q80" t="n">
        <v>3109.27</v>
      </c>
      <c r="R80" t="n">
        <v>117.72</v>
      </c>
      <c r="S80" t="n">
        <v>88.73</v>
      </c>
      <c r="T80" t="n">
        <v>12660.97</v>
      </c>
      <c r="U80" t="n">
        <v>0.75</v>
      </c>
      <c r="V80" t="n">
        <v>0.89</v>
      </c>
      <c r="W80" t="n">
        <v>7.63</v>
      </c>
      <c r="X80" t="n">
        <v>0.77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2.7161</v>
      </c>
      <c r="E81" t="n">
        <v>36.82</v>
      </c>
      <c r="F81" t="n">
        <v>32.51</v>
      </c>
      <c r="G81" t="n">
        <v>72.23999999999999</v>
      </c>
      <c r="H81" t="n">
        <v>0.76</v>
      </c>
      <c r="I81" t="n">
        <v>27</v>
      </c>
      <c r="J81" t="n">
        <v>297.66</v>
      </c>
      <c r="K81" t="n">
        <v>60.56</v>
      </c>
      <c r="L81" t="n">
        <v>12.75</v>
      </c>
      <c r="M81" t="n">
        <v>25</v>
      </c>
      <c r="N81" t="n">
        <v>84.36</v>
      </c>
      <c r="O81" t="n">
        <v>36945.67</v>
      </c>
      <c r="P81" t="n">
        <v>459.28</v>
      </c>
      <c r="Q81" t="n">
        <v>3109.13</v>
      </c>
      <c r="R81" t="n">
        <v>117.14</v>
      </c>
      <c r="S81" t="n">
        <v>88.73</v>
      </c>
      <c r="T81" t="n">
        <v>12375.17</v>
      </c>
      <c r="U81" t="n">
        <v>0.76</v>
      </c>
      <c r="V81" t="n">
        <v>0.89</v>
      </c>
      <c r="W81" t="n">
        <v>7.62</v>
      </c>
      <c r="X81" t="n">
        <v>0.74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2.7228</v>
      </c>
      <c r="E82" t="n">
        <v>36.73</v>
      </c>
      <c r="F82" t="n">
        <v>32.47</v>
      </c>
      <c r="G82" t="n">
        <v>74.93000000000001</v>
      </c>
      <c r="H82" t="n">
        <v>0.78</v>
      </c>
      <c r="I82" t="n">
        <v>26</v>
      </c>
      <c r="J82" t="n">
        <v>298.18</v>
      </c>
      <c r="K82" t="n">
        <v>60.56</v>
      </c>
      <c r="L82" t="n">
        <v>13</v>
      </c>
      <c r="M82" t="n">
        <v>22</v>
      </c>
      <c r="N82" t="n">
        <v>84.63</v>
      </c>
      <c r="O82" t="n">
        <v>37010.06</v>
      </c>
      <c r="P82" t="n">
        <v>453.39</v>
      </c>
      <c r="Q82" t="n">
        <v>3109.26</v>
      </c>
      <c r="R82" t="n">
        <v>115.67</v>
      </c>
      <c r="S82" t="n">
        <v>88.73</v>
      </c>
      <c r="T82" t="n">
        <v>11646.84</v>
      </c>
      <c r="U82" t="n">
        <v>0.77</v>
      </c>
      <c r="V82" t="n">
        <v>0.89</v>
      </c>
      <c r="W82" t="n">
        <v>7.63</v>
      </c>
      <c r="X82" t="n">
        <v>0.71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2.7221</v>
      </c>
      <c r="E83" t="n">
        <v>36.74</v>
      </c>
      <c r="F83" t="n">
        <v>32.48</v>
      </c>
      <c r="G83" t="n">
        <v>74.95</v>
      </c>
      <c r="H83" t="n">
        <v>0.79</v>
      </c>
      <c r="I83" t="n">
        <v>26</v>
      </c>
      <c r="J83" t="n">
        <v>298.71</v>
      </c>
      <c r="K83" t="n">
        <v>60.56</v>
      </c>
      <c r="L83" t="n">
        <v>13.25</v>
      </c>
      <c r="M83" t="n">
        <v>21</v>
      </c>
      <c r="N83" t="n">
        <v>84.90000000000001</v>
      </c>
      <c r="O83" t="n">
        <v>37074.57</v>
      </c>
      <c r="P83" t="n">
        <v>450.31</v>
      </c>
      <c r="Q83" t="n">
        <v>3109.14</v>
      </c>
      <c r="R83" t="n">
        <v>116.04</v>
      </c>
      <c r="S83" t="n">
        <v>88.73</v>
      </c>
      <c r="T83" t="n">
        <v>11828.5</v>
      </c>
      <c r="U83" t="n">
        <v>0.76</v>
      </c>
      <c r="V83" t="n">
        <v>0.89</v>
      </c>
      <c r="W83" t="n">
        <v>7.63</v>
      </c>
      <c r="X83" t="n">
        <v>0.72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2.7282</v>
      </c>
      <c r="E84" t="n">
        <v>36.65</v>
      </c>
      <c r="F84" t="n">
        <v>32.45</v>
      </c>
      <c r="G84" t="n">
        <v>77.87</v>
      </c>
      <c r="H84" t="n">
        <v>0.8</v>
      </c>
      <c r="I84" t="n">
        <v>25</v>
      </c>
      <c r="J84" t="n">
        <v>299.23</v>
      </c>
      <c r="K84" t="n">
        <v>60.56</v>
      </c>
      <c r="L84" t="n">
        <v>13.5</v>
      </c>
      <c r="M84" t="n">
        <v>20</v>
      </c>
      <c r="N84" t="n">
        <v>85.18000000000001</v>
      </c>
      <c r="O84" t="n">
        <v>37139.2</v>
      </c>
      <c r="P84" t="n">
        <v>450.2</v>
      </c>
      <c r="Q84" t="n">
        <v>3109.31</v>
      </c>
      <c r="R84" t="n">
        <v>114.81</v>
      </c>
      <c r="S84" t="n">
        <v>88.73</v>
      </c>
      <c r="T84" t="n">
        <v>11217.67</v>
      </c>
      <c r="U84" t="n">
        <v>0.77</v>
      </c>
      <c r="V84" t="n">
        <v>0.89</v>
      </c>
      <c r="W84" t="n">
        <v>7.63</v>
      </c>
      <c r="X84" t="n">
        <v>0.6899999999999999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2.7273</v>
      </c>
      <c r="E85" t="n">
        <v>36.67</v>
      </c>
      <c r="F85" t="n">
        <v>32.46</v>
      </c>
      <c r="G85" t="n">
        <v>77.90000000000001</v>
      </c>
      <c r="H85" t="n">
        <v>0.82</v>
      </c>
      <c r="I85" t="n">
        <v>25</v>
      </c>
      <c r="J85" t="n">
        <v>299.76</v>
      </c>
      <c r="K85" t="n">
        <v>60.56</v>
      </c>
      <c r="L85" t="n">
        <v>13.75</v>
      </c>
      <c r="M85" t="n">
        <v>19</v>
      </c>
      <c r="N85" t="n">
        <v>85.45</v>
      </c>
      <c r="O85" t="n">
        <v>37204.07</v>
      </c>
      <c r="P85" t="n">
        <v>447.95</v>
      </c>
      <c r="Q85" t="n">
        <v>3109.29</v>
      </c>
      <c r="R85" t="n">
        <v>115.04</v>
      </c>
      <c r="S85" t="n">
        <v>88.73</v>
      </c>
      <c r="T85" t="n">
        <v>11333.74</v>
      </c>
      <c r="U85" t="n">
        <v>0.77</v>
      </c>
      <c r="V85" t="n">
        <v>0.89</v>
      </c>
      <c r="W85" t="n">
        <v>7.64</v>
      </c>
      <c r="X85" t="n">
        <v>0.7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2.7334</v>
      </c>
      <c r="E86" t="n">
        <v>36.58</v>
      </c>
      <c r="F86" t="n">
        <v>32.43</v>
      </c>
      <c r="G86" t="n">
        <v>81.08</v>
      </c>
      <c r="H86" t="n">
        <v>0.83</v>
      </c>
      <c r="I86" t="n">
        <v>24</v>
      </c>
      <c r="J86" t="n">
        <v>300.28</v>
      </c>
      <c r="K86" t="n">
        <v>60.56</v>
      </c>
      <c r="L86" t="n">
        <v>14</v>
      </c>
      <c r="M86" t="n">
        <v>14</v>
      </c>
      <c r="N86" t="n">
        <v>85.73</v>
      </c>
      <c r="O86" t="n">
        <v>37268.93</v>
      </c>
      <c r="P86" t="n">
        <v>444.94</v>
      </c>
      <c r="Q86" t="n">
        <v>3109.17</v>
      </c>
      <c r="R86" t="n">
        <v>114.03</v>
      </c>
      <c r="S86" t="n">
        <v>88.73</v>
      </c>
      <c r="T86" t="n">
        <v>10833.35</v>
      </c>
      <c r="U86" t="n">
        <v>0.78</v>
      </c>
      <c r="V86" t="n">
        <v>0.89</v>
      </c>
      <c r="W86" t="n">
        <v>7.64</v>
      </c>
      <c r="X86" t="n">
        <v>0.67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2.7335</v>
      </c>
      <c r="E87" t="n">
        <v>36.58</v>
      </c>
      <c r="F87" t="n">
        <v>32.43</v>
      </c>
      <c r="G87" t="n">
        <v>81.06999999999999</v>
      </c>
      <c r="H87" t="n">
        <v>0.84</v>
      </c>
      <c r="I87" t="n">
        <v>24</v>
      </c>
      <c r="J87" t="n">
        <v>300.81</v>
      </c>
      <c r="K87" t="n">
        <v>60.56</v>
      </c>
      <c r="L87" t="n">
        <v>14.25</v>
      </c>
      <c r="M87" t="n">
        <v>11</v>
      </c>
      <c r="N87" t="n">
        <v>86</v>
      </c>
      <c r="O87" t="n">
        <v>37333.9</v>
      </c>
      <c r="P87" t="n">
        <v>444.53</v>
      </c>
      <c r="Q87" t="n">
        <v>3109.12</v>
      </c>
      <c r="R87" t="n">
        <v>113.83</v>
      </c>
      <c r="S87" t="n">
        <v>88.73</v>
      </c>
      <c r="T87" t="n">
        <v>10733.73</v>
      </c>
      <c r="U87" t="n">
        <v>0.78</v>
      </c>
      <c r="V87" t="n">
        <v>0.89</v>
      </c>
      <c r="W87" t="n">
        <v>7.64</v>
      </c>
      <c r="X87" t="n">
        <v>0.67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2.7317</v>
      </c>
      <c r="E88" t="n">
        <v>36.61</v>
      </c>
      <c r="F88" t="n">
        <v>32.45</v>
      </c>
      <c r="G88" t="n">
        <v>81.13</v>
      </c>
      <c r="H88" t="n">
        <v>0.86</v>
      </c>
      <c r="I88" t="n">
        <v>24</v>
      </c>
      <c r="J88" t="n">
        <v>301.34</v>
      </c>
      <c r="K88" t="n">
        <v>60.56</v>
      </c>
      <c r="L88" t="n">
        <v>14.5</v>
      </c>
      <c r="M88" t="n">
        <v>7</v>
      </c>
      <c r="N88" t="n">
        <v>86.28</v>
      </c>
      <c r="O88" t="n">
        <v>37399</v>
      </c>
      <c r="P88" t="n">
        <v>443.25</v>
      </c>
      <c r="Q88" t="n">
        <v>3109.37</v>
      </c>
      <c r="R88" t="n">
        <v>114.64</v>
      </c>
      <c r="S88" t="n">
        <v>88.73</v>
      </c>
      <c r="T88" t="n">
        <v>11140.14</v>
      </c>
      <c r="U88" t="n">
        <v>0.77</v>
      </c>
      <c r="V88" t="n">
        <v>0.89</v>
      </c>
      <c r="W88" t="n">
        <v>7.64</v>
      </c>
      <c r="X88" t="n">
        <v>0.6899999999999999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2.7317</v>
      </c>
      <c r="E89" t="n">
        <v>36.61</v>
      </c>
      <c r="F89" t="n">
        <v>32.45</v>
      </c>
      <c r="G89" t="n">
        <v>81.13</v>
      </c>
      <c r="H89" t="n">
        <v>0.87</v>
      </c>
      <c r="I89" t="n">
        <v>24</v>
      </c>
      <c r="J89" t="n">
        <v>301.86</v>
      </c>
      <c r="K89" t="n">
        <v>60.56</v>
      </c>
      <c r="L89" t="n">
        <v>14.75</v>
      </c>
      <c r="M89" t="n">
        <v>4</v>
      </c>
      <c r="N89" t="n">
        <v>86.56</v>
      </c>
      <c r="O89" t="n">
        <v>37464.21</v>
      </c>
      <c r="P89" t="n">
        <v>442.89</v>
      </c>
      <c r="Q89" t="n">
        <v>3109.25</v>
      </c>
      <c r="R89" t="n">
        <v>114.49</v>
      </c>
      <c r="S89" t="n">
        <v>88.73</v>
      </c>
      <c r="T89" t="n">
        <v>11064.7</v>
      </c>
      <c r="U89" t="n">
        <v>0.78</v>
      </c>
      <c r="V89" t="n">
        <v>0.89</v>
      </c>
      <c r="W89" t="n">
        <v>7.65</v>
      </c>
      <c r="X89" t="n">
        <v>0.6899999999999999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2.7316</v>
      </c>
      <c r="E90" t="n">
        <v>36.61</v>
      </c>
      <c r="F90" t="n">
        <v>32.45</v>
      </c>
      <c r="G90" t="n">
        <v>81.13</v>
      </c>
      <c r="H90" t="n">
        <v>0.88</v>
      </c>
      <c r="I90" t="n">
        <v>24</v>
      </c>
      <c r="J90" t="n">
        <v>302.39</v>
      </c>
      <c r="K90" t="n">
        <v>60.56</v>
      </c>
      <c r="L90" t="n">
        <v>15</v>
      </c>
      <c r="M90" t="n">
        <v>0</v>
      </c>
      <c r="N90" t="n">
        <v>86.84</v>
      </c>
      <c r="O90" t="n">
        <v>37529.55</v>
      </c>
      <c r="P90" t="n">
        <v>443.05</v>
      </c>
      <c r="Q90" t="n">
        <v>3109.43</v>
      </c>
      <c r="R90" t="n">
        <v>114.39</v>
      </c>
      <c r="S90" t="n">
        <v>88.73</v>
      </c>
      <c r="T90" t="n">
        <v>11012.49</v>
      </c>
      <c r="U90" t="n">
        <v>0.78</v>
      </c>
      <c r="V90" t="n">
        <v>0.89</v>
      </c>
      <c r="W90" t="n">
        <v>7.65</v>
      </c>
      <c r="X90" t="n">
        <v>0.6899999999999999</v>
      </c>
      <c r="Y90" t="n">
        <v>1</v>
      </c>
      <c r="Z90" t="n">
        <v>10</v>
      </c>
    </row>
    <row r="91">
      <c r="A91" t="n">
        <v>0</v>
      </c>
      <c r="B91" t="n">
        <v>40</v>
      </c>
      <c r="C91" t="inlineStr">
        <is>
          <t xml:space="preserve">CONCLUIDO	</t>
        </is>
      </c>
      <c r="D91" t="n">
        <v>2.2679</v>
      </c>
      <c r="E91" t="n">
        <v>44.09</v>
      </c>
      <c r="F91" t="n">
        <v>38.07</v>
      </c>
      <c r="G91" t="n">
        <v>10.58</v>
      </c>
      <c r="H91" t="n">
        <v>0.2</v>
      </c>
      <c r="I91" t="n">
        <v>216</v>
      </c>
      <c r="J91" t="n">
        <v>89.87</v>
      </c>
      <c r="K91" t="n">
        <v>37.55</v>
      </c>
      <c r="L91" t="n">
        <v>1</v>
      </c>
      <c r="M91" t="n">
        <v>214</v>
      </c>
      <c r="N91" t="n">
        <v>11.32</v>
      </c>
      <c r="O91" t="n">
        <v>11317.98</v>
      </c>
      <c r="P91" t="n">
        <v>298.78</v>
      </c>
      <c r="Q91" t="n">
        <v>3109.88</v>
      </c>
      <c r="R91" t="n">
        <v>298.25</v>
      </c>
      <c r="S91" t="n">
        <v>88.73</v>
      </c>
      <c r="T91" t="n">
        <v>101986.04</v>
      </c>
      <c r="U91" t="n">
        <v>0.3</v>
      </c>
      <c r="V91" t="n">
        <v>0.76</v>
      </c>
      <c r="W91" t="n">
        <v>7.95</v>
      </c>
      <c r="X91" t="n">
        <v>6.31</v>
      </c>
      <c r="Y91" t="n">
        <v>1</v>
      </c>
      <c r="Z91" t="n">
        <v>10</v>
      </c>
    </row>
    <row r="92">
      <c r="A92" t="n">
        <v>1</v>
      </c>
      <c r="B92" t="n">
        <v>40</v>
      </c>
      <c r="C92" t="inlineStr">
        <is>
          <t xml:space="preserve">CONCLUIDO	</t>
        </is>
      </c>
      <c r="D92" t="n">
        <v>2.4188</v>
      </c>
      <c r="E92" t="n">
        <v>41.34</v>
      </c>
      <c r="F92" t="n">
        <v>36.38</v>
      </c>
      <c r="G92" t="n">
        <v>13.64</v>
      </c>
      <c r="H92" t="n">
        <v>0.24</v>
      </c>
      <c r="I92" t="n">
        <v>160</v>
      </c>
      <c r="J92" t="n">
        <v>90.18000000000001</v>
      </c>
      <c r="K92" t="n">
        <v>37.55</v>
      </c>
      <c r="L92" t="n">
        <v>1.25</v>
      </c>
      <c r="M92" t="n">
        <v>158</v>
      </c>
      <c r="N92" t="n">
        <v>11.37</v>
      </c>
      <c r="O92" t="n">
        <v>11355.7</v>
      </c>
      <c r="P92" t="n">
        <v>276.79</v>
      </c>
      <c r="Q92" t="n">
        <v>3109.77</v>
      </c>
      <c r="R92" t="n">
        <v>242.51</v>
      </c>
      <c r="S92" t="n">
        <v>88.73</v>
      </c>
      <c r="T92" t="n">
        <v>74392.44</v>
      </c>
      <c r="U92" t="n">
        <v>0.37</v>
      </c>
      <c r="V92" t="n">
        <v>0.8</v>
      </c>
      <c r="W92" t="n">
        <v>7.86</v>
      </c>
      <c r="X92" t="n">
        <v>4.61</v>
      </c>
      <c r="Y92" t="n">
        <v>1</v>
      </c>
      <c r="Z92" t="n">
        <v>10</v>
      </c>
    </row>
    <row r="93">
      <c r="A93" t="n">
        <v>2</v>
      </c>
      <c r="B93" t="n">
        <v>40</v>
      </c>
      <c r="C93" t="inlineStr">
        <is>
          <t xml:space="preserve">CONCLUIDO	</t>
        </is>
      </c>
      <c r="D93" t="n">
        <v>2.5169</v>
      </c>
      <c r="E93" t="n">
        <v>39.73</v>
      </c>
      <c r="F93" t="n">
        <v>35.41</v>
      </c>
      <c r="G93" t="n">
        <v>16.86</v>
      </c>
      <c r="H93" t="n">
        <v>0.29</v>
      </c>
      <c r="I93" t="n">
        <v>126</v>
      </c>
      <c r="J93" t="n">
        <v>90.48</v>
      </c>
      <c r="K93" t="n">
        <v>37.55</v>
      </c>
      <c r="L93" t="n">
        <v>1.5</v>
      </c>
      <c r="M93" t="n">
        <v>124</v>
      </c>
      <c r="N93" t="n">
        <v>11.43</v>
      </c>
      <c r="O93" t="n">
        <v>11393.43</v>
      </c>
      <c r="P93" t="n">
        <v>261.03</v>
      </c>
      <c r="Q93" t="n">
        <v>3109.84</v>
      </c>
      <c r="R93" t="n">
        <v>211.56</v>
      </c>
      <c r="S93" t="n">
        <v>88.73</v>
      </c>
      <c r="T93" t="n">
        <v>59091.96</v>
      </c>
      <c r="U93" t="n">
        <v>0.42</v>
      </c>
      <c r="V93" t="n">
        <v>0.82</v>
      </c>
      <c r="W93" t="n">
        <v>7.79</v>
      </c>
      <c r="X93" t="n">
        <v>3.65</v>
      </c>
      <c r="Y93" t="n">
        <v>1</v>
      </c>
      <c r="Z93" t="n">
        <v>10</v>
      </c>
    </row>
    <row r="94">
      <c r="A94" t="n">
        <v>3</v>
      </c>
      <c r="B94" t="n">
        <v>40</v>
      </c>
      <c r="C94" t="inlineStr">
        <is>
          <t xml:space="preserve">CONCLUIDO	</t>
        </is>
      </c>
      <c r="D94" t="n">
        <v>2.5942</v>
      </c>
      <c r="E94" t="n">
        <v>38.55</v>
      </c>
      <c r="F94" t="n">
        <v>34.68</v>
      </c>
      <c r="G94" t="n">
        <v>20.4</v>
      </c>
      <c r="H94" t="n">
        <v>0.34</v>
      </c>
      <c r="I94" t="n">
        <v>102</v>
      </c>
      <c r="J94" t="n">
        <v>90.79000000000001</v>
      </c>
      <c r="K94" t="n">
        <v>37.55</v>
      </c>
      <c r="L94" t="n">
        <v>1.75</v>
      </c>
      <c r="M94" t="n">
        <v>98</v>
      </c>
      <c r="N94" t="n">
        <v>11.49</v>
      </c>
      <c r="O94" t="n">
        <v>11431.19</v>
      </c>
      <c r="P94" t="n">
        <v>245.63</v>
      </c>
      <c r="Q94" t="n">
        <v>3109.6</v>
      </c>
      <c r="R94" t="n">
        <v>187.46</v>
      </c>
      <c r="S94" t="n">
        <v>88.73</v>
      </c>
      <c r="T94" t="n">
        <v>47157.24</v>
      </c>
      <c r="U94" t="n">
        <v>0.47</v>
      </c>
      <c r="V94" t="n">
        <v>0.83</v>
      </c>
      <c r="W94" t="n">
        <v>7.76</v>
      </c>
      <c r="X94" t="n">
        <v>2.92</v>
      </c>
      <c r="Y94" t="n">
        <v>1</v>
      </c>
      <c r="Z94" t="n">
        <v>10</v>
      </c>
    </row>
    <row r="95">
      <c r="A95" t="n">
        <v>4</v>
      </c>
      <c r="B95" t="n">
        <v>40</v>
      </c>
      <c r="C95" t="inlineStr">
        <is>
          <t xml:space="preserve">CONCLUIDO	</t>
        </is>
      </c>
      <c r="D95" t="n">
        <v>2.6462</v>
      </c>
      <c r="E95" t="n">
        <v>37.79</v>
      </c>
      <c r="F95" t="n">
        <v>34.23</v>
      </c>
      <c r="G95" t="n">
        <v>23.88</v>
      </c>
      <c r="H95" t="n">
        <v>0.39</v>
      </c>
      <c r="I95" t="n">
        <v>86</v>
      </c>
      <c r="J95" t="n">
        <v>91.09999999999999</v>
      </c>
      <c r="K95" t="n">
        <v>37.55</v>
      </c>
      <c r="L95" t="n">
        <v>2</v>
      </c>
      <c r="M95" t="n">
        <v>65</v>
      </c>
      <c r="N95" t="n">
        <v>11.54</v>
      </c>
      <c r="O95" t="n">
        <v>11468.97</v>
      </c>
      <c r="P95" t="n">
        <v>233.72</v>
      </c>
      <c r="Q95" t="n">
        <v>3109.61</v>
      </c>
      <c r="R95" t="n">
        <v>172.24</v>
      </c>
      <c r="S95" t="n">
        <v>88.73</v>
      </c>
      <c r="T95" t="n">
        <v>39628.79</v>
      </c>
      <c r="U95" t="n">
        <v>0.52</v>
      </c>
      <c r="V95" t="n">
        <v>0.85</v>
      </c>
      <c r="W95" t="n">
        <v>7.75</v>
      </c>
      <c r="X95" t="n">
        <v>2.46</v>
      </c>
      <c r="Y95" t="n">
        <v>1</v>
      </c>
      <c r="Z95" t="n">
        <v>10</v>
      </c>
    </row>
    <row r="96">
      <c r="A96" t="n">
        <v>5</v>
      </c>
      <c r="B96" t="n">
        <v>40</v>
      </c>
      <c r="C96" t="inlineStr">
        <is>
          <t xml:space="preserve">CONCLUIDO	</t>
        </is>
      </c>
      <c r="D96" t="n">
        <v>2.6625</v>
      </c>
      <c r="E96" t="n">
        <v>37.56</v>
      </c>
      <c r="F96" t="n">
        <v>34.11</v>
      </c>
      <c r="G96" t="n">
        <v>25.58</v>
      </c>
      <c r="H96" t="n">
        <v>0.43</v>
      </c>
      <c r="I96" t="n">
        <v>80</v>
      </c>
      <c r="J96" t="n">
        <v>91.40000000000001</v>
      </c>
      <c r="K96" t="n">
        <v>37.55</v>
      </c>
      <c r="L96" t="n">
        <v>2.25</v>
      </c>
      <c r="M96" t="n">
        <v>10</v>
      </c>
      <c r="N96" t="n">
        <v>11.6</v>
      </c>
      <c r="O96" t="n">
        <v>11506.78</v>
      </c>
      <c r="P96" t="n">
        <v>229.23</v>
      </c>
      <c r="Q96" t="n">
        <v>3109.73</v>
      </c>
      <c r="R96" t="n">
        <v>166.49</v>
      </c>
      <c r="S96" t="n">
        <v>88.73</v>
      </c>
      <c r="T96" t="n">
        <v>36782.28</v>
      </c>
      <c r="U96" t="n">
        <v>0.53</v>
      </c>
      <c r="V96" t="n">
        <v>0.85</v>
      </c>
      <c r="W96" t="n">
        <v>7.8</v>
      </c>
      <c r="X96" t="n">
        <v>2.34</v>
      </c>
      <c r="Y96" t="n">
        <v>1</v>
      </c>
      <c r="Z96" t="n">
        <v>10</v>
      </c>
    </row>
    <row r="97">
      <c r="A97" t="n">
        <v>6</v>
      </c>
      <c r="B97" t="n">
        <v>40</v>
      </c>
      <c r="C97" t="inlineStr">
        <is>
          <t xml:space="preserve">CONCLUIDO	</t>
        </is>
      </c>
      <c r="D97" t="n">
        <v>2.6638</v>
      </c>
      <c r="E97" t="n">
        <v>37.54</v>
      </c>
      <c r="F97" t="n">
        <v>34.11</v>
      </c>
      <c r="G97" t="n">
        <v>25.9</v>
      </c>
      <c r="H97" t="n">
        <v>0.48</v>
      </c>
      <c r="I97" t="n">
        <v>79</v>
      </c>
      <c r="J97" t="n">
        <v>91.70999999999999</v>
      </c>
      <c r="K97" t="n">
        <v>37.55</v>
      </c>
      <c r="L97" t="n">
        <v>2.5</v>
      </c>
      <c r="M97" t="n">
        <v>0</v>
      </c>
      <c r="N97" t="n">
        <v>11.66</v>
      </c>
      <c r="O97" t="n">
        <v>11544.61</v>
      </c>
      <c r="P97" t="n">
        <v>229.57</v>
      </c>
      <c r="Q97" t="n">
        <v>3109.4</v>
      </c>
      <c r="R97" t="n">
        <v>165.45</v>
      </c>
      <c r="S97" t="n">
        <v>88.73</v>
      </c>
      <c r="T97" t="n">
        <v>36268.14</v>
      </c>
      <c r="U97" t="n">
        <v>0.54</v>
      </c>
      <c r="V97" t="n">
        <v>0.85</v>
      </c>
      <c r="W97" t="n">
        <v>7.83</v>
      </c>
      <c r="X97" t="n">
        <v>2.35</v>
      </c>
      <c r="Y97" t="n">
        <v>1</v>
      </c>
      <c r="Z97" t="n">
        <v>10</v>
      </c>
    </row>
    <row r="98">
      <c r="A98" t="n">
        <v>0</v>
      </c>
      <c r="B98" t="n">
        <v>125</v>
      </c>
      <c r="C98" t="inlineStr">
        <is>
          <t xml:space="preserve">CONCLUIDO	</t>
        </is>
      </c>
      <c r="D98" t="n">
        <v>1.2746</v>
      </c>
      <c r="E98" t="n">
        <v>78.45999999999999</v>
      </c>
      <c r="F98" t="n">
        <v>48.92</v>
      </c>
      <c r="G98" t="n">
        <v>5.18</v>
      </c>
      <c r="H98" t="n">
        <v>0.07000000000000001</v>
      </c>
      <c r="I98" t="n">
        <v>567</v>
      </c>
      <c r="J98" t="n">
        <v>242.64</v>
      </c>
      <c r="K98" t="n">
        <v>58.47</v>
      </c>
      <c r="L98" t="n">
        <v>1</v>
      </c>
      <c r="M98" t="n">
        <v>565</v>
      </c>
      <c r="N98" t="n">
        <v>58.17</v>
      </c>
      <c r="O98" t="n">
        <v>30160.1</v>
      </c>
      <c r="P98" t="n">
        <v>782.2</v>
      </c>
      <c r="Q98" t="n">
        <v>3112.01</v>
      </c>
      <c r="R98" t="n">
        <v>652.6900000000001</v>
      </c>
      <c r="S98" t="n">
        <v>88.73</v>
      </c>
      <c r="T98" t="n">
        <v>277448.67</v>
      </c>
      <c r="U98" t="n">
        <v>0.14</v>
      </c>
      <c r="V98" t="n">
        <v>0.59</v>
      </c>
      <c r="W98" t="n">
        <v>8.539999999999999</v>
      </c>
      <c r="X98" t="n">
        <v>17.14</v>
      </c>
      <c r="Y98" t="n">
        <v>1</v>
      </c>
      <c r="Z98" t="n">
        <v>10</v>
      </c>
    </row>
    <row r="99">
      <c r="A99" t="n">
        <v>1</v>
      </c>
      <c r="B99" t="n">
        <v>125</v>
      </c>
      <c r="C99" t="inlineStr">
        <is>
          <t xml:space="preserve">CONCLUIDO	</t>
        </is>
      </c>
      <c r="D99" t="n">
        <v>1.5262</v>
      </c>
      <c r="E99" t="n">
        <v>65.52</v>
      </c>
      <c r="F99" t="n">
        <v>43.74</v>
      </c>
      <c r="G99" t="n">
        <v>6.51</v>
      </c>
      <c r="H99" t="n">
        <v>0.09</v>
      </c>
      <c r="I99" t="n">
        <v>403</v>
      </c>
      <c r="J99" t="n">
        <v>243.08</v>
      </c>
      <c r="K99" t="n">
        <v>58.47</v>
      </c>
      <c r="L99" t="n">
        <v>1.25</v>
      </c>
      <c r="M99" t="n">
        <v>401</v>
      </c>
      <c r="N99" t="n">
        <v>58.36</v>
      </c>
      <c r="O99" t="n">
        <v>30214.33</v>
      </c>
      <c r="P99" t="n">
        <v>696.46</v>
      </c>
      <c r="Q99" t="n">
        <v>3110.92</v>
      </c>
      <c r="R99" t="n">
        <v>483.32</v>
      </c>
      <c r="S99" t="n">
        <v>88.73</v>
      </c>
      <c r="T99" t="n">
        <v>193582.36</v>
      </c>
      <c r="U99" t="n">
        <v>0.18</v>
      </c>
      <c r="V99" t="n">
        <v>0.66</v>
      </c>
      <c r="W99" t="n">
        <v>8.26</v>
      </c>
      <c r="X99" t="n">
        <v>11.96</v>
      </c>
      <c r="Y99" t="n">
        <v>1</v>
      </c>
      <c r="Z99" t="n">
        <v>10</v>
      </c>
    </row>
    <row r="100">
      <c r="A100" t="n">
        <v>2</v>
      </c>
      <c r="B100" t="n">
        <v>125</v>
      </c>
      <c r="C100" t="inlineStr">
        <is>
          <t xml:space="preserve">CONCLUIDO	</t>
        </is>
      </c>
      <c r="D100" t="n">
        <v>1.7065</v>
      </c>
      <c r="E100" t="n">
        <v>58.6</v>
      </c>
      <c r="F100" t="n">
        <v>41.01</v>
      </c>
      <c r="G100" t="n">
        <v>7.84</v>
      </c>
      <c r="H100" t="n">
        <v>0.11</v>
      </c>
      <c r="I100" t="n">
        <v>314</v>
      </c>
      <c r="J100" t="n">
        <v>243.52</v>
      </c>
      <c r="K100" t="n">
        <v>58.47</v>
      </c>
      <c r="L100" t="n">
        <v>1.5</v>
      </c>
      <c r="M100" t="n">
        <v>312</v>
      </c>
      <c r="N100" t="n">
        <v>58.55</v>
      </c>
      <c r="O100" t="n">
        <v>30268.64</v>
      </c>
      <c r="P100" t="n">
        <v>650.51</v>
      </c>
      <c r="Q100" t="n">
        <v>3110.74</v>
      </c>
      <c r="R100" t="n">
        <v>394.37</v>
      </c>
      <c r="S100" t="n">
        <v>88.73</v>
      </c>
      <c r="T100" t="n">
        <v>149555.83</v>
      </c>
      <c r="U100" t="n">
        <v>0.23</v>
      </c>
      <c r="V100" t="n">
        <v>0.71</v>
      </c>
      <c r="W100" t="n">
        <v>8.109999999999999</v>
      </c>
      <c r="X100" t="n">
        <v>9.24</v>
      </c>
      <c r="Y100" t="n">
        <v>1</v>
      </c>
      <c r="Z100" t="n">
        <v>10</v>
      </c>
    </row>
    <row r="101">
      <c r="A101" t="n">
        <v>3</v>
      </c>
      <c r="B101" t="n">
        <v>125</v>
      </c>
      <c r="C101" t="inlineStr">
        <is>
          <t xml:space="preserve">CONCLUIDO	</t>
        </is>
      </c>
      <c r="D101" t="n">
        <v>1.8479</v>
      </c>
      <c r="E101" t="n">
        <v>54.11</v>
      </c>
      <c r="F101" t="n">
        <v>39.27</v>
      </c>
      <c r="G101" t="n">
        <v>9.199999999999999</v>
      </c>
      <c r="H101" t="n">
        <v>0.13</v>
      </c>
      <c r="I101" t="n">
        <v>256</v>
      </c>
      <c r="J101" t="n">
        <v>243.96</v>
      </c>
      <c r="K101" t="n">
        <v>58.47</v>
      </c>
      <c r="L101" t="n">
        <v>1.75</v>
      </c>
      <c r="M101" t="n">
        <v>254</v>
      </c>
      <c r="N101" t="n">
        <v>58.74</v>
      </c>
      <c r="O101" t="n">
        <v>30323.01</v>
      </c>
      <c r="P101" t="n">
        <v>620.22</v>
      </c>
      <c r="Q101" t="n">
        <v>3110.57</v>
      </c>
      <c r="R101" t="n">
        <v>337.03</v>
      </c>
      <c r="S101" t="n">
        <v>88.73</v>
      </c>
      <c r="T101" t="n">
        <v>121175.99</v>
      </c>
      <c r="U101" t="n">
        <v>0.26</v>
      </c>
      <c r="V101" t="n">
        <v>0.74</v>
      </c>
      <c r="W101" t="n">
        <v>8.02</v>
      </c>
      <c r="X101" t="n">
        <v>7.5</v>
      </c>
      <c r="Y101" t="n">
        <v>1</v>
      </c>
      <c r="Z101" t="n">
        <v>10</v>
      </c>
    </row>
    <row r="102">
      <c r="A102" t="n">
        <v>4</v>
      </c>
      <c r="B102" t="n">
        <v>125</v>
      </c>
      <c r="C102" t="inlineStr">
        <is>
          <t xml:space="preserve">CONCLUIDO	</t>
        </is>
      </c>
      <c r="D102" t="n">
        <v>1.9568</v>
      </c>
      <c r="E102" t="n">
        <v>51.1</v>
      </c>
      <c r="F102" t="n">
        <v>38.1</v>
      </c>
      <c r="G102" t="n">
        <v>10.53</v>
      </c>
      <c r="H102" t="n">
        <v>0.15</v>
      </c>
      <c r="I102" t="n">
        <v>217</v>
      </c>
      <c r="J102" t="n">
        <v>244.41</v>
      </c>
      <c r="K102" t="n">
        <v>58.47</v>
      </c>
      <c r="L102" t="n">
        <v>2</v>
      </c>
      <c r="M102" t="n">
        <v>215</v>
      </c>
      <c r="N102" t="n">
        <v>58.93</v>
      </c>
      <c r="O102" t="n">
        <v>30377.45</v>
      </c>
      <c r="P102" t="n">
        <v>599.16</v>
      </c>
      <c r="Q102" t="n">
        <v>3110.22</v>
      </c>
      <c r="R102" t="n">
        <v>298.31</v>
      </c>
      <c r="S102" t="n">
        <v>88.73</v>
      </c>
      <c r="T102" t="n">
        <v>102007.42</v>
      </c>
      <c r="U102" t="n">
        <v>0.3</v>
      </c>
      <c r="V102" t="n">
        <v>0.76</v>
      </c>
      <c r="W102" t="n">
        <v>7.96</v>
      </c>
      <c r="X102" t="n">
        <v>6.33</v>
      </c>
      <c r="Y102" t="n">
        <v>1</v>
      </c>
      <c r="Z102" t="n">
        <v>10</v>
      </c>
    </row>
    <row r="103">
      <c r="A103" t="n">
        <v>5</v>
      </c>
      <c r="B103" t="n">
        <v>125</v>
      </c>
      <c r="C103" t="inlineStr">
        <is>
          <t xml:space="preserve">CONCLUIDO	</t>
        </is>
      </c>
      <c r="D103" t="n">
        <v>2.0506</v>
      </c>
      <c r="E103" t="n">
        <v>48.77</v>
      </c>
      <c r="F103" t="n">
        <v>37.18</v>
      </c>
      <c r="G103" t="n">
        <v>11.93</v>
      </c>
      <c r="H103" t="n">
        <v>0.16</v>
      </c>
      <c r="I103" t="n">
        <v>187</v>
      </c>
      <c r="J103" t="n">
        <v>244.85</v>
      </c>
      <c r="K103" t="n">
        <v>58.47</v>
      </c>
      <c r="L103" t="n">
        <v>2.25</v>
      </c>
      <c r="M103" t="n">
        <v>185</v>
      </c>
      <c r="N103" t="n">
        <v>59.12</v>
      </c>
      <c r="O103" t="n">
        <v>30431.96</v>
      </c>
      <c r="P103" t="n">
        <v>582.02</v>
      </c>
      <c r="Q103" t="n">
        <v>3109.97</v>
      </c>
      <c r="R103" t="n">
        <v>269.14</v>
      </c>
      <c r="S103" t="n">
        <v>88.73</v>
      </c>
      <c r="T103" t="n">
        <v>87576.99000000001</v>
      </c>
      <c r="U103" t="n">
        <v>0.33</v>
      </c>
      <c r="V103" t="n">
        <v>0.78</v>
      </c>
      <c r="W103" t="n">
        <v>7.89</v>
      </c>
      <c r="X103" t="n">
        <v>5.41</v>
      </c>
      <c r="Y103" t="n">
        <v>1</v>
      </c>
      <c r="Z103" t="n">
        <v>10</v>
      </c>
    </row>
    <row r="104">
      <c r="A104" t="n">
        <v>6</v>
      </c>
      <c r="B104" t="n">
        <v>125</v>
      </c>
      <c r="C104" t="inlineStr">
        <is>
          <t xml:space="preserve">CONCLUIDO	</t>
        </is>
      </c>
      <c r="D104" t="n">
        <v>2.1242</v>
      </c>
      <c r="E104" t="n">
        <v>47.08</v>
      </c>
      <c r="F104" t="n">
        <v>36.53</v>
      </c>
      <c r="G104" t="n">
        <v>13.28</v>
      </c>
      <c r="H104" t="n">
        <v>0.18</v>
      </c>
      <c r="I104" t="n">
        <v>165</v>
      </c>
      <c r="J104" t="n">
        <v>245.29</v>
      </c>
      <c r="K104" t="n">
        <v>58.47</v>
      </c>
      <c r="L104" t="n">
        <v>2.5</v>
      </c>
      <c r="M104" t="n">
        <v>163</v>
      </c>
      <c r="N104" t="n">
        <v>59.32</v>
      </c>
      <c r="O104" t="n">
        <v>30486.54</v>
      </c>
      <c r="P104" t="n">
        <v>569.3099999999999</v>
      </c>
      <c r="Q104" t="n">
        <v>3109.85</v>
      </c>
      <c r="R104" t="n">
        <v>248.08</v>
      </c>
      <c r="S104" t="n">
        <v>88.73</v>
      </c>
      <c r="T104" t="n">
        <v>77156.59</v>
      </c>
      <c r="U104" t="n">
        <v>0.36</v>
      </c>
      <c r="V104" t="n">
        <v>0.79</v>
      </c>
      <c r="W104" t="n">
        <v>7.85</v>
      </c>
      <c r="X104" t="n">
        <v>4.76</v>
      </c>
      <c r="Y104" t="n">
        <v>1</v>
      </c>
      <c r="Z104" t="n">
        <v>10</v>
      </c>
    </row>
    <row r="105">
      <c r="A105" t="n">
        <v>7</v>
      </c>
      <c r="B105" t="n">
        <v>125</v>
      </c>
      <c r="C105" t="inlineStr">
        <is>
          <t xml:space="preserve">CONCLUIDO	</t>
        </is>
      </c>
      <c r="D105" t="n">
        <v>2.1867</v>
      </c>
      <c r="E105" t="n">
        <v>45.73</v>
      </c>
      <c r="F105" t="n">
        <v>36.03</v>
      </c>
      <c r="G105" t="n">
        <v>14.71</v>
      </c>
      <c r="H105" t="n">
        <v>0.2</v>
      </c>
      <c r="I105" t="n">
        <v>147</v>
      </c>
      <c r="J105" t="n">
        <v>245.73</v>
      </c>
      <c r="K105" t="n">
        <v>58.47</v>
      </c>
      <c r="L105" t="n">
        <v>2.75</v>
      </c>
      <c r="M105" t="n">
        <v>145</v>
      </c>
      <c r="N105" t="n">
        <v>59.51</v>
      </c>
      <c r="O105" t="n">
        <v>30541.19</v>
      </c>
      <c r="P105" t="n">
        <v>559.12</v>
      </c>
      <c r="Q105" t="n">
        <v>3109.51</v>
      </c>
      <c r="R105" t="n">
        <v>231.2</v>
      </c>
      <c r="S105" t="n">
        <v>88.73</v>
      </c>
      <c r="T105" t="n">
        <v>68802.11</v>
      </c>
      <c r="U105" t="n">
        <v>0.38</v>
      </c>
      <c r="V105" t="n">
        <v>0.8</v>
      </c>
      <c r="W105" t="n">
        <v>7.85</v>
      </c>
      <c r="X105" t="n">
        <v>4.27</v>
      </c>
      <c r="Y105" t="n">
        <v>1</v>
      </c>
      <c r="Z105" t="n">
        <v>10</v>
      </c>
    </row>
    <row r="106">
      <c r="A106" t="n">
        <v>8</v>
      </c>
      <c r="B106" t="n">
        <v>125</v>
      </c>
      <c r="C106" t="inlineStr">
        <is>
          <t xml:space="preserve">CONCLUIDO	</t>
        </is>
      </c>
      <c r="D106" t="n">
        <v>2.2416</v>
      </c>
      <c r="E106" t="n">
        <v>44.61</v>
      </c>
      <c r="F106" t="n">
        <v>35.57</v>
      </c>
      <c r="G106" t="n">
        <v>16.05</v>
      </c>
      <c r="H106" t="n">
        <v>0.22</v>
      </c>
      <c r="I106" t="n">
        <v>133</v>
      </c>
      <c r="J106" t="n">
        <v>246.18</v>
      </c>
      <c r="K106" t="n">
        <v>58.47</v>
      </c>
      <c r="L106" t="n">
        <v>3</v>
      </c>
      <c r="M106" t="n">
        <v>131</v>
      </c>
      <c r="N106" t="n">
        <v>59.7</v>
      </c>
      <c r="O106" t="n">
        <v>30595.91</v>
      </c>
      <c r="P106" t="n">
        <v>549.39</v>
      </c>
      <c r="Q106" t="n">
        <v>3109.4</v>
      </c>
      <c r="R106" t="n">
        <v>216.62</v>
      </c>
      <c r="S106" t="n">
        <v>88.73</v>
      </c>
      <c r="T106" t="n">
        <v>61583.86</v>
      </c>
      <c r="U106" t="n">
        <v>0.41</v>
      </c>
      <c r="V106" t="n">
        <v>0.8100000000000001</v>
      </c>
      <c r="W106" t="n">
        <v>7.81</v>
      </c>
      <c r="X106" t="n">
        <v>3.81</v>
      </c>
      <c r="Y106" t="n">
        <v>1</v>
      </c>
      <c r="Z106" t="n">
        <v>10</v>
      </c>
    </row>
    <row r="107">
      <c r="A107" t="n">
        <v>9</v>
      </c>
      <c r="B107" t="n">
        <v>125</v>
      </c>
      <c r="C107" t="inlineStr">
        <is>
          <t xml:space="preserve">CONCLUIDO	</t>
        </is>
      </c>
      <c r="D107" t="n">
        <v>2.2885</v>
      </c>
      <c r="E107" t="n">
        <v>43.7</v>
      </c>
      <c r="F107" t="n">
        <v>35.23</v>
      </c>
      <c r="G107" t="n">
        <v>17.47</v>
      </c>
      <c r="H107" t="n">
        <v>0.23</v>
      </c>
      <c r="I107" t="n">
        <v>121</v>
      </c>
      <c r="J107" t="n">
        <v>246.62</v>
      </c>
      <c r="K107" t="n">
        <v>58.47</v>
      </c>
      <c r="L107" t="n">
        <v>3.25</v>
      </c>
      <c r="M107" t="n">
        <v>119</v>
      </c>
      <c r="N107" t="n">
        <v>59.9</v>
      </c>
      <c r="O107" t="n">
        <v>30650.7</v>
      </c>
      <c r="P107" t="n">
        <v>541.62</v>
      </c>
      <c r="Q107" t="n">
        <v>3109.49</v>
      </c>
      <c r="R107" t="n">
        <v>205.68</v>
      </c>
      <c r="S107" t="n">
        <v>88.73</v>
      </c>
      <c r="T107" t="n">
        <v>56173.89</v>
      </c>
      <c r="U107" t="n">
        <v>0.43</v>
      </c>
      <c r="V107" t="n">
        <v>0.82</v>
      </c>
      <c r="W107" t="n">
        <v>7.78</v>
      </c>
      <c r="X107" t="n">
        <v>3.46</v>
      </c>
      <c r="Y107" t="n">
        <v>1</v>
      </c>
      <c r="Z107" t="n">
        <v>10</v>
      </c>
    </row>
    <row r="108">
      <c r="A108" t="n">
        <v>10</v>
      </c>
      <c r="B108" t="n">
        <v>125</v>
      </c>
      <c r="C108" t="inlineStr">
        <is>
          <t xml:space="preserve">CONCLUIDO	</t>
        </is>
      </c>
      <c r="D108" t="n">
        <v>2.3293</v>
      </c>
      <c r="E108" t="n">
        <v>42.93</v>
      </c>
      <c r="F108" t="n">
        <v>34.93</v>
      </c>
      <c r="G108" t="n">
        <v>18.88</v>
      </c>
      <c r="H108" t="n">
        <v>0.25</v>
      </c>
      <c r="I108" t="n">
        <v>111</v>
      </c>
      <c r="J108" t="n">
        <v>247.07</v>
      </c>
      <c r="K108" t="n">
        <v>58.47</v>
      </c>
      <c r="L108" t="n">
        <v>3.5</v>
      </c>
      <c r="M108" t="n">
        <v>109</v>
      </c>
      <c r="N108" t="n">
        <v>60.09</v>
      </c>
      <c r="O108" t="n">
        <v>30705.56</v>
      </c>
      <c r="P108" t="n">
        <v>534.72</v>
      </c>
      <c r="Q108" t="n">
        <v>3109.5</v>
      </c>
      <c r="R108" t="n">
        <v>195.63</v>
      </c>
      <c r="S108" t="n">
        <v>88.73</v>
      </c>
      <c r="T108" t="n">
        <v>51201.59</v>
      </c>
      <c r="U108" t="n">
        <v>0.45</v>
      </c>
      <c r="V108" t="n">
        <v>0.83</v>
      </c>
      <c r="W108" t="n">
        <v>7.78</v>
      </c>
      <c r="X108" t="n">
        <v>3.17</v>
      </c>
      <c r="Y108" t="n">
        <v>1</v>
      </c>
      <c r="Z108" t="n">
        <v>10</v>
      </c>
    </row>
    <row r="109">
      <c r="A109" t="n">
        <v>11</v>
      </c>
      <c r="B109" t="n">
        <v>125</v>
      </c>
      <c r="C109" t="inlineStr">
        <is>
          <t xml:space="preserve">CONCLUIDO	</t>
        </is>
      </c>
      <c r="D109" t="n">
        <v>2.3663</v>
      </c>
      <c r="E109" t="n">
        <v>42.26</v>
      </c>
      <c r="F109" t="n">
        <v>34.69</v>
      </c>
      <c r="G109" t="n">
        <v>20.4</v>
      </c>
      <c r="H109" t="n">
        <v>0.27</v>
      </c>
      <c r="I109" t="n">
        <v>102</v>
      </c>
      <c r="J109" t="n">
        <v>247.51</v>
      </c>
      <c r="K109" t="n">
        <v>58.47</v>
      </c>
      <c r="L109" t="n">
        <v>3.75</v>
      </c>
      <c r="M109" t="n">
        <v>100</v>
      </c>
      <c r="N109" t="n">
        <v>60.29</v>
      </c>
      <c r="O109" t="n">
        <v>30760.49</v>
      </c>
      <c r="P109" t="n">
        <v>528.12</v>
      </c>
      <c r="Q109" t="n">
        <v>3109.52</v>
      </c>
      <c r="R109" t="n">
        <v>187.49</v>
      </c>
      <c r="S109" t="n">
        <v>88.73</v>
      </c>
      <c r="T109" t="n">
        <v>47174.35</v>
      </c>
      <c r="U109" t="n">
        <v>0.47</v>
      </c>
      <c r="V109" t="n">
        <v>0.83</v>
      </c>
      <c r="W109" t="n">
        <v>7.76</v>
      </c>
      <c r="X109" t="n">
        <v>2.92</v>
      </c>
      <c r="Y109" t="n">
        <v>1</v>
      </c>
      <c r="Z109" t="n">
        <v>10</v>
      </c>
    </row>
    <row r="110">
      <c r="A110" t="n">
        <v>12</v>
      </c>
      <c r="B110" t="n">
        <v>125</v>
      </c>
      <c r="C110" t="inlineStr">
        <is>
          <t xml:space="preserve">CONCLUIDO	</t>
        </is>
      </c>
      <c r="D110" t="n">
        <v>2.3962</v>
      </c>
      <c r="E110" t="n">
        <v>41.73</v>
      </c>
      <c r="F110" t="n">
        <v>34.49</v>
      </c>
      <c r="G110" t="n">
        <v>21.78</v>
      </c>
      <c r="H110" t="n">
        <v>0.29</v>
      </c>
      <c r="I110" t="n">
        <v>95</v>
      </c>
      <c r="J110" t="n">
        <v>247.96</v>
      </c>
      <c r="K110" t="n">
        <v>58.47</v>
      </c>
      <c r="L110" t="n">
        <v>4</v>
      </c>
      <c r="M110" t="n">
        <v>93</v>
      </c>
      <c r="N110" t="n">
        <v>60.48</v>
      </c>
      <c r="O110" t="n">
        <v>30815.5</v>
      </c>
      <c r="P110" t="n">
        <v>522.5700000000001</v>
      </c>
      <c r="Q110" t="n">
        <v>3109.36</v>
      </c>
      <c r="R110" t="n">
        <v>181.48</v>
      </c>
      <c r="S110" t="n">
        <v>88.73</v>
      </c>
      <c r="T110" t="n">
        <v>44204.91</v>
      </c>
      <c r="U110" t="n">
        <v>0.49</v>
      </c>
      <c r="V110" t="n">
        <v>0.84</v>
      </c>
      <c r="W110" t="n">
        <v>7.74</v>
      </c>
      <c r="X110" t="n">
        <v>2.73</v>
      </c>
      <c r="Y110" t="n">
        <v>1</v>
      </c>
      <c r="Z110" t="n">
        <v>10</v>
      </c>
    </row>
    <row r="111">
      <c r="A111" t="n">
        <v>13</v>
      </c>
      <c r="B111" t="n">
        <v>125</v>
      </c>
      <c r="C111" t="inlineStr">
        <is>
          <t xml:space="preserve">CONCLUIDO	</t>
        </is>
      </c>
      <c r="D111" t="n">
        <v>2.4235</v>
      </c>
      <c r="E111" t="n">
        <v>41.26</v>
      </c>
      <c r="F111" t="n">
        <v>34.3</v>
      </c>
      <c r="G111" t="n">
        <v>23.13</v>
      </c>
      <c r="H111" t="n">
        <v>0.3</v>
      </c>
      <c r="I111" t="n">
        <v>89</v>
      </c>
      <c r="J111" t="n">
        <v>248.4</v>
      </c>
      <c r="K111" t="n">
        <v>58.47</v>
      </c>
      <c r="L111" t="n">
        <v>4.25</v>
      </c>
      <c r="M111" t="n">
        <v>87</v>
      </c>
      <c r="N111" t="n">
        <v>60.68</v>
      </c>
      <c r="O111" t="n">
        <v>30870.57</v>
      </c>
      <c r="P111" t="n">
        <v>517.52</v>
      </c>
      <c r="Q111" t="n">
        <v>3109.48</v>
      </c>
      <c r="R111" t="n">
        <v>175.26</v>
      </c>
      <c r="S111" t="n">
        <v>88.73</v>
      </c>
      <c r="T111" t="n">
        <v>41127.01</v>
      </c>
      <c r="U111" t="n">
        <v>0.51</v>
      </c>
      <c r="V111" t="n">
        <v>0.84</v>
      </c>
      <c r="W111" t="n">
        <v>7.74</v>
      </c>
      <c r="X111" t="n">
        <v>2.54</v>
      </c>
      <c r="Y111" t="n">
        <v>1</v>
      </c>
      <c r="Z111" t="n">
        <v>10</v>
      </c>
    </row>
    <row r="112">
      <c r="A112" t="n">
        <v>14</v>
      </c>
      <c r="B112" t="n">
        <v>125</v>
      </c>
      <c r="C112" t="inlineStr">
        <is>
          <t xml:space="preserve">CONCLUIDO	</t>
        </is>
      </c>
      <c r="D112" t="n">
        <v>2.4525</v>
      </c>
      <c r="E112" t="n">
        <v>40.78</v>
      </c>
      <c r="F112" t="n">
        <v>34.1</v>
      </c>
      <c r="G112" t="n">
        <v>24.65</v>
      </c>
      <c r="H112" t="n">
        <v>0.32</v>
      </c>
      <c r="I112" t="n">
        <v>83</v>
      </c>
      <c r="J112" t="n">
        <v>248.85</v>
      </c>
      <c r="K112" t="n">
        <v>58.47</v>
      </c>
      <c r="L112" t="n">
        <v>4.5</v>
      </c>
      <c r="M112" t="n">
        <v>81</v>
      </c>
      <c r="N112" t="n">
        <v>60.88</v>
      </c>
      <c r="O112" t="n">
        <v>30925.72</v>
      </c>
      <c r="P112" t="n">
        <v>511.77</v>
      </c>
      <c r="Q112" t="n">
        <v>3109.44</v>
      </c>
      <c r="R112" t="n">
        <v>168.31</v>
      </c>
      <c r="S112" t="n">
        <v>88.73</v>
      </c>
      <c r="T112" t="n">
        <v>37678.64</v>
      </c>
      <c r="U112" t="n">
        <v>0.53</v>
      </c>
      <c r="V112" t="n">
        <v>0.85</v>
      </c>
      <c r="W112" t="n">
        <v>7.73</v>
      </c>
      <c r="X112" t="n">
        <v>2.34</v>
      </c>
      <c r="Y112" t="n">
        <v>1</v>
      </c>
      <c r="Z112" t="n">
        <v>10</v>
      </c>
    </row>
    <row r="113">
      <c r="A113" t="n">
        <v>15</v>
      </c>
      <c r="B113" t="n">
        <v>125</v>
      </c>
      <c r="C113" t="inlineStr">
        <is>
          <t xml:space="preserve">CONCLUIDO	</t>
        </is>
      </c>
      <c r="D113" t="n">
        <v>2.4736</v>
      </c>
      <c r="E113" t="n">
        <v>40.43</v>
      </c>
      <c r="F113" t="n">
        <v>33.99</v>
      </c>
      <c r="G113" t="n">
        <v>26.14</v>
      </c>
      <c r="H113" t="n">
        <v>0.34</v>
      </c>
      <c r="I113" t="n">
        <v>78</v>
      </c>
      <c r="J113" t="n">
        <v>249.3</v>
      </c>
      <c r="K113" t="n">
        <v>58.47</v>
      </c>
      <c r="L113" t="n">
        <v>4.75</v>
      </c>
      <c r="M113" t="n">
        <v>76</v>
      </c>
      <c r="N113" t="n">
        <v>61.07</v>
      </c>
      <c r="O113" t="n">
        <v>30980.93</v>
      </c>
      <c r="P113" t="n">
        <v>507.37</v>
      </c>
      <c r="Q113" t="n">
        <v>3109.54</v>
      </c>
      <c r="R113" t="n">
        <v>164.66</v>
      </c>
      <c r="S113" t="n">
        <v>88.73</v>
      </c>
      <c r="T113" t="n">
        <v>35881.29</v>
      </c>
      <c r="U113" t="n">
        <v>0.54</v>
      </c>
      <c r="V113" t="n">
        <v>0.85</v>
      </c>
      <c r="W113" t="n">
        <v>7.73</v>
      </c>
      <c r="X113" t="n">
        <v>2.22</v>
      </c>
      <c r="Y113" t="n">
        <v>1</v>
      </c>
      <c r="Z113" t="n">
        <v>10</v>
      </c>
    </row>
    <row r="114">
      <c r="A114" t="n">
        <v>16</v>
      </c>
      <c r="B114" t="n">
        <v>125</v>
      </c>
      <c r="C114" t="inlineStr">
        <is>
          <t xml:space="preserve">CONCLUIDO	</t>
        </is>
      </c>
      <c r="D114" t="n">
        <v>2.4982</v>
      </c>
      <c r="E114" t="n">
        <v>40.03</v>
      </c>
      <c r="F114" t="n">
        <v>33.82</v>
      </c>
      <c r="G114" t="n">
        <v>27.8</v>
      </c>
      <c r="H114" t="n">
        <v>0.36</v>
      </c>
      <c r="I114" t="n">
        <v>73</v>
      </c>
      <c r="J114" t="n">
        <v>249.75</v>
      </c>
      <c r="K114" t="n">
        <v>58.47</v>
      </c>
      <c r="L114" t="n">
        <v>5</v>
      </c>
      <c r="M114" t="n">
        <v>71</v>
      </c>
      <c r="N114" t="n">
        <v>61.27</v>
      </c>
      <c r="O114" t="n">
        <v>31036.22</v>
      </c>
      <c r="P114" t="n">
        <v>502.33</v>
      </c>
      <c r="Q114" t="n">
        <v>3109.31</v>
      </c>
      <c r="R114" t="n">
        <v>159.72</v>
      </c>
      <c r="S114" t="n">
        <v>88.73</v>
      </c>
      <c r="T114" t="n">
        <v>33434.57</v>
      </c>
      <c r="U114" t="n">
        <v>0.5600000000000001</v>
      </c>
      <c r="V114" t="n">
        <v>0.86</v>
      </c>
      <c r="W114" t="n">
        <v>7.71</v>
      </c>
      <c r="X114" t="n">
        <v>2.06</v>
      </c>
      <c r="Y114" t="n">
        <v>1</v>
      </c>
      <c r="Z114" t="n">
        <v>10</v>
      </c>
    </row>
    <row r="115">
      <c r="A115" t="n">
        <v>17</v>
      </c>
      <c r="B115" t="n">
        <v>125</v>
      </c>
      <c r="C115" t="inlineStr">
        <is>
          <t xml:space="preserve">CONCLUIDO	</t>
        </is>
      </c>
      <c r="D115" t="n">
        <v>2.5198</v>
      </c>
      <c r="E115" t="n">
        <v>39.69</v>
      </c>
      <c r="F115" t="n">
        <v>33.67</v>
      </c>
      <c r="G115" t="n">
        <v>29.28</v>
      </c>
      <c r="H115" t="n">
        <v>0.37</v>
      </c>
      <c r="I115" t="n">
        <v>69</v>
      </c>
      <c r="J115" t="n">
        <v>250.2</v>
      </c>
      <c r="K115" t="n">
        <v>58.47</v>
      </c>
      <c r="L115" t="n">
        <v>5.25</v>
      </c>
      <c r="M115" t="n">
        <v>67</v>
      </c>
      <c r="N115" t="n">
        <v>61.47</v>
      </c>
      <c r="O115" t="n">
        <v>31091.59</v>
      </c>
      <c r="P115" t="n">
        <v>496.62</v>
      </c>
      <c r="Q115" t="n">
        <v>3109.36</v>
      </c>
      <c r="R115" t="n">
        <v>154.89</v>
      </c>
      <c r="S115" t="n">
        <v>88.73</v>
      </c>
      <c r="T115" t="n">
        <v>31039.56</v>
      </c>
      <c r="U115" t="n">
        <v>0.57</v>
      </c>
      <c r="V115" t="n">
        <v>0.86</v>
      </c>
      <c r="W115" t="n">
        <v>7.7</v>
      </c>
      <c r="X115" t="n">
        <v>1.91</v>
      </c>
      <c r="Y115" t="n">
        <v>1</v>
      </c>
      <c r="Z115" t="n">
        <v>10</v>
      </c>
    </row>
    <row r="116">
      <c r="A116" t="n">
        <v>18</v>
      </c>
      <c r="B116" t="n">
        <v>125</v>
      </c>
      <c r="C116" t="inlineStr">
        <is>
          <t xml:space="preserve">CONCLUIDO	</t>
        </is>
      </c>
      <c r="D116" t="n">
        <v>2.5322</v>
      </c>
      <c r="E116" t="n">
        <v>39.49</v>
      </c>
      <c r="F116" t="n">
        <v>33.62</v>
      </c>
      <c r="G116" t="n">
        <v>30.56</v>
      </c>
      <c r="H116" t="n">
        <v>0.39</v>
      </c>
      <c r="I116" t="n">
        <v>66</v>
      </c>
      <c r="J116" t="n">
        <v>250.64</v>
      </c>
      <c r="K116" t="n">
        <v>58.47</v>
      </c>
      <c r="L116" t="n">
        <v>5.5</v>
      </c>
      <c r="M116" t="n">
        <v>64</v>
      </c>
      <c r="N116" t="n">
        <v>61.67</v>
      </c>
      <c r="O116" t="n">
        <v>31147.02</v>
      </c>
      <c r="P116" t="n">
        <v>493.43</v>
      </c>
      <c r="Q116" t="n">
        <v>3109.41</v>
      </c>
      <c r="R116" t="n">
        <v>152.92</v>
      </c>
      <c r="S116" t="n">
        <v>88.73</v>
      </c>
      <c r="T116" t="n">
        <v>30069.2</v>
      </c>
      <c r="U116" t="n">
        <v>0.58</v>
      </c>
      <c r="V116" t="n">
        <v>0.86</v>
      </c>
      <c r="W116" t="n">
        <v>7.7</v>
      </c>
      <c r="X116" t="n">
        <v>1.85</v>
      </c>
      <c r="Y116" t="n">
        <v>1</v>
      </c>
      <c r="Z116" t="n">
        <v>10</v>
      </c>
    </row>
    <row r="117">
      <c r="A117" t="n">
        <v>19</v>
      </c>
      <c r="B117" t="n">
        <v>125</v>
      </c>
      <c r="C117" t="inlineStr">
        <is>
          <t xml:space="preserve">CONCLUIDO	</t>
        </is>
      </c>
      <c r="D117" t="n">
        <v>2.5513</v>
      </c>
      <c r="E117" t="n">
        <v>39.2</v>
      </c>
      <c r="F117" t="n">
        <v>33.51</v>
      </c>
      <c r="G117" t="n">
        <v>32.43</v>
      </c>
      <c r="H117" t="n">
        <v>0.41</v>
      </c>
      <c r="I117" t="n">
        <v>62</v>
      </c>
      <c r="J117" t="n">
        <v>251.09</v>
      </c>
      <c r="K117" t="n">
        <v>58.47</v>
      </c>
      <c r="L117" t="n">
        <v>5.75</v>
      </c>
      <c r="M117" t="n">
        <v>60</v>
      </c>
      <c r="N117" t="n">
        <v>61.87</v>
      </c>
      <c r="O117" t="n">
        <v>31202.53</v>
      </c>
      <c r="P117" t="n">
        <v>489.75</v>
      </c>
      <c r="Q117" t="n">
        <v>3109.43</v>
      </c>
      <c r="R117" t="n">
        <v>149.17</v>
      </c>
      <c r="S117" t="n">
        <v>88.73</v>
      </c>
      <c r="T117" t="n">
        <v>28214.02</v>
      </c>
      <c r="U117" t="n">
        <v>0.59</v>
      </c>
      <c r="V117" t="n">
        <v>0.86</v>
      </c>
      <c r="W117" t="n">
        <v>7.7</v>
      </c>
      <c r="X117" t="n">
        <v>1.75</v>
      </c>
      <c r="Y117" t="n">
        <v>1</v>
      </c>
      <c r="Z117" t="n">
        <v>10</v>
      </c>
    </row>
    <row r="118">
      <c r="A118" t="n">
        <v>20</v>
      </c>
      <c r="B118" t="n">
        <v>125</v>
      </c>
      <c r="C118" t="inlineStr">
        <is>
          <t xml:space="preserve">CONCLUIDO	</t>
        </is>
      </c>
      <c r="D118" t="n">
        <v>2.5661</v>
      </c>
      <c r="E118" t="n">
        <v>38.97</v>
      </c>
      <c r="F118" t="n">
        <v>33.43</v>
      </c>
      <c r="G118" t="n">
        <v>33.99</v>
      </c>
      <c r="H118" t="n">
        <v>0.42</v>
      </c>
      <c r="I118" t="n">
        <v>59</v>
      </c>
      <c r="J118" t="n">
        <v>251.55</v>
      </c>
      <c r="K118" t="n">
        <v>58.47</v>
      </c>
      <c r="L118" t="n">
        <v>6</v>
      </c>
      <c r="M118" t="n">
        <v>57</v>
      </c>
      <c r="N118" t="n">
        <v>62.07</v>
      </c>
      <c r="O118" t="n">
        <v>31258.11</v>
      </c>
      <c r="P118" t="n">
        <v>485.95</v>
      </c>
      <c r="Q118" t="n">
        <v>3109.44</v>
      </c>
      <c r="R118" t="n">
        <v>146.77</v>
      </c>
      <c r="S118" t="n">
        <v>88.73</v>
      </c>
      <c r="T118" t="n">
        <v>27029.68</v>
      </c>
      <c r="U118" t="n">
        <v>0.6</v>
      </c>
      <c r="V118" t="n">
        <v>0.87</v>
      </c>
      <c r="W118" t="n">
        <v>7.69</v>
      </c>
      <c r="X118" t="n">
        <v>1.66</v>
      </c>
      <c r="Y118" t="n">
        <v>1</v>
      </c>
      <c r="Z118" t="n">
        <v>10</v>
      </c>
    </row>
    <row r="119">
      <c r="A119" t="n">
        <v>21</v>
      </c>
      <c r="B119" t="n">
        <v>125</v>
      </c>
      <c r="C119" t="inlineStr">
        <is>
          <t xml:space="preserve">CONCLUIDO	</t>
        </is>
      </c>
      <c r="D119" t="n">
        <v>2.5764</v>
      </c>
      <c r="E119" t="n">
        <v>38.81</v>
      </c>
      <c r="F119" t="n">
        <v>33.37</v>
      </c>
      <c r="G119" t="n">
        <v>35.12</v>
      </c>
      <c r="H119" t="n">
        <v>0.44</v>
      </c>
      <c r="I119" t="n">
        <v>57</v>
      </c>
      <c r="J119" t="n">
        <v>252</v>
      </c>
      <c r="K119" t="n">
        <v>58.47</v>
      </c>
      <c r="L119" t="n">
        <v>6.25</v>
      </c>
      <c r="M119" t="n">
        <v>55</v>
      </c>
      <c r="N119" t="n">
        <v>62.27</v>
      </c>
      <c r="O119" t="n">
        <v>31313.77</v>
      </c>
      <c r="P119" t="n">
        <v>482.16</v>
      </c>
      <c r="Q119" t="n">
        <v>3109.35</v>
      </c>
      <c r="R119" t="n">
        <v>144.97</v>
      </c>
      <c r="S119" t="n">
        <v>88.73</v>
      </c>
      <c r="T119" t="n">
        <v>26139.96</v>
      </c>
      <c r="U119" t="n">
        <v>0.61</v>
      </c>
      <c r="V119" t="n">
        <v>0.87</v>
      </c>
      <c r="W119" t="n">
        <v>7.68</v>
      </c>
      <c r="X119" t="n">
        <v>1.6</v>
      </c>
      <c r="Y119" t="n">
        <v>1</v>
      </c>
      <c r="Z119" t="n">
        <v>10</v>
      </c>
    </row>
    <row r="120">
      <c r="A120" t="n">
        <v>22</v>
      </c>
      <c r="B120" t="n">
        <v>125</v>
      </c>
      <c r="C120" t="inlineStr">
        <is>
          <t xml:space="preserve">CONCLUIDO	</t>
        </is>
      </c>
      <c r="D120" t="n">
        <v>2.5919</v>
      </c>
      <c r="E120" t="n">
        <v>38.58</v>
      </c>
      <c r="F120" t="n">
        <v>33.27</v>
      </c>
      <c r="G120" t="n">
        <v>36.97</v>
      </c>
      <c r="H120" t="n">
        <v>0.46</v>
      </c>
      <c r="I120" t="n">
        <v>54</v>
      </c>
      <c r="J120" t="n">
        <v>252.45</v>
      </c>
      <c r="K120" t="n">
        <v>58.47</v>
      </c>
      <c r="L120" t="n">
        <v>6.5</v>
      </c>
      <c r="M120" t="n">
        <v>52</v>
      </c>
      <c r="N120" t="n">
        <v>62.47</v>
      </c>
      <c r="O120" t="n">
        <v>31369.49</v>
      </c>
      <c r="P120" t="n">
        <v>479.22</v>
      </c>
      <c r="Q120" t="n">
        <v>3109.43</v>
      </c>
      <c r="R120" t="n">
        <v>141.85</v>
      </c>
      <c r="S120" t="n">
        <v>88.73</v>
      </c>
      <c r="T120" t="n">
        <v>24593.53</v>
      </c>
      <c r="U120" t="n">
        <v>0.63</v>
      </c>
      <c r="V120" t="n">
        <v>0.87</v>
      </c>
      <c r="W120" t="n">
        <v>7.67</v>
      </c>
      <c r="X120" t="n">
        <v>1.51</v>
      </c>
      <c r="Y120" t="n">
        <v>1</v>
      </c>
      <c r="Z120" t="n">
        <v>10</v>
      </c>
    </row>
    <row r="121">
      <c r="A121" t="n">
        <v>23</v>
      </c>
      <c r="B121" t="n">
        <v>125</v>
      </c>
      <c r="C121" t="inlineStr">
        <is>
          <t xml:space="preserve">CONCLUIDO	</t>
        </is>
      </c>
      <c r="D121" t="n">
        <v>2.6021</v>
      </c>
      <c r="E121" t="n">
        <v>38.43</v>
      </c>
      <c r="F121" t="n">
        <v>33.22</v>
      </c>
      <c r="G121" t="n">
        <v>38.33</v>
      </c>
      <c r="H121" t="n">
        <v>0.47</v>
      </c>
      <c r="I121" t="n">
        <v>52</v>
      </c>
      <c r="J121" t="n">
        <v>252.9</v>
      </c>
      <c r="K121" t="n">
        <v>58.47</v>
      </c>
      <c r="L121" t="n">
        <v>6.75</v>
      </c>
      <c r="M121" t="n">
        <v>50</v>
      </c>
      <c r="N121" t="n">
        <v>62.68</v>
      </c>
      <c r="O121" t="n">
        <v>31425.3</v>
      </c>
      <c r="P121" t="n">
        <v>474.52</v>
      </c>
      <c r="Q121" t="n">
        <v>3109.31</v>
      </c>
      <c r="R121" t="n">
        <v>140.48</v>
      </c>
      <c r="S121" t="n">
        <v>88.73</v>
      </c>
      <c r="T121" t="n">
        <v>23919.48</v>
      </c>
      <c r="U121" t="n">
        <v>0.63</v>
      </c>
      <c r="V121" t="n">
        <v>0.87</v>
      </c>
      <c r="W121" t="n">
        <v>7.66</v>
      </c>
      <c r="X121" t="n">
        <v>1.46</v>
      </c>
      <c r="Y121" t="n">
        <v>1</v>
      </c>
      <c r="Z121" t="n">
        <v>10</v>
      </c>
    </row>
    <row r="122">
      <c r="A122" t="n">
        <v>24</v>
      </c>
      <c r="B122" t="n">
        <v>125</v>
      </c>
      <c r="C122" t="inlineStr">
        <is>
          <t xml:space="preserve">CONCLUIDO	</t>
        </is>
      </c>
      <c r="D122" t="n">
        <v>2.6116</v>
      </c>
      <c r="E122" t="n">
        <v>38.29</v>
      </c>
      <c r="F122" t="n">
        <v>33.17</v>
      </c>
      <c r="G122" t="n">
        <v>39.81</v>
      </c>
      <c r="H122" t="n">
        <v>0.49</v>
      </c>
      <c r="I122" t="n">
        <v>50</v>
      </c>
      <c r="J122" t="n">
        <v>253.35</v>
      </c>
      <c r="K122" t="n">
        <v>58.47</v>
      </c>
      <c r="L122" t="n">
        <v>7</v>
      </c>
      <c r="M122" t="n">
        <v>48</v>
      </c>
      <c r="N122" t="n">
        <v>62.88</v>
      </c>
      <c r="O122" t="n">
        <v>31481.17</v>
      </c>
      <c r="P122" t="n">
        <v>471.94</v>
      </c>
      <c r="Q122" t="n">
        <v>3109.19</v>
      </c>
      <c r="R122" t="n">
        <v>138.64</v>
      </c>
      <c r="S122" t="n">
        <v>88.73</v>
      </c>
      <c r="T122" t="n">
        <v>23007.61</v>
      </c>
      <c r="U122" t="n">
        <v>0.64</v>
      </c>
      <c r="V122" t="n">
        <v>0.87</v>
      </c>
      <c r="W122" t="n">
        <v>7.67</v>
      </c>
      <c r="X122" t="n">
        <v>1.41</v>
      </c>
      <c r="Y122" t="n">
        <v>1</v>
      </c>
      <c r="Z122" t="n">
        <v>10</v>
      </c>
    </row>
    <row r="123">
      <c r="A123" t="n">
        <v>25</v>
      </c>
      <c r="B123" t="n">
        <v>125</v>
      </c>
      <c r="C123" t="inlineStr">
        <is>
          <t xml:space="preserve">CONCLUIDO	</t>
        </is>
      </c>
      <c r="D123" t="n">
        <v>2.623</v>
      </c>
      <c r="E123" t="n">
        <v>38.12</v>
      </c>
      <c r="F123" t="n">
        <v>33.1</v>
      </c>
      <c r="G123" t="n">
        <v>41.38</v>
      </c>
      <c r="H123" t="n">
        <v>0.51</v>
      </c>
      <c r="I123" t="n">
        <v>48</v>
      </c>
      <c r="J123" t="n">
        <v>253.81</v>
      </c>
      <c r="K123" t="n">
        <v>58.47</v>
      </c>
      <c r="L123" t="n">
        <v>7.25</v>
      </c>
      <c r="M123" t="n">
        <v>46</v>
      </c>
      <c r="N123" t="n">
        <v>63.08</v>
      </c>
      <c r="O123" t="n">
        <v>31537.13</v>
      </c>
      <c r="P123" t="n">
        <v>467.44</v>
      </c>
      <c r="Q123" t="n">
        <v>3109.39</v>
      </c>
      <c r="R123" t="n">
        <v>136.24</v>
      </c>
      <c r="S123" t="n">
        <v>88.73</v>
      </c>
      <c r="T123" t="n">
        <v>21819.75</v>
      </c>
      <c r="U123" t="n">
        <v>0.65</v>
      </c>
      <c r="V123" t="n">
        <v>0.87</v>
      </c>
      <c r="W123" t="n">
        <v>7.67</v>
      </c>
      <c r="X123" t="n">
        <v>1.34</v>
      </c>
      <c r="Y123" t="n">
        <v>1</v>
      </c>
      <c r="Z123" t="n">
        <v>10</v>
      </c>
    </row>
    <row r="124">
      <c r="A124" t="n">
        <v>26</v>
      </c>
      <c r="B124" t="n">
        <v>125</v>
      </c>
      <c r="C124" t="inlineStr">
        <is>
          <t xml:space="preserve">CONCLUIDO	</t>
        </is>
      </c>
      <c r="D124" t="n">
        <v>2.6328</v>
      </c>
      <c r="E124" t="n">
        <v>37.98</v>
      </c>
      <c r="F124" t="n">
        <v>33.05</v>
      </c>
      <c r="G124" t="n">
        <v>43.11</v>
      </c>
      <c r="H124" t="n">
        <v>0.52</v>
      </c>
      <c r="I124" t="n">
        <v>46</v>
      </c>
      <c r="J124" t="n">
        <v>254.26</v>
      </c>
      <c r="K124" t="n">
        <v>58.47</v>
      </c>
      <c r="L124" t="n">
        <v>7.5</v>
      </c>
      <c r="M124" t="n">
        <v>44</v>
      </c>
      <c r="N124" t="n">
        <v>63.29</v>
      </c>
      <c r="O124" t="n">
        <v>31593.16</v>
      </c>
      <c r="P124" t="n">
        <v>462.28</v>
      </c>
      <c r="Q124" t="n">
        <v>3109.35</v>
      </c>
      <c r="R124" t="n">
        <v>134.74</v>
      </c>
      <c r="S124" t="n">
        <v>88.73</v>
      </c>
      <c r="T124" t="n">
        <v>21080.1</v>
      </c>
      <c r="U124" t="n">
        <v>0.66</v>
      </c>
      <c r="V124" t="n">
        <v>0.88</v>
      </c>
      <c r="W124" t="n">
        <v>7.66</v>
      </c>
      <c r="X124" t="n">
        <v>1.29</v>
      </c>
      <c r="Y124" t="n">
        <v>1</v>
      </c>
      <c r="Z124" t="n">
        <v>10</v>
      </c>
    </row>
    <row r="125">
      <c r="A125" t="n">
        <v>27</v>
      </c>
      <c r="B125" t="n">
        <v>125</v>
      </c>
      <c r="C125" t="inlineStr">
        <is>
          <t xml:space="preserve">CONCLUIDO	</t>
        </is>
      </c>
      <c r="D125" t="n">
        <v>2.6426</v>
      </c>
      <c r="E125" t="n">
        <v>37.84</v>
      </c>
      <c r="F125" t="n">
        <v>33.01</v>
      </c>
      <c r="G125" t="n">
        <v>45.01</v>
      </c>
      <c r="H125" t="n">
        <v>0.54</v>
      </c>
      <c r="I125" t="n">
        <v>44</v>
      </c>
      <c r="J125" t="n">
        <v>254.72</v>
      </c>
      <c r="K125" t="n">
        <v>58.47</v>
      </c>
      <c r="L125" t="n">
        <v>7.75</v>
      </c>
      <c r="M125" t="n">
        <v>42</v>
      </c>
      <c r="N125" t="n">
        <v>63.49</v>
      </c>
      <c r="O125" t="n">
        <v>31649.26</v>
      </c>
      <c r="P125" t="n">
        <v>461</v>
      </c>
      <c r="Q125" t="n">
        <v>3109.27</v>
      </c>
      <c r="R125" t="n">
        <v>133.34</v>
      </c>
      <c r="S125" t="n">
        <v>88.73</v>
      </c>
      <c r="T125" t="n">
        <v>20388.89</v>
      </c>
      <c r="U125" t="n">
        <v>0.67</v>
      </c>
      <c r="V125" t="n">
        <v>0.88</v>
      </c>
      <c r="W125" t="n">
        <v>7.66</v>
      </c>
      <c r="X125" t="n">
        <v>1.24</v>
      </c>
      <c r="Y125" t="n">
        <v>1</v>
      </c>
      <c r="Z125" t="n">
        <v>10</v>
      </c>
    </row>
    <row r="126">
      <c r="A126" t="n">
        <v>28</v>
      </c>
      <c r="B126" t="n">
        <v>125</v>
      </c>
      <c r="C126" t="inlineStr">
        <is>
          <t xml:space="preserve">CONCLUIDO	</t>
        </is>
      </c>
      <c r="D126" t="n">
        <v>2.6531</v>
      </c>
      <c r="E126" t="n">
        <v>37.69</v>
      </c>
      <c r="F126" t="n">
        <v>32.95</v>
      </c>
      <c r="G126" t="n">
        <v>47.07</v>
      </c>
      <c r="H126" t="n">
        <v>0.5600000000000001</v>
      </c>
      <c r="I126" t="n">
        <v>42</v>
      </c>
      <c r="J126" t="n">
        <v>255.17</v>
      </c>
      <c r="K126" t="n">
        <v>58.47</v>
      </c>
      <c r="L126" t="n">
        <v>8</v>
      </c>
      <c r="M126" t="n">
        <v>40</v>
      </c>
      <c r="N126" t="n">
        <v>63.7</v>
      </c>
      <c r="O126" t="n">
        <v>31705.44</v>
      </c>
      <c r="P126" t="n">
        <v>457.03</v>
      </c>
      <c r="Q126" t="n">
        <v>3109.28</v>
      </c>
      <c r="R126" t="n">
        <v>131.33</v>
      </c>
      <c r="S126" t="n">
        <v>88.73</v>
      </c>
      <c r="T126" t="n">
        <v>19394.82</v>
      </c>
      <c r="U126" t="n">
        <v>0.68</v>
      </c>
      <c r="V126" t="n">
        <v>0.88</v>
      </c>
      <c r="W126" t="n">
        <v>7.66</v>
      </c>
      <c r="X126" t="n">
        <v>1.19</v>
      </c>
      <c r="Y126" t="n">
        <v>1</v>
      </c>
      <c r="Z126" t="n">
        <v>10</v>
      </c>
    </row>
    <row r="127">
      <c r="A127" t="n">
        <v>29</v>
      </c>
      <c r="B127" t="n">
        <v>125</v>
      </c>
      <c r="C127" t="inlineStr">
        <is>
          <t xml:space="preserve">CONCLUIDO	</t>
        </is>
      </c>
      <c r="D127" t="n">
        <v>2.66</v>
      </c>
      <c r="E127" t="n">
        <v>37.59</v>
      </c>
      <c r="F127" t="n">
        <v>32.9</v>
      </c>
      <c r="G127" t="n">
        <v>48.15</v>
      </c>
      <c r="H127" t="n">
        <v>0.57</v>
      </c>
      <c r="I127" t="n">
        <v>41</v>
      </c>
      <c r="J127" t="n">
        <v>255.63</v>
      </c>
      <c r="K127" t="n">
        <v>58.47</v>
      </c>
      <c r="L127" t="n">
        <v>8.25</v>
      </c>
      <c r="M127" t="n">
        <v>39</v>
      </c>
      <c r="N127" t="n">
        <v>63.91</v>
      </c>
      <c r="O127" t="n">
        <v>31761.69</v>
      </c>
      <c r="P127" t="n">
        <v>453.78</v>
      </c>
      <c r="Q127" t="n">
        <v>3109.28</v>
      </c>
      <c r="R127" t="n">
        <v>129.68</v>
      </c>
      <c r="S127" t="n">
        <v>88.73</v>
      </c>
      <c r="T127" t="n">
        <v>18573.94</v>
      </c>
      <c r="U127" t="n">
        <v>0.68</v>
      </c>
      <c r="V127" t="n">
        <v>0.88</v>
      </c>
      <c r="W127" t="n">
        <v>7.66</v>
      </c>
      <c r="X127" t="n">
        <v>1.14</v>
      </c>
      <c r="Y127" t="n">
        <v>1</v>
      </c>
      <c r="Z127" t="n">
        <v>10</v>
      </c>
    </row>
    <row r="128">
      <c r="A128" t="n">
        <v>30</v>
      </c>
      <c r="B128" t="n">
        <v>125</v>
      </c>
      <c r="C128" t="inlineStr">
        <is>
          <t xml:space="preserve">CONCLUIDO	</t>
        </is>
      </c>
      <c r="D128" t="n">
        <v>2.6692</v>
      </c>
      <c r="E128" t="n">
        <v>37.46</v>
      </c>
      <c r="F128" t="n">
        <v>32.87</v>
      </c>
      <c r="G128" t="n">
        <v>50.56</v>
      </c>
      <c r="H128" t="n">
        <v>0.59</v>
      </c>
      <c r="I128" t="n">
        <v>39</v>
      </c>
      <c r="J128" t="n">
        <v>256.09</v>
      </c>
      <c r="K128" t="n">
        <v>58.47</v>
      </c>
      <c r="L128" t="n">
        <v>8.5</v>
      </c>
      <c r="M128" t="n">
        <v>37</v>
      </c>
      <c r="N128" t="n">
        <v>64.11</v>
      </c>
      <c r="O128" t="n">
        <v>31818.02</v>
      </c>
      <c r="P128" t="n">
        <v>449.23</v>
      </c>
      <c r="Q128" t="n">
        <v>3109.28</v>
      </c>
      <c r="R128" t="n">
        <v>128.68</v>
      </c>
      <c r="S128" t="n">
        <v>88.73</v>
      </c>
      <c r="T128" t="n">
        <v>18083.16</v>
      </c>
      <c r="U128" t="n">
        <v>0.6899999999999999</v>
      </c>
      <c r="V128" t="n">
        <v>0.88</v>
      </c>
      <c r="W128" t="n">
        <v>7.65</v>
      </c>
      <c r="X128" t="n">
        <v>1.1</v>
      </c>
      <c r="Y128" t="n">
        <v>1</v>
      </c>
      <c r="Z128" t="n">
        <v>10</v>
      </c>
    </row>
    <row r="129">
      <c r="A129" t="n">
        <v>31</v>
      </c>
      <c r="B129" t="n">
        <v>125</v>
      </c>
      <c r="C129" t="inlineStr">
        <is>
          <t xml:space="preserve">CONCLUIDO	</t>
        </is>
      </c>
      <c r="D129" t="n">
        <v>2.6762</v>
      </c>
      <c r="E129" t="n">
        <v>37.37</v>
      </c>
      <c r="F129" t="n">
        <v>32.81</v>
      </c>
      <c r="G129" t="n">
        <v>51.81</v>
      </c>
      <c r="H129" t="n">
        <v>0.61</v>
      </c>
      <c r="I129" t="n">
        <v>38</v>
      </c>
      <c r="J129" t="n">
        <v>256.54</v>
      </c>
      <c r="K129" t="n">
        <v>58.47</v>
      </c>
      <c r="L129" t="n">
        <v>8.75</v>
      </c>
      <c r="M129" t="n">
        <v>36</v>
      </c>
      <c r="N129" t="n">
        <v>64.31999999999999</v>
      </c>
      <c r="O129" t="n">
        <v>31874.43</v>
      </c>
      <c r="P129" t="n">
        <v>444.01</v>
      </c>
      <c r="Q129" t="n">
        <v>3109.3</v>
      </c>
      <c r="R129" t="n">
        <v>127.06</v>
      </c>
      <c r="S129" t="n">
        <v>88.73</v>
      </c>
      <c r="T129" t="n">
        <v>17281.38</v>
      </c>
      <c r="U129" t="n">
        <v>0.7</v>
      </c>
      <c r="V129" t="n">
        <v>0.88</v>
      </c>
      <c r="W129" t="n">
        <v>7.65</v>
      </c>
      <c r="X129" t="n">
        <v>1.05</v>
      </c>
      <c r="Y129" t="n">
        <v>1</v>
      </c>
      <c r="Z129" t="n">
        <v>10</v>
      </c>
    </row>
    <row r="130">
      <c r="A130" t="n">
        <v>32</v>
      </c>
      <c r="B130" t="n">
        <v>125</v>
      </c>
      <c r="C130" t="inlineStr">
        <is>
          <t xml:space="preserve">CONCLUIDO	</t>
        </is>
      </c>
      <c r="D130" t="n">
        <v>2.6808</v>
      </c>
      <c r="E130" t="n">
        <v>37.3</v>
      </c>
      <c r="F130" t="n">
        <v>32.8</v>
      </c>
      <c r="G130" t="n">
        <v>53.19</v>
      </c>
      <c r="H130" t="n">
        <v>0.62</v>
      </c>
      <c r="I130" t="n">
        <v>37</v>
      </c>
      <c r="J130" t="n">
        <v>257</v>
      </c>
      <c r="K130" t="n">
        <v>58.47</v>
      </c>
      <c r="L130" t="n">
        <v>9</v>
      </c>
      <c r="M130" t="n">
        <v>35</v>
      </c>
      <c r="N130" t="n">
        <v>64.53</v>
      </c>
      <c r="O130" t="n">
        <v>31931.04</v>
      </c>
      <c r="P130" t="n">
        <v>442.98</v>
      </c>
      <c r="Q130" t="n">
        <v>3109.4</v>
      </c>
      <c r="R130" t="n">
        <v>126.49</v>
      </c>
      <c r="S130" t="n">
        <v>88.73</v>
      </c>
      <c r="T130" t="n">
        <v>16999.92</v>
      </c>
      <c r="U130" t="n">
        <v>0.7</v>
      </c>
      <c r="V130" t="n">
        <v>0.88</v>
      </c>
      <c r="W130" t="n">
        <v>7.65</v>
      </c>
      <c r="X130" t="n">
        <v>1.04</v>
      </c>
      <c r="Y130" t="n">
        <v>1</v>
      </c>
      <c r="Z130" t="n">
        <v>10</v>
      </c>
    </row>
    <row r="131">
      <c r="A131" t="n">
        <v>33</v>
      </c>
      <c r="B131" t="n">
        <v>125</v>
      </c>
      <c r="C131" t="inlineStr">
        <is>
          <t xml:space="preserve">CONCLUIDO	</t>
        </is>
      </c>
      <c r="D131" t="n">
        <v>2.6912</v>
      </c>
      <c r="E131" t="n">
        <v>37.16</v>
      </c>
      <c r="F131" t="n">
        <v>32.75</v>
      </c>
      <c r="G131" t="n">
        <v>56.14</v>
      </c>
      <c r="H131" t="n">
        <v>0.64</v>
      </c>
      <c r="I131" t="n">
        <v>35</v>
      </c>
      <c r="J131" t="n">
        <v>257.46</v>
      </c>
      <c r="K131" t="n">
        <v>58.47</v>
      </c>
      <c r="L131" t="n">
        <v>9.25</v>
      </c>
      <c r="M131" t="n">
        <v>33</v>
      </c>
      <c r="N131" t="n">
        <v>64.73999999999999</v>
      </c>
      <c r="O131" t="n">
        <v>31987.61</v>
      </c>
      <c r="P131" t="n">
        <v>438.89</v>
      </c>
      <c r="Q131" t="n">
        <v>3109.29</v>
      </c>
      <c r="R131" t="n">
        <v>124.84</v>
      </c>
      <c r="S131" t="n">
        <v>88.73</v>
      </c>
      <c r="T131" t="n">
        <v>16184.32</v>
      </c>
      <c r="U131" t="n">
        <v>0.71</v>
      </c>
      <c r="V131" t="n">
        <v>0.88</v>
      </c>
      <c r="W131" t="n">
        <v>7.64</v>
      </c>
      <c r="X131" t="n">
        <v>0.99</v>
      </c>
      <c r="Y131" t="n">
        <v>1</v>
      </c>
      <c r="Z131" t="n">
        <v>10</v>
      </c>
    </row>
    <row r="132">
      <c r="A132" t="n">
        <v>34</v>
      </c>
      <c r="B132" t="n">
        <v>125</v>
      </c>
      <c r="C132" t="inlineStr">
        <is>
          <t xml:space="preserve">CONCLUIDO	</t>
        </is>
      </c>
      <c r="D132" t="n">
        <v>2.6975</v>
      </c>
      <c r="E132" t="n">
        <v>37.07</v>
      </c>
      <c r="F132" t="n">
        <v>32.71</v>
      </c>
      <c r="G132" t="n">
        <v>57.72</v>
      </c>
      <c r="H132" t="n">
        <v>0.66</v>
      </c>
      <c r="I132" t="n">
        <v>34</v>
      </c>
      <c r="J132" t="n">
        <v>257.92</v>
      </c>
      <c r="K132" t="n">
        <v>58.47</v>
      </c>
      <c r="L132" t="n">
        <v>9.5</v>
      </c>
      <c r="M132" t="n">
        <v>32</v>
      </c>
      <c r="N132" t="n">
        <v>64.95</v>
      </c>
      <c r="O132" t="n">
        <v>32044.25</v>
      </c>
      <c r="P132" t="n">
        <v>435.2</v>
      </c>
      <c r="Q132" t="n">
        <v>3109.12</v>
      </c>
      <c r="R132" t="n">
        <v>123.72</v>
      </c>
      <c r="S132" t="n">
        <v>88.73</v>
      </c>
      <c r="T132" t="n">
        <v>15629.39</v>
      </c>
      <c r="U132" t="n">
        <v>0.72</v>
      </c>
      <c r="V132" t="n">
        <v>0.88</v>
      </c>
      <c r="W132" t="n">
        <v>7.64</v>
      </c>
      <c r="X132" t="n">
        <v>0.95</v>
      </c>
      <c r="Y132" t="n">
        <v>1</v>
      </c>
      <c r="Z132" t="n">
        <v>10</v>
      </c>
    </row>
    <row r="133">
      <c r="A133" t="n">
        <v>35</v>
      </c>
      <c r="B133" t="n">
        <v>125</v>
      </c>
      <c r="C133" t="inlineStr">
        <is>
          <t xml:space="preserve">CONCLUIDO	</t>
        </is>
      </c>
      <c r="D133" t="n">
        <v>2.7007</v>
      </c>
      <c r="E133" t="n">
        <v>37.03</v>
      </c>
      <c r="F133" t="n">
        <v>32.71</v>
      </c>
      <c r="G133" t="n">
        <v>59.48</v>
      </c>
      <c r="H133" t="n">
        <v>0.67</v>
      </c>
      <c r="I133" t="n">
        <v>33</v>
      </c>
      <c r="J133" t="n">
        <v>258.38</v>
      </c>
      <c r="K133" t="n">
        <v>58.47</v>
      </c>
      <c r="L133" t="n">
        <v>9.75</v>
      </c>
      <c r="M133" t="n">
        <v>31</v>
      </c>
      <c r="N133" t="n">
        <v>65.16</v>
      </c>
      <c r="O133" t="n">
        <v>32100.97</v>
      </c>
      <c r="P133" t="n">
        <v>431.68</v>
      </c>
      <c r="Q133" t="n">
        <v>3109.32</v>
      </c>
      <c r="R133" t="n">
        <v>123.4</v>
      </c>
      <c r="S133" t="n">
        <v>88.73</v>
      </c>
      <c r="T133" t="n">
        <v>15474.09</v>
      </c>
      <c r="U133" t="n">
        <v>0.72</v>
      </c>
      <c r="V133" t="n">
        <v>0.88</v>
      </c>
      <c r="W133" t="n">
        <v>7.65</v>
      </c>
      <c r="X133" t="n">
        <v>0.95</v>
      </c>
      <c r="Y133" t="n">
        <v>1</v>
      </c>
      <c r="Z133" t="n">
        <v>10</v>
      </c>
    </row>
    <row r="134">
      <c r="A134" t="n">
        <v>36</v>
      </c>
      <c r="B134" t="n">
        <v>125</v>
      </c>
      <c r="C134" t="inlineStr">
        <is>
          <t xml:space="preserve">CONCLUIDO	</t>
        </is>
      </c>
      <c r="D134" t="n">
        <v>2.7084</v>
      </c>
      <c r="E134" t="n">
        <v>36.92</v>
      </c>
      <c r="F134" t="n">
        <v>32.65</v>
      </c>
      <c r="G134" t="n">
        <v>61.23</v>
      </c>
      <c r="H134" t="n">
        <v>0.6899999999999999</v>
      </c>
      <c r="I134" t="n">
        <v>32</v>
      </c>
      <c r="J134" t="n">
        <v>258.84</v>
      </c>
      <c r="K134" t="n">
        <v>58.47</v>
      </c>
      <c r="L134" t="n">
        <v>10</v>
      </c>
      <c r="M134" t="n">
        <v>29</v>
      </c>
      <c r="N134" t="n">
        <v>65.37</v>
      </c>
      <c r="O134" t="n">
        <v>32157.77</v>
      </c>
      <c r="P134" t="n">
        <v>427.73</v>
      </c>
      <c r="Q134" t="n">
        <v>3109.26</v>
      </c>
      <c r="R134" t="n">
        <v>121.63</v>
      </c>
      <c r="S134" t="n">
        <v>88.73</v>
      </c>
      <c r="T134" t="n">
        <v>14593.01</v>
      </c>
      <c r="U134" t="n">
        <v>0.73</v>
      </c>
      <c r="V134" t="n">
        <v>0.89</v>
      </c>
      <c r="W134" t="n">
        <v>7.64</v>
      </c>
      <c r="X134" t="n">
        <v>0.89</v>
      </c>
      <c r="Y134" t="n">
        <v>1</v>
      </c>
      <c r="Z134" t="n">
        <v>10</v>
      </c>
    </row>
    <row r="135">
      <c r="A135" t="n">
        <v>37</v>
      </c>
      <c r="B135" t="n">
        <v>125</v>
      </c>
      <c r="C135" t="inlineStr">
        <is>
          <t xml:space="preserve">CONCLUIDO	</t>
        </is>
      </c>
      <c r="D135" t="n">
        <v>2.7138</v>
      </c>
      <c r="E135" t="n">
        <v>36.85</v>
      </c>
      <c r="F135" t="n">
        <v>32.63</v>
      </c>
      <c r="G135" t="n">
        <v>63.15</v>
      </c>
      <c r="H135" t="n">
        <v>0.7</v>
      </c>
      <c r="I135" t="n">
        <v>31</v>
      </c>
      <c r="J135" t="n">
        <v>259.3</v>
      </c>
      <c r="K135" t="n">
        <v>58.47</v>
      </c>
      <c r="L135" t="n">
        <v>10.25</v>
      </c>
      <c r="M135" t="n">
        <v>29</v>
      </c>
      <c r="N135" t="n">
        <v>65.58</v>
      </c>
      <c r="O135" t="n">
        <v>32214.64</v>
      </c>
      <c r="P135" t="n">
        <v>423.03</v>
      </c>
      <c r="Q135" t="n">
        <v>3109.18</v>
      </c>
      <c r="R135" t="n">
        <v>121.21</v>
      </c>
      <c r="S135" t="n">
        <v>88.73</v>
      </c>
      <c r="T135" t="n">
        <v>14388.65</v>
      </c>
      <c r="U135" t="n">
        <v>0.73</v>
      </c>
      <c r="V135" t="n">
        <v>0.89</v>
      </c>
      <c r="W135" t="n">
        <v>7.63</v>
      </c>
      <c r="X135" t="n">
        <v>0.87</v>
      </c>
      <c r="Y135" t="n">
        <v>1</v>
      </c>
      <c r="Z135" t="n">
        <v>10</v>
      </c>
    </row>
    <row r="136">
      <c r="A136" t="n">
        <v>38</v>
      </c>
      <c r="B136" t="n">
        <v>125</v>
      </c>
      <c r="C136" t="inlineStr">
        <is>
          <t xml:space="preserve">CONCLUIDO	</t>
        </is>
      </c>
      <c r="D136" t="n">
        <v>2.7195</v>
      </c>
      <c r="E136" t="n">
        <v>36.77</v>
      </c>
      <c r="F136" t="n">
        <v>32.6</v>
      </c>
      <c r="G136" t="n">
        <v>65.19</v>
      </c>
      <c r="H136" t="n">
        <v>0.72</v>
      </c>
      <c r="I136" t="n">
        <v>30</v>
      </c>
      <c r="J136" t="n">
        <v>259.76</v>
      </c>
      <c r="K136" t="n">
        <v>58.47</v>
      </c>
      <c r="L136" t="n">
        <v>10.5</v>
      </c>
      <c r="M136" t="n">
        <v>27</v>
      </c>
      <c r="N136" t="n">
        <v>65.79000000000001</v>
      </c>
      <c r="O136" t="n">
        <v>32271.6</v>
      </c>
      <c r="P136" t="n">
        <v>420.04</v>
      </c>
      <c r="Q136" t="n">
        <v>3109.32</v>
      </c>
      <c r="R136" t="n">
        <v>119.95</v>
      </c>
      <c r="S136" t="n">
        <v>88.73</v>
      </c>
      <c r="T136" t="n">
        <v>13762.57</v>
      </c>
      <c r="U136" t="n">
        <v>0.74</v>
      </c>
      <c r="V136" t="n">
        <v>0.89</v>
      </c>
      <c r="W136" t="n">
        <v>7.64</v>
      </c>
      <c r="X136" t="n">
        <v>0.84</v>
      </c>
      <c r="Y136" t="n">
        <v>1</v>
      </c>
      <c r="Z136" t="n">
        <v>10</v>
      </c>
    </row>
    <row r="137">
      <c r="A137" t="n">
        <v>39</v>
      </c>
      <c r="B137" t="n">
        <v>125</v>
      </c>
      <c r="C137" t="inlineStr">
        <is>
          <t xml:space="preserve">CONCLUIDO	</t>
        </is>
      </c>
      <c r="D137" t="n">
        <v>2.7252</v>
      </c>
      <c r="E137" t="n">
        <v>36.69</v>
      </c>
      <c r="F137" t="n">
        <v>32.57</v>
      </c>
      <c r="G137" t="n">
        <v>67.38</v>
      </c>
      <c r="H137" t="n">
        <v>0.74</v>
      </c>
      <c r="I137" t="n">
        <v>29</v>
      </c>
      <c r="J137" t="n">
        <v>260.23</v>
      </c>
      <c r="K137" t="n">
        <v>58.47</v>
      </c>
      <c r="L137" t="n">
        <v>10.75</v>
      </c>
      <c r="M137" t="n">
        <v>25</v>
      </c>
      <c r="N137" t="n">
        <v>66</v>
      </c>
      <c r="O137" t="n">
        <v>32328.64</v>
      </c>
      <c r="P137" t="n">
        <v>416.15</v>
      </c>
      <c r="Q137" t="n">
        <v>3109.38</v>
      </c>
      <c r="R137" t="n">
        <v>118.75</v>
      </c>
      <c r="S137" t="n">
        <v>88.73</v>
      </c>
      <c r="T137" t="n">
        <v>13168.92</v>
      </c>
      <c r="U137" t="n">
        <v>0.75</v>
      </c>
      <c r="V137" t="n">
        <v>0.89</v>
      </c>
      <c r="W137" t="n">
        <v>7.64</v>
      </c>
      <c r="X137" t="n">
        <v>0.8100000000000001</v>
      </c>
      <c r="Y137" t="n">
        <v>1</v>
      </c>
      <c r="Z137" t="n">
        <v>10</v>
      </c>
    </row>
    <row r="138">
      <c r="A138" t="n">
        <v>40</v>
      </c>
      <c r="B138" t="n">
        <v>125</v>
      </c>
      <c r="C138" t="inlineStr">
        <is>
          <t xml:space="preserve">CONCLUIDO	</t>
        </is>
      </c>
      <c r="D138" t="n">
        <v>2.7307</v>
      </c>
      <c r="E138" t="n">
        <v>36.62</v>
      </c>
      <c r="F138" t="n">
        <v>32.54</v>
      </c>
      <c r="G138" t="n">
        <v>69.73</v>
      </c>
      <c r="H138" t="n">
        <v>0.75</v>
      </c>
      <c r="I138" t="n">
        <v>28</v>
      </c>
      <c r="J138" t="n">
        <v>260.69</v>
      </c>
      <c r="K138" t="n">
        <v>58.47</v>
      </c>
      <c r="L138" t="n">
        <v>11</v>
      </c>
      <c r="M138" t="n">
        <v>22</v>
      </c>
      <c r="N138" t="n">
        <v>66.20999999999999</v>
      </c>
      <c r="O138" t="n">
        <v>32385.75</v>
      </c>
      <c r="P138" t="n">
        <v>413.57</v>
      </c>
      <c r="Q138" t="n">
        <v>3109.29</v>
      </c>
      <c r="R138" t="n">
        <v>117.98</v>
      </c>
      <c r="S138" t="n">
        <v>88.73</v>
      </c>
      <c r="T138" t="n">
        <v>12791.97</v>
      </c>
      <c r="U138" t="n">
        <v>0.75</v>
      </c>
      <c r="V138" t="n">
        <v>0.89</v>
      </c>
      <c r="W138" t="n">
        <v>7.64</v>
      </c>
      <c r="X138" t="n">
        <v>0.78</v>
      </c>
      <c r="Y138" t="n">
        <v>1</v>
      </c>
      <c r="Z138" t="n">
        <v>10</v>
      </c>
    </row>
    <row r="139">
      <c r="A139" t="n">
        <v>41</v>
      </c>
      <c r="B139" t="n">
        <v>125</v>
      </c>
      <c r="C139" t="inlineStr">
        <is>
          <t xml:space="preserve">CONCLUIDO	</t>
        </is>
      </c>
      <c r="D139" t="n">
        <v>2.73</v>
      </c>
      <c r="E139" t="n">
        <v>36.63</v>
      </c>
      <c r="F139" t="n">
        <v>32.55</v>
      </c>
      <c r="G139" t="n">
        <v>69.75</v>
      </c>
      <c r="H139" t="n">
        <v>0.77</v>
      </c>
      <c r="I139" t="n">
        <v>28</v>
      </c>
      <c r="J139" t="n">
        <v>261.15</v>
      </c>
      <c r="K139" t="n">
        <v>58.47</v>
      </c>
      <c r="L139" t="n">
        <v>11.25</v>
      </c>
      <c r="M139" t="n">
        <v>20</v>
      </c>
      <c r="N139" t="n">
        <v>66.43000000000001</v>
      </c>
      <c r="O139" t="n">
        <v>32442.95</v>
      </c>
      <c r="P139" t="n">
        <v>408.06</v>
      </c>
      <c r="Q139" t="n">
        <v>3109.26</v>
      </c>
      <c r="R139" t="n">
        <v>118.12</v>
      </c>
      <c r="S139" t="n">
        <v>88.73</v>
      </c>
      <c r="T139" t="n">
        <v>12861.92</v>
      </c>
      <c r="U139" t="n">
        <v>0.75</v>
      </c>
      <c r="V139" t="n">
        <v>0.89</v>
      </c>
      <c r="W139" t="n">
        <v>7.64</v>
      </c>
      <c r="X139" t="n">
        <v>0.79</v>
      </c>
      <c r="Y139" t="n">
        <v>1</v>
      </c>
      <c r="Z139" t="n">
        <v>10</v>
      </c>
    </row>
    <row r="140">
      <c r="A140" t="n">
        <v>42</v>
      </c>
      <c r="B140" t="n">
        <v>125</v>
      </c>
      <c r="C140" t="inlineStr">
        <is>
          <t xml:space="preserve">CONCLUIDO	</t>
        </is>
      </c>
      <c r="D140" t="n">
        <v>2.7362</v>
      </c>
      <c r="E140" t="n">
        <v>36.55</v>
      </c>
      <c r="F140" t="n">
        <v>32.51</v>
      </c>
      <c r="G140" t="n">
        <v>72.25</v>
      </c>
      <c r="H140" t="n">
        <v>0.78</v>
      </c>
      <c r="I140" t="n">
        <v>27</v>
      </c>
      <c r="J140" t="n">
        <v>261.62</v>
      </c>
      <c r="K140" t="n">
        <v>58.47</v>
      </c>
      <c r="L140" t="n">
        <v>11.5</v>
      </c>
      <c r="M140" t="n">
        <v>16</v>
      </c>
      <c r="N140" t="n">
        <v>66.64</v>
      </c>
      <c r="O140" t="n">
        <v>32500.22</v>
      </c>
      <c r="P140" t="n">
        <v>407.65</v>
      </c>
      <c r="Q140" t="n">
        <v>3109.2</v>
      </c>
      <c r="R140" t="n">
        <v>116.66</v>
      </c>
      <c r="S140" t="n">
        <v>88.73</v>
      </c>
      <c r="T140" t="n">
        <v>12132.87</v>
      </c>
      <c r="U140" t="n">
        <v>0.76</v>
      </c>
      <c r="V140" t="n">
        <v>0.89</v>
      </c>
      <c r="W140" t="n">
        <v>7.65</v>
      </c>
      <c r="X140" t="n">
        <v>0.75</v>
      </c>
      <c r="Y140" t="n">
        <v>1</v>
      </c>
      <c r="Z140" t="n">
        <v>10</v>
      </c>
    </row>
    <row r="141">
      <c r="A141" t="n">
        <v>43</v>
      </c>
      <c r="B141" t="n">
        <v>125</v>
      </c>
      <c r="C141" t="inlineStr">
        <is>
          <t xml:space="preserve">CONCLUIDO	</t>
        </is>
      </c>
      <c r="D141" t="n">
        <v>2.7357</v>
      </c>
      <c r="E141" t="n">
        <v>36.55</v>
      </c>
      <c r="F141" t="n">
        <v>32.52</v>
      </c>
      <c r="G141" t="n">
        <v>72.27</v>
      </c>
      <c r="H141" t="n">
        <v>0.8</v>
      </c>
      <c r="I141" t="n">
        <v>27</v>
      </c>
      <c r="J141" t="n">
        <v>262.08</v>
      </c>
      <c r="K141" t="n">
        <v>58.47</v>
      </c>
      <c r="L141" t="n">
        <v>11.75</v>
      </c>
      <c r="M141" t="n">
        <v>10</v>
      </c>
      <c r="N141" t="n">
        <v>66.86</v>
      </c>
      <c r="O141" t="n">
        <v>32557.58</v>
      </c>
      <c r="P141" t="n">
        <v>408.68</v>
      </c>
      <c r="Q141" t="n">
        <v>3109.18</v>
      </c>
      <c r="R141" t="n">
        <v>116.82</v>
      </c>
      <c r="S141" t="n">
        <v>88.73</v>
      </c>
      <c r="T141" t="n">
        <v>12214.23</v>
      </c>
      <c r="U141" t="n">
        <v>0.76</v>
      </c>
      <c r="V141" t="n">
        <v>0.89</v>
      </c>
      <c r="W141" t="n">
        <v>7.65</v>
      </c>
      <c r="X141" t="n">
        <v>0.76</v>
      </c>
      <c r="Y141" t="n">
        <v>1</v>
      </c>
      <c r="Z141" t="n">
        <v>10</v>
      </c>
    </row>
    <row r="142">
      <c r="A142" t="n">
        <v>44</v>
      </c>
      <c r="B142" t="n">
        <v>125</v>
      </c>
      <c r="C142" t="inlineStr">
        <is>
          <t xml:space="preserve">CONCLUIDO	</t>
        </is>
      </c>
      <c r="D142" t="n">
        <v>2.7423</v>
      </c>
      <c r="E142" t="n">
        <v>36.47</v>
      </c>
      <c r="F142" t="n">
        <v>32.48</v>
      </c>
      <c r="G142" t="n">
        <v>74.95999999999999</v>
      </c>
      <c r="H142" t="n">
        <v>0.8100000000000001</v>
      </c>
      <c r="I142" t="n">
        <v>26</v>
      </c>
      <c r="J142" t="n">
        <v>262.55</v>
      </c>
      <c r="K142" t="n">
        <v>58.47</v>
      </c>
      <c r="L142" t="n">
        <v>12</v>
      </c>
      <c r="M142" t="n">
        <v>4</v>
      </c>
      <c r="N142" t="n">
        <v>67.06999999999999</v>
      </c>
      <c r="O142" t="n">
        <v>32615.02</v>
      </c>
      <c r="P142" t="n">
        <v>405.75</v>
      </c>
      <c r="Q142" t="n">
        <v>3109.15</v>
      </c>
      <c r="R142" t="n">
        <v>115.31</v>
      </c>
      <c r="S142" t="n">
        <v>88.73</v>
      </c>
      <c r="T142" t="n">
        <v>11464.63</v>
      </c>
      <c r="U142" t="n">
        <v>0.77</v>
      </c>
      <c r="V142" t="n">
        <v>0.89</v>
      </c>
      <c r="W142" t="n">
        <v>7.65</v>
      </c>
      <c r="X142" t="n">
        <v>0.72</v>
      </c>
      <c r="Y142" t="n">
        <v>1</v>
      </c>
      <c r="Z142" t="n">
        <v>10</v>
      </c>
    </row>
    <row r="143">
      <c r="A143" t="n">
        <v>45</v>
      </c>
      <c r="B143" t="n">
        <v>125</v>
      </c>
      <c r="C143" t="inlineStr">
        <is>
          <t xml:space="preserve">CONCLUIDO	</t>
        </is>
      </c>
      <c r="D143" t="n">
        <v>2.7409</v>
      </c>
      <c r="E143" t="n">
        <v>36.48</v>
      </c>
      <c r="F143" t="n">
        <v>32.5</v>
      </c>
      <c r="G143" t="n">
        <v>75</v>
      </c>
      <c r="H143" t="n">
        <v>0.83</v>
      </c>
      <c r="I143" t="n">
        <v>26</v>
      </c>
      <c r="J143" t="n">
        <v>263.01</v>
      </c>
      <c r="K143" t="n">
        <v>58.47</v>
      </c>
      <c r="L143" t="n">
        <v>12.25</v>
      </c>
      <c r="M143" t="n">
        <v>1</v>
      </c>
      <c r="N143" t="n">
        <v>67.29000000000001</v>
      </c>
      <c r="O143" t="n">
        <v>32672.53</v>
      </c>
      <c r="P143" t="n">
        <v>406.05</v>
      </c>
      <c r="Q143" t="n">
        <v>3109.41</v>
      </c>
      <c r="R143" t="n">
        <v>115.47</v>
      </c>
      <c r="S143" t="n">
        <v>88.73</v>
      </c>
      <c r="T143" t="n">
        <v>11542.72</v>
      </c>
      <c r="U143" t="n">
        <v>0.77</v>
      </c>
      <c r="V143" t="n">
        <v>0.89</v>
      </c>
      <c r="W143" t="n">
        <v>7.67</v>
      </c>
      <c r="X143" t="n">
        <v>0.74</v>
      </c>
      <c r="Y143" t="n">
        <v>1</v>
      </c>
      <c r="Z143" t="n">
        <v>10</v>
      </c>
    </row>
    <row r="144">
      <c r="A144" t="n">
        <v>46</v>
      </c>
      <c r="B144" t="n">
        <v>125</v>
      </c>
      <c r="C144" t="inlineStr">
        <is>
          <t xml:space="preserve">CONCLUIDO	</t>
        </is>
      </c>
      <c r="D144" t="n">
        <v>2.7407</v>
      </c>
      <c r="E144" t="n">
        <v>36.49</v>
      </c>
      <c r="F144" t="n">
        <v>32.5</v>
      </c>
      <c r="G144" t="n">
        <v>75.01000000000001</v>
      </c>
      <c r="H144" t="n">
        <v>0.84</v>
      </c>
      <c r="I144" t="n">
        <v>26</v>
      </c>
      <c r="J144" t="n">
        <v>263.48</v>
      </c>
      <c r="K144" t="n">
        <v>58.47</v>
      </c>
      <c r="L144" t="n">
        <v>12.5</v>
      </c>
      <c r="M144" t="n">
        <v>1</v>
      </c>
      <c r="N144" t="n">
        <v>67.51000000000001</v>
      </c>
      <c r="O144" t="n">
        <v>32730.13</v>
      </c>
      <c r="P144" t="n">
        <v>406.16</v>
      </c>
      <c r="Q144" t="n">
        <v>3109.12</v>
      </c>
      <c r="R144" t="n">
        <v>115.7</v>
      </c>
      <c r="S144" t="n">
        <v>88.73</v>
      </c>
      <c r="T144" t="n">
        <v>11660.52</v>
      </c>
      <c r="U144" t="n">
        <v>0.77</v>
      </c>
      <c r="V144" t="n">
        <v>0.89</v>
      </c>
      <c r="W144" t="n">
        <v>7.66</v>
      </c>
      <c r="X144" t="n">
        <v>0.74</v>
      </c>
      <c r="Y144" t="n">
        <v>1</v>
      </c>
      <c r="Z144" t="n">
        <v>10</v>
      </c>
    </row>
    <row r="145">
      <c r="A145" t="n">
        <v>47</v>
      </c>
      <c r="B145" t="n">
        <v>125</v>
      </c>
      <c r="C145" t="inlineStr">
        <is>
          <t xml:space="preserve">CONCLUIDO	</t>
        </is>
      </c>
      <c r="D145" t="n">
        <v>2.7405</v>
      </c>
      <c r="E145" t="n">
        <v>36.49</v>
      </c>
      <c r="F145" t="n">
        <v>32.5</v>
      </c>
      <c r="G145" t="n">
        <v>75.01000000000001</v>
      </c>
      <c r="H145" t="n">
        <v>0.86</v>
      </c>
      <c r="I145" t="n">
        <v>26</v>
      </c>
      <c r="J145" t="n">
        <v>263.95</v>
      </c>
      <c r="K145" t="n">
        <v>58.47</v>
      </c>
      <c r="L145" t="n">
        <v>12.75</v>
      </c>
      <c r="M145" t="n">
        <v>0</v>
      </c>
      <c r="N145" t="n">
        <v>67.72</v>
      </c>
      <c r="O145" t="n">
        <v>32787.82</v>
      </c>
      <c r="P145" t="n">
        <v>406.81</v>
      </c>
      <c r="Q145" t="n">
        <v>3109.19</v>
      </c>
      <c r="R145" t="n">
        <v>115.74</v>
      </c>
      <c r="S145" t="n">
        <v>88.73</v>
      </c>
      <c r="T145" t="n">
        <v>11678.74</v>
      </c>
      <c r="U145" t="n">
        <v>0.77</v>
      </c>
      <c r="V145" t="n">
        <v>0.89</v>
      </c>
      <c r="W145" t="n">
        <v>7.66</v>
      </c>
      <c r="X145" t="n">
        <v>0.74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2.4309</v>
      </c>
      <c r="E146" t="n">
        <v>41.14</v>
      </c>
      <c r="F146" t="n">
        <v>36.66</v>
      </c>
      <c r="G146" t="n">
        <v>13.02</v>
      </c>
      <c r="H146" t="n">
        <v>0.24</v>
      </c>
      <c r="I146" t="n">
        <v>169</v>
      </c>
      <c r="J146" t="n">
        <v>71.52</v>
      </c>
      <c r="K146" t="n">
        <v>32.27</v>
      </c>
      <c r="L146" t="n">
        <v>1</v>
      </c>
      <c r="M146" t="n">
        <v>167</v>
      </c>
      <c r="N146" t="n">
        <v>8.25</v>
      </c>
      <c r="O146" t="n">
        <v>9054.6</v>
      </c>
      <c r="P146" t="n">
        <v>233.05</v>
      </c>
      <c r="Q146" t="n">
        <v>3109.47</v>
      </c>
      <c r="R146" t="n">
        <v>252.18</v>
      </c>
      <c r="S146" t="n">
        <v>88.73</v>
      </c>
      <c r="T146" t="n">
        <v>79187.07000000001</v>
      </c>
      <c r="U146" t="n">
        <v>0.35</v>
      </c>
      <c r="V146" t="n">
        <v>0.79</v>
      </c>
      <c r="W146" t="n">
        <v>7.87</v>
      </c>
      <c r="X146" t="n">
        <v>4.9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2.557</v>
      </c>
      <c r="E147" t="n">
        <v>39.11</v>
      </c>
      <c r="F147" t="n">
        <v>35.34</v>
      </c>
      <c r="G147" t="n">
        <v>17.1</v>
      </c>
      <c r="H147" t="n">
        <v>0.3</v>
      </c>
      <c r="I147" t="n">
        <v>124</v>
      </c>
      <c r="J147" t="n">
        <v>71.81</v>
      </c>
      <c r="K147" t="n">
        <v>32.27</v>
      </c>
      <c r="L147" t="n">
        <v>1.25</v>
      </c>
      <c r="M147" t="n">
        <v>113</v>
      </c>
      <c r="N147" t="n">
        <v>8.289999999999999</v>
      </c>
      <c r="O147" t="n">
        <v>9090.98</v>
      </c>
      <c r="P147" t="n">
        <v>213.01</v>
      </c>
      <c r="Q147" t="n">
        <v>3109.81</v>
      </c>
      <c r="R147" t="n">
        <v>208.58</v>
      </c>
      <c r="S147" t="n">
        <v>88.73</v>
      </c>
      <c r="T147" t="n">
        <v>57608.72</v>
      </c>
      <c r="U147" t="n">
        <v>0.43</v>
      </c>
      <c r="V147" t="n">
        <v>0.82</v>
      </c>
      <c r="W147" t="n">
        <v>7.8</v>
      </c>
      <c r="X147" t="n">
        <v>3.57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2.6038</v>
      </c>
      <c r="E148" t="n">
        <v>38.4</v>
      </c>
      <c r="F148" t="n">
        <v>34.91</v>
      </c>
      <c r="G148" t="n">
        <v>19.76</v>
      </c>
      <c r="H148" t="n">
        <v>0.36</v>
      </c>
      <c r="I148" t="n">
        <v>106</v>
      </c>
      <c r="J148" t="n">
        <v>72.11</v>
      </c>
      <c r="K148" t="n">
        <v>32.27</v>
      </c>
      <c r="L148" t="n">
        <v>1.5</v>
      </c>
      <c r="M148" t="n">
        <v>17</v>
      </c>
      <c r="N148" t="n">
        <v>8.34</v>
      </c>
      <c r="O148" t="n">
        <v>9127.379999999999</v>
      </c>
      <c r="P148" t="n">
        <v>203.52</v>
      </c>
      <c r="Q148" t="n">
        <v>3109.53</v>
      </c>
      <c r="R148" t="n">
        <v>191.66</v>
      </c>
      <c r="S148" t="n">
        <v>88.73</v>
      </c>
      <c r="T148" t="n">
        <v>49241.19</v>
      </c>
      <c r="U148" t="n">
        <v>0.46</v>
      </c>
      <c r="V148" t="n">
        <v>0.83</v>
      </c>
      <c r="W148" t="n">
        <v>7.87</v>
      </c>
      <c r="X148" t="n">
        <v>3.15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2.6061</v>
      </c>
      <c r="E149" t="n">
        <v>38.37</v>
      </c>
      <c r="F149" t="n">
        <v>34.89</v>
      </c>
      <c r="G149" t="n">
        <v>19.94</v>
      </c>
      <c r="H149" t="n">
        <v>0.42</v>
      </c>
      <c r="I149" t="n">
        <v>105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203.78</v>
      </c>
      <c r="Q149" t="n">
        <v>3109.63</v>
      </c>
      <c r="R149" t="n">
        <v>190.07</v>
      </c>
      <c r="S149" t="n">
        <v>88.73</v>
      </c>
      <c r="T149" t="n">
        <v>48448.45</v>
      </c>
      <c r="U149" t="n">
        <v>0.47</v>
      </c>
      <c r="V149" t="n">
        <v>0.83</v>
      </c>
      <c r="W149" t="n">
        <v>7.9</v>
      </c>
      <c r="X149" t="n">
        <v>3.13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2.3822</v>
      </c>
      <c r="E150" t="n">
        <v>41.98</v>
      </c>
      <c r="F150" t="n">
        <v>37.97</v>
      </c>
      <c r="G150" t="n">
        <v>10.95</v>
      </c>
      <c r="H150" t="n">
        <v>0.43</v>
      </c>
      <c r="I150" t="n">
        <v>208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150.23</v>
      </c>
      <c r="Q150" t="n">
        <v>3110.96</v>
      </c>
      <c r="R150" t="n">
        <v>285.21</v>
      </c>
      <c r="S150" t="n">
        <v>88.73</v>
      </c>
      <c r="T150" t="n">
        <v>95505.97</v>
      </c>
      <c r="U150" t="n">
        <v>0.31</v>
      </c>
      <c r="V150" t="n">
        <v>0.76</v>
      </c>
      <c r="W150" t="n">
        <v>8.210000000000001</v>
      </c>
      <c r="X150" t="n">
        <v>6.2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1.8647</v>
      </c>
      <c r="E151" t="n">
        <v>53.63</v>
      </c>
      <c r="F151" t="n">
        <v>41.69</v>
      </c>
      <c r="G151" t="n">
        <v>7.44</v>
      </c>
      <c r="H151" t="n">
        <v>0.12</v>
      </c>
      <c r="I151" t="n">
        <v>336</v>
      </c>
      <c r="J151" t="n">
        <v>141.81</v>
      </c>
      <c r="K151" t="n">
        <v>47.83</v>
      </c>
      <c r="L151" t="n">
        <v>1</v>
      </c>
      <c r="M151" t="n">
        <v>334</v>
      </c>
      <c r="N151" t="n">
        <v>22.98</v>
      </c>
      <c r="O151" t="n">
        <v>17723.39</v>
      </c>
      <c r="P151" t="n">
        <v>464.39</v>
      </c>
      <c r="Q151" t="n">
        <v>3111.05</v>
      </c>
      <c r="R151" t="n">
        <v>415.86</v>
      </c>
      <c r="S151" t="n">
        <v>88.73</v>
      </c>
      <c r="T151" t="n">
        <v>160188.98</v>
      </c>
      <c r="U151" t="n">
        <v>0.21</v>
      </c>
      <c r="V151" t="n">
        <v>0.6899999999999999</v>
      </c>
      <c r="W151" t="n">
        <v>8.15</v>
      </c>
      <c r="X151" t="n">
        <v>9.92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2.0665</v>
      </c>
      <c r="E152" t="n">
        <v>48.39</v>
      </c>
      <c r="F152" t="n">
        <v>39</v>
      </c>
      <c r="G152" t="n">
        <v>9.44</v>
      </c>
      <c r="H152" t="n">
        <v>0.16</v>
      </c>
      <c r="I152" t="n">
        <v>248</v>
      </c>
      <c r="J152" t="n">
        <v>142.15</v>
      </c>
      <c r="K152" t="n">
        <v>47.83</v>
      </c>
      <c r="L152" t="n">
        <v>1.25</v>
      </c>
      <c r="M152" t="n">
        <v>246</v>
      </c>
      <c r="N152" t="n">
        <v>23.07</v>
      </c>
      <c r="O152" t="n">
        <v>17765.46</v>
      </c>
      <c r="P152" t="n">
        <v>429.36</v>
      </c>
      <c r="Q152" t="n">
        <v>3110.36</v>
      </c>
      <c r="R152" t="n">
        <v>328.68</v>
      </c>
      <c r="S152" t="n">
        <v>88.73</v>
      </c>
      <c r="T152" t="n">
        <v>117038.37</v>
      </c>
      <c r="U152" t="n">
        <v>0.27</v>
      </c>
      <c r="V152" t="n">
        <v>0.74</v>
      </c>
      <c r="W152" t="n">
        <v>7.99</v>
      </c>
      <c r="X152" t="n">
        <v>7.23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2.2033</v>
      </c>
      <c r="E153" t="n">
        <v>45.39</v>
      </c>
      <c r="F153" t="n">
        <v>37.47</v>
      </c>
      <c r="G153" t="n">
        <v>11.41</v>
      </c>
      <c r="H153" t="n">
        <v>0.19</v>
      </c>
      <c r="I153" t="n">
        <v>197</v>
      </c>
      <c r="J153" t="n">
        <v>142.49</v>
      </c>
      <c r="K153" t="n">
        <v>47.83</v>
      </c>
      <c r="L153" t="n">
        <v>1.5</v>
      </c>
      <c r="M153" t="n">
        <v>195</v>
      </c>
      <c r="N153" t="n">
        <v>23.16</v>
      </c>
      <c r="O153" t="n">
        <v>17807.56</v>
      </c>
      <c r="P153" t="n">
        <v>407.62</v>
      </c>
      <c r="Q153" t="n">
        <v>3109.97</v>
      </c>
      <c r="R153" t="n">
        <v>278.88</v>
      </c>
      <c r="S153" t="n">
        <v>88.73</v>
      </c>
      <c r="T153" t="n">
        <v>92394</v>
      </c>
      <c r="U153" t="n">
        <v>0.32</v>
      </c>
      <c r="V153" t="n">
        <v>0.77</v>
      </c>
      <c r="W153" t="n">
        <v>7.9</v>
      </c>
      <c r="X153" t="n">
        <v>5.7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2.306</v>
      </c>
      <c r="E154" t="n">
        <v>43.36</v>
      </c>
      <c r="F154" t="n">
        <v>36.46</v>
      </c>
      <c r="G154" t="n">
        <v>13.5</v>
      </c>
      <c r="H154" t="n">
        <v>0.22</v>
      </c>
      <c r="I154" t="n">
        <v>162</v>
      </c>
      <c r="J154" t="n">
        <v>142.83</v>
      </c>
      <c r="K154" t="n">
        <v>47.83</v>
      </c>
      <c r="L154" t="n">
        <v>1.75</v>
      </c>
      <c r="M154" t="n">
        <v>160</v>
      </c>
      <c r="N154" t="n">
        <v>23.25</v>
      </c>
      <c r="O154" t="n">
        <v>17849.7</v>
      </c>
      <c r="P154" t="n">
        <v>391.72</v>
      </c>
      <c r="Q154" t="n">
        <v>3109.66</v>
      </c>
      <c r="R154" t="n">
        <v>245.08</v>
      </c>
      <c r="S154" t="n">
        <v>88.73</v>
      </c>
      <c r="T154" t="n">
        <v>75670.16</v>
      </c>
      <c r="U154" t="n">
        <v>0.36</v>
      </c>
      <c r="V154" t="n">
        <v>0.79</v>
      </c>
      <c r="W154" t="n">
        <v>7.87</v>
      </c>
      <c r="X154" t="n">
        <v>4.69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2.3865</v>
      </c>
      <c r="E155" t="n">
        <v>41.9</v>
      </c>
      <c r="F155" t="n">
        <v>35.72</v>
      </c>
      <c r="G155" t="n">
        <v>15.64</v>
      </c>
      <c r="H155" t="n">
        <v>0.25</v>
      </c>
      <c r="I155" t="n">
        <v>137</v>
      </c>
      <c r="J155" t="n">
        <v>143.17</v>
      </c>
      <c r="K155" t="n">
        <v>47.83</v>
      </c>
      <c r="L155" t="n">
        <v>2</v>
      </c>
      <c r="M155" t="n">
        <v>135</v>
      </c>
      <c r="N155" t="n">
        <v>23.34</v>
      </c>
      <c r="O155" t="n">
        <v>17891.86</v>
      </c>
      <c r="P155" t="n">
        <v>378.69</v>
      </c>
      <c r="Q155" t="n">
        <v>3109.68</v>
      </c>
      <c r="R155" t="n">
        <v>221.25</v>
      </c>
      <c r="S155" t="n">
        <v>88.73</v>
      </c>
      <c r="T155" t="n">
        <v>63880.98</v>
      </c>
      <c r="U155" t="n">
        <v>0.4</v>
      </c>
      <c r="V155" t="n">
        <v>0.8100000000000001</v>
      </c>
      <c r="W155" t="n">
        <v>7.82</v>
      </c>
      <c r="X155" t="n">
        <v>3.95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2.4477</v>
      </c>
      <c r="E156" t="n">
        <v>40.85</v>
      </c>
      <c r="F156" t="n">
        <v>35.19</v>
      </c>
      <c r="G156" t="n">
        <v>17.74</v>
      </c>
      <c r="H156" t="n">
        <v>0.28</v>
      </c>
      <c r="I156" t="n">
        <v>119</v>
      </c>
      <c r="J156" t="n">
        <v>143.51</v>
      </c>
      <c r="K156" t="n">
        <v>47.83</v>
      </c>
      <c r="L156" t="n">
        <v>2.25</v>
      </c>
      <c r="M156" t="n">
        <v>117</v>
      </c>
      <c r="N156" t="n">
        <v>23.44</v>
      </c>
      <c r="O156" t="n">
        <v>17934.06</v>
      </c>
      <c r="P156" t="n">
        <v>368.18</v>
      </c>
      <c r="Q156" t="n">
        <v>3109.74</v>
      </c>
      <c r="R156" t="n">
        <v>204.29</v>
      </c>
      <c r="S156" t="n">
        <v>88.73</v>
      </c>
      <c r="T156" t="n">
        <v>55491.15</v>
      </c>
      <c r="U156" t="n">
        <v>0.43</v>
      </c>
      <c r="V156" t="n">
        <v>0.82</v>
      </c>
      <c r="W156" t="n">
        <v>7.78</v>
      </c>
      <c r="X156" t="n">
        <v>3.42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2.501</v>
      </c>
      <c r="E157" t="n">
        <v>39.98</v>
      </c>
      <c r="F157" t="n">
        <v>34.75</v>
      </c>
      <c r="G157" t="n">
        <v>20.05</v>
      </c>
      <c r="H157" t="n">
        <v>0.31</v>
      </c>
      <c r="I157" t="n">
        <v>104</v>
      </c>
      <c r="J157" t="n">
        <v>143.86</v>
      </c>
      <c r="K157" t="n">
        <v>47.83</v>
      </c>
      <c r="L157" t="n">
        <v>2.5</v>
      </c>
      <c r="M157" t="n">
        <v>102</v>
      </c>
      <c r="N157" t="n">
        <v>23.53</v>
      </c>
      <c r="O157" t="n">
        <v>17976.29</v>
      </c>
      <c r="P157" t="n">
        <v>358.26</v>
      </c>
      <c r="Q157" t="n">
        <v>3109.45</v>
      </c>
      <c r="R157" t="n">
        <v>189.68</v>
      </c>
      <c r="S157" t="n">
        <v>88.73</v>
      </c>
      <c r="T157" t="n">
        <v>48260.32</v>
      </c>
      <c r="U157" t="n">
        <v>0.47</v>
      </c>
      <c r="V157" t="n">
        <v>0.83</v>
      </c>
      <c r="W157" t="n">
        <v>7.77</v>
      </c>
      <c r="X157" t="n">
        <v>2.99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2.5425</v>
      </c>
      <c r="E158" t="n">
        <v>39.33</v>
      </c>
      <c r="F158" t="n">
        <v>34.42</v>
      </c>
      <c r="G158" t="n">
        <v>22.2</v>
      </c>
      <c r="H158" t="n">
        <v>0.34</v>
      </c>
      <c r="I158" t="n">
        <v>93</v>
      </c>
      <c r="J158" t="n">
        <v>144.2</v>
      </c>
      <c r="K158" t="n">
        <v>47.83</v>
      </c>
      <c r="L158" t="n">
        <v>2.75</v>
      </c>
      <c r="M158" t="n">
        <v>91</v>
      </c>
      <c r="N158" t="n">
        <v>23.62</v>
      </c>
      <c r="O158" t="n">
        <v>18018.55</v>
      </c>
      <c r="P158" t="n">
        <v>349.71</v>
      </c>
      <c r="Q158" t="n">
        <v>3109.48</v>
      </c>
      <c r="R158" t="n">
        <v>179</v>
      </c>
      <c r="S158" t="n">
        <v>88.73</v>
      </c>
      <c r="T158" t="n">
        <v>42975.73</v>
      </c>
      <c r="U158" t="n">
        <v>0.5</v>
      </c>
      <c r="V158" t="n">
        <v>0.84</v>
      </c>
      <c r="W158" t="n">
        <v>7.74</v>
      </c>
      <c r="X158" t="n">
        <v>2.65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2.5808</v>
      </c>
      <c r="E159" t="n">
        <v>38.75</v>
      </c>
      <c r="F159" t="n">
        <v>34.12</v>
      </c>
      <c r="G159" t="n">
        <v>24.67</v>
      </c>
      <c r="H159" t="n">
        <v>0.37</v>
      </c>
      <c r="I159" t="n">
        <v>83</v>
      </c>
      <c r="J159" t="n">
        <v>144.54</v>
      </c>
      <c r="K159" t="n">
        <v>47.83</v>
      </c>
      <c r="L159" t="n">
        <v>3</v>
      </c>
      <c r="M159" t="n">
        <v>81</v>
      </c>
      <c r="N159" t="n">
        <v>23.71</v>
      </c>
      <c r="O159" t="n">
        <v>18060.85</v>
      </c>
      <c r="P159" t="n">
        <v>340.7</v>
      </c>
      <c r="Q159" t="n">
        <v>3109.61</v>
      </c>
      <c r="R159" t="n">
        <v>169.13</v>
      </c>
      <c r="S159" t="n">
        <v>88.73</v>
      </c>
      <c r="T159" t="n">
        <v>38089.28</v>
      </c>
      <c r="U159" t="n">
        <v>0.52</v>
      </c>
      <c r="V159" t="n">
        <v>0.85</v>
      </c>
      <c r="W159" t="n">
        <v>7.74</v>
      </c>
      <c r="X159" t="n">
        <v>2.36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2.6131</v>
      </c>
      <c r="E160" t="n">
        <v>38.27</v>
      </c>
      <c r="F160" t="n">
        <v>33.87</v>
      </c>
      <c r="G160" t="n">
        <v>27.1</v>
      </c>
      <c r="H160" t="n">
        <v>0.4</v>
      </c>
      <c r="I160" t="n">
        <v>75</v>
      </c>
      <c r="J160" t="n">
        <v>144.89</v>
      </c>
      <c r="K160" t="n">
        <v>47.83</v>
      </c>
      <c r="L160" t="n">
        <v>3.25</v>
      </c>
      <c r="M160" t="n">
        <v>73</v>
      </c>
      <c r="N160" t="n">
        <v>23.81</v>
      </c>
      <c r="O160" t="n">
        <v>18103.18</v>
      </c>
      <c r="P160" t="n">
        <v>332.98</v>
      </c>
      <c r="Q160" t="n">
        <v>3109.51</v>
      </c>
      <c r="R160" t="n">
        <v>161.77</v>
      </c>
      <c r="S160" t="n">
        <v>88.73</v>
      </c>
      <c r="T160" t="n">
        <v>34448.78</v>
      </c>
      <c r="U160" t="n">
        <v>0.55</v>
      </c>
      <c r="V160" t="n">
        <v>0.85</v>
      </c>
      <c r="W160" t="n">
        <v>7.7</v>
      </c>
      <c r="X160" t="n">
        <v>2.11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2.6382</v>
      </c>
      <c r="E161" t="n">
        <v>37.91</v>
      </c>
      <c r="F161" t="n">
        <v>33.71</v>
      </c>
      <c r="G161" t="n">
        <v>29.75</v>
      </c>
      <c r="H161" t="n">
        <v>0.43</v>
      </c>
      <c r="I161" t="n">
        <v>68</v>
      </c>
      <c r="J161" t="n">
        <v>145.23</v>
      </c>
      <c r="K161" t="n">
        <v>47.83</v>
      </c>
      <c r="L161" t="n">
        <v>3.5</v>
      </c>
      <c r="M161" t="n">
        <v>66</v>
      </c>
      <c r="N161" t="n">
        <v>23.9</v>
      </c>
      <c r="O161" t="n">
        <v>18145.54</v>
      </c>
      <c r="P161" t="n">
        <v>326.94</v>
      </c>
      <c r="Q161" t="n">
        <v>3109.43</v>
      </c>
      <c r="R161" t="n">
        <v>156.15</v>
      </c>
      <c r="S161" t="n">
        <v>88.73</v>
      </c>
      <c r="T161" t="n">
        <v>31674.04</v>
      </c>
      <c r="U161" t="n">
        <v>0.57</v>
      </c>
      <c r="V161" t="n">
        <v>0.86</v>
      </c>
      <c r="W161" t="n">
        <v>7.7</v>
      </c>
      <c r="X161" t="n">
        <v>1.95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2.6645</v>
      </c>
      <c r="E162" t="n">
        <v>37.53</v>
      </c>
      <c r="F162" t="n">
        <v>33.51</v>
      </c>
      <c r="G162" t="n">
        <v>32.43</v>
      </c>
      <c r="H162" t="n">
        <v>0.46</v>
      </c>
      <c r="I162" t="n">
        <v>62</v>
      </c>
      <c r="J162" t="n">
        <v>145.57</v>
      </c>
      <c r="K162" t="n">
        <v>47.83</v>
      </c>
      <c r="L162" t="n">
        <v>3.75</v>
      </c>
      <c r="M162" t="n">
        <v>60</v>
      </c>
      <c r="N162" t="n">
        <v>23.99</v>
      </c>
      <c r="O162" t="n">
        <v>18187.93</v>
      </c>
      <c r="P162" t="n">
        <v>318.06</v>
      </c>
      <c r="Q162" t="n">
        <v>3109.19</v>
      </c>
      <c r="R162" t="n">
        <v>149.63</v>
      </c>
      <c r="S162" t="n">
        <v>88.73</v>
      </c>
      <c r="T162" t="n">
        <v>28446.17</v>
      </c>
      <c r="U162" t="n">
        <v>0.59</v>
      </c>
      <c r="V162" t="n">
        <v>0.86</v>
      </c>
      <c r="W162" t="n">
        <v>7.69</v>
      </c>
      <c r="X162" t="n">
        <v>1.75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2.6849</v>
      </c>
      <c r="E163" t="n">
        <v>37.25</v>
      </c>
      <c r="F163" t="n">
        <v>33.37</v>
      </c>
      <c r="G163" t="n">
        <v>35.13</v>
      </c>
      <c r="H163" t="n">
        <v>0.49</v>
      </c>
      <c r="I163" t="n">
        <v>57</v>
      </c>
      <c r="J163" t="n">
        <v>145.92</v>
      </c>
      <c r="K163" t="n">
        <v>47.83</v>
      </c>
      <c r="L163" t="n">
        <v>4</v>
      </c>
      <c r="M163" t="n">
        <v>55</v>
      </c>
      <c r="N163" t="n">
        <v>24.09</v>
      </c>
      <c r="O163" t="n">
        <v>18230.35</v>
      </c>
      <c r="P163" t="n">
        <v>309.61</v>
      </c>
      <c r="Q163" t="n">
        <v>3109.24</v>
      </c>
      <c r="R163" t="n">
        <v>144.96</v>
      </c>
      <c r="S163" t="n">
        <v>88.73</v>
      </c>
      <c r="T163" t="n">
        <v>26135.88</v>
      </c>
      <c r="U163" t="n">
        <v>0.61</v>
      </c>
      <c r="V163" t="n">
        <v>0.87</v>
      </c>
      <c r="W163" t="n">
        <v>7.68</v>
      </c>
      <c r="X163" t="n">
        <v>1.61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2.7015</v>
      </c>
      <c r="E164" t="n">
        <v>37.02</v>
      </c>
      <c r="F164" t="n">
        <v>33.26</v>
      </c>
      <c r="G164" t="n">
        <v>37.65</v>
      </c>
      <c r="H164" t="n">
        <v>0.51</v>
      </c>
      <c r="I164" t="n">
        <v>53</v>
      </c>
      <c r="J164" t="n">
        <v>146.26</v>
      </c>
      <c r="K164" t="n">
        <v>47.83</v>
      </c>
      <c r="L164" t="n">
        <v>4.25</v>
      </c>
      <c r="M164" t="n">
        <v>48</v>
      </c>
      <c r="N164" t="n">
        <v>24.18</v>
      </c>
      <c r="O164" t="n">
        <v>18272.81</v>
      </c>
      <c r="P164" t="n">
        <v>303.95</v>
      </c>
      <c r="Q164" t="n">
        <v>3109.3</v>
      </c>
      <c r="R164" t="n">
        <v>141.03</v>
      </c>
      <c r="S164" t="n">
        <v>88.73</v>
      </c>
      <c r="T164" t="n">
        <v>24187.38</v>
      </c>
      <c r="U164" t="n">
        <v>0.63</v>
      </c>
      <c r="V164" t="n">
        <v>0.87</v>
      </c>
      <c r="W164" t="n">
        <v>7.68</v>
      </c>
      <c r="X164" t="n">
        <v>1.5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2.7179</v>
      </c>
      <c r="E165" t="n">
        <v>36.79</v>
      </c>
      <c r="F165" t="n">
        <v>33.15</v>
      </c>
      <c r="G165" t="n">
        <v>40.59</v>
      </c>
      <c r="H165" t="n">
        <v>0.54</v>
      </c>
      <c r="I165" t="n">
        <v>49</v>
      </c>
      <c r="J165" t="n">
        <v>146.61</v>
      </c>
      <c r="K165" t="n">
        <v>47.83</v>
      </c>
      <c r="L165" t="n">
        <v>4.5</v>
      </c>
      <c r="M165" t="n">
        <v>36</v>
      </c>
      <c r="N165" t="n">
        <v>24.28</v>
      </c>
      <c r="O165" t="n">
        <v>18315.3</v>
      </c>
      <c r="P165" t="n">
        <v>295.84</v>
      </c>
      <c r="Q165" t="n">
        <v>3109.25</v>
      </c>
      <c r="R165" t="n">
        <v>137.48</v>
      </c>
      <c r="S165" t="n">
        <v>88.73</v>
      </c>
      <c r="T165" t="n">
        <v>22433.48</v>
      </c>
      <c r="U165" t="n">
        <v>0.65</v>
      </c>
      <c r="V165" t="n">
        <v>0.87</v>
      </c>
      <c r="W165" t="n">
        <v>7.68</v>
      </c>
      <c r="X165" t="n">
        <v>1.39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2.7261</v>
      </c>
      <c r="E166" t="n">
        <v>36.68</v>
      </c>
      <c r="F166" t="n">
        <v>33.1</v>
      </c>
      <c r="G166" t="n">
        <v>42.25</v>
      </c>
      <c r="H166" t="n">
        <v>0.57</v>
      </c>
      <c r="I166" t="n">
        <v>47</v>
      </c>
      <c r="J166" t="n">
        <v>146.95</v>
      </c>
      <c r="K166" t="n">
        <v>47.83</v>
      </c>
      <c r="L166" t="n">
        <v>4.75</v>
      </c>
      <c r="M166" t="n">
        <v>20</v>
      </c>
      <c r="N166" t="n">
        <v>24.37</v>
      </c>
      <c r="O166" t="n">
        <v>18357.82</v>
      </c>
      <c r="P166" t="n">
        <v>293.35</v>
      </c>
      <c r="Q166" t="n">
        <v>3109.44</v>
      </c>
      <c r="R166" t="n">
        <v>135.24</v>
      </c>
      <c r="S166" t="n">
        <v>88.73</v>
      </c>
      <c r="T166" t="n">
        <v>21326.14</v>
      </c>
      <c r="U166" t="n">
        <v>0.66</v>
      </c>
      <c r="V166" t="n">
        <v>0.87</v>
      </c>
      <c r="W166" t="n">
        <v>7.69</v>
      </c>
      <c r="X166" t="n">
        <v>1.33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2.727</v>
      </c>
      <c r="E167" t="n">
        <v>36.67</v>
      </c>
      <c r="F167" t="n">
        <v>33.11</v>
      </c>
      <c r="G167" t="n">
        <v>43.19</v>
      </c>
      <c r="H167" t="n">
        <v>0.6</v>
      </c>
      <c r="I167" t="n">
        <v>46</v>
      </c>
      <c r="J167" t="n">
        <v>147.3</v>
      </c>
      <c r="K167" t="n">
        <v>47.83</v>
      </c>
      <c r="L167" t="n">
        <v>5</v>
      </c>
      <c r="M167" t="n">
        <v>5</v>
      </c>
      <c r="N167" t="n">
        <v>24.47</v>
      </c>
      <c r="O167" t="n">
        <v>18400.38</v>
      </c>
      <c r="P167" t="n">
        <v>293.39</v>
      </c>
      <c r="Q167" t="n">
        <v>3109.35</v>
      </c>
      <c r="R167" t="n">
        <v>135.17</v>
      </c>
      <c r="S167" t="n">
        <v>88.73</v>
      </c>
      <c r="T167" t="n">
        <v>21294.2</v>
      </c>
      <c r="U167" t="n">
        <v>0.66</v>
      </c>
      <c r="V167" t="n">
        <v>0.87</v>
      </c>
      <c r="W167" t="n">
        <v>7.71</v>
      </c>
      <c r="X167" t="n">
        <v>1.35</v>
      </c>
      <c r="Y167" t="n">
        <v>1</v>
      </c>
      <c r="Z167" t="n">
        <v>10</v>
      </c>
    </row>
    <row r="168">
      <c r="A168" t="n">
        <v>17</v>
      </c>
      <c r="B168" t="n">
        <v>70</v>
      </c>
      <c r="C168" t="inlineStr">
        <is>
          <t xml:space="preserve">CONCLUIDO	</t>
        </is>
      </c>
      <c r="D168" t="n">
        <v>2.725</v>
      </c>
      <c r="E168" t="n">
        <v>36.7</v>
      </c>
      <c r="F168" t="n">
        <v>33.14</v>
      </c>
      <c r="G168" t="n">
        <v>43.23</v>
      </c>
      <c r="H168" t="n">
        <v>0.63</v>
      </c>
      <c r="I168" t="n">
        <v>46</v>
      </c>
      <c r="J168" t="n">
        <v>147.64</v>
      </c>
      <c r="K168" t="n">
        <v>47.83</v>
      </c>
      <c r="L168" t="n">
        <v>5.25</v>
      </c>
      <c r="M168" t="n">
        <v>0</v>
      </c>
      <c r="N168" t="n">
        <v>24.56</v>
      </c>
      <c r="O168" t="n">
        <v>18442.97</v>
      </c>
      <c r="P168" t="n">
        <v>293.33</v>
      </c>
      <c r="Q168" t="n">
        <v>3109.81</v>
      </c>
      <c r="R168" t="n">
        <v>135.51</v>
      </c>
      <c r="S168" t="n">
        <v>88.73</v>
      </c>
      <c r="T168" t="n">
        <v>21464.22</v>
      </c>
      <c r="U168" t="n">
        <v>0.65</v>
      </c>
      <c r="V168" t="n">
        <v>0.87</v>
      </c>
      <c r="W168" t="n">
        <v>7.72</v>
      </c>
      <c r="X168" t="n">
        <v>1.38</v>
      </c>
      <c r="Y168" t="n">
        <v>1</v>
      </c>
      <c r="Z168" t="n">
        <v>10</v>
      </c>
    </row>
    <row r="169">
      <c r="A169" t="n">
        <v>0</v>
      </c>
      <c r="B169" t="n">
        <v>90</v>
      </c>
      <c r="C169" t="inlineStr">
        <is>
          <t xml:space="preserve">CONCLUIDO	</t>
        </is>
      </c>
      <c r="D169" t="n">
        <v>1.6329</v>
      </c>
      <c r="E169" t="n">
        <v>61.24</v>
      </c>
      <c r="F169" t="n">
        <v>44.1</v>
      </c>
      <c r="G169" t="n">
        <v>6.39</v>
      </c>
      <c r="H169" t="n">
        <v>0.1</v>
      </c>
      <c r="I169" t="n">
        <v>414</v>
      </c>
      <c r="J169" t="n">
        <v>176.73</v>
      </c>
      <c r="K169" t="n">
        <v>52.44</v>
      </c>
      <c r="L169" t="n">
        <v>1</v>
      </c>
      <c r="M169" t="n">
        <v>412</v>
      </c>
      <c r="N169" t="n">
        <v>33.29</v>
      </c>
      <c r="O169" t="n">
        <v>22031.19</v>
      </c>
      <c r="P169" t="n">
        <v>572.05</v>
      </c>
      <c r="Q169" t="n">
        <v>3111.65</v>
      </c>
      <c r="R169" t="n">
        <v>494.69</v>
      </c>
      <c r="S169" t="n">
        <v>88.73</v>
      </c>
      <c r="T169" t="n">
        <v>199215.87</v>
      </c>
      <c r="U169" t="n">
        <v>0.18</v>
      </c>
      <c r="V169" t="n">
        <v>0.66</v>
      </c>
      <c r="W169" t="n">
        <v>8.279999999999999</v>
      </c>
      <c r="X169" t="n">
        <v>12.32</v>
      </c>
      <c r="Y169" t="n">
        <v>1</v>
      </c>
      <c r="Z169" t="n">
        <v>10</v>
      </c>
    </row>
    <row r="170">
      <c r="A170" t="n">
        <v>1</v>
      </c>
      <c r="B170" t="n">
        <v>90</v>
      </c>
      <c r="C170" t="inlineStr">
        <is>
          <t xml:space="preserve">CONCLUIDO	</t>
        </is>
      </c>
      <c r="D170" t="n">
        <v>1.8564</v>
      </c>
      <c r="E170" t="n">
        <v>53.87</v>
      </c>
      <c r="F170" t="n">
        <v>40.67</v>
      </c>
      <c r="G170" t="n">
        <v>8.050000000000001</v>
      </c>
      <c r="H170" t="n">
        <v>0.13</v>
      </c>
      <c r="I170" t="n">
        <v>303</v>
      </c>
      <c r="J170" t="n">
        <v>177.1</v>
      </c>
      <c r="K170" t="n">
        <v>52.44</v>
      </c>
      <c r="L170" t="n">
        <v>1.25</v>
      </c>
      <c r="M170" t="n">
        <v>301</v>
      </c>
      <c r="N170" t="n">
        <v>33.41</v>
      </c>
      <c r="O170" t="n">
        <v>22076.81</v>
      </c>
      <c r="P170" t="n">
        <v>523.6799999999999</v>
      </c>
      <c r="Q170" t="n">
        <v>3110.38</v>
      </c>
      <c r="R170" t="n">
        <v>383.25</v>
      </c>
      <c r="S170" t="n">
        <v>88.73</v>
      </c>
      <c r="T170" t="n">
        <v>144048.15</v>
      </c>
      <c r="U170" t="n">
        <v>0.23</v>
      </c>
      <c r="V170" t="n">
        <v>0.71</v>
      </c>
      <c r="W170" t="n">
        <v>8.09</v>
      </c>
      <c r="X170" t="n">
        <v>8.9</v>
      </c>
      <c r="Y170" t="n">
        <v>1</v>
      </c>
      <c r="Z170" t="n">
        <v>10</v>
      </c>
    </row>
    <row r="171">
      <c r="A171" t="n">
        <v>2</v>
      </c>
      <c r="B171" t="n">
        <v>90</v>
      </c>
      <c r="C171" t="inlineStr">
        <is>
          <t xml:space="preserve">CONCLUIDO	</t>
        </is>
      </c>
      <c r="D171" t="n">
        <v>2.0174</v>
      </c>
      <c r="E171" t="n">
        <v>49.57</v>
      </c>
      <c r="F171" t="n">
        <v>38.69</v>
      </c>
      <c r="G171" t="n">
        <v>9.75</v>
      </c>
      <c r="H171" t="n">
        <v>0.15</v>
      </c>
      <c r="I171" t="n">
        <v>238</v>
      </c>
      <c r="J171" t="n">
        <v>177.47</v>
      </c>
      <c r="K171" t="n">
        <v>52.44</v>
      </c>
      <c r="L171" t="n">
        <v>1.5</v>
      </c>
      <c r="M171" t="n">
        <v>236</v>
      </c>
      <c r="N171" t="n">
        <v>33.53</v>
      </c>
      <c r="O171" t="n">
        <v>22122.46</v>
      </c>
      <c r="P171" t="n">
        <v>494.33</v>
      </c>
      <c r="Q171" t="n">
        <v>3110.36</v>
      </c>
      <c r="R171" t="n">
        <v>318.42</v>
      </c>
      <c r="S171" t="n">
        <v>88.73</v>
      </c>
      <c r="T171" t="n">
        <v>111958.39</v>
      </c>
      <c r="U171" t="n">
        <v>0.28</v>
      </c>
      <c r="V171" t="n">
        <v>0.75</v>
      </c>
      <c r="W171" t="n">
        <v>7.97</v>
      </c>
      <c r="X171" t="n">
        <v>6.92</v>
      </c>
      <c r="Y171" t="n">
        <v>1</v>
      </c>
      <c r="Z171" t="n">
        <v>10</v>
      </c>
    </row>
    <row r="172">
      <c r="A172" t="n">
        <v>3</v>
      </c>
      <c r="B172" t="n">
        <v>90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37.42</v>
      </c>
      <c r="G172" t="n">
        <v>11.46</v>
      </c>
      <c r="H172" t="n">
        <v>0.17</v>
      </c>
      <c r="I172" t="n">
        <v>196</v>
      </c>
      <c r="J172" t="n">
        <v>177.84</v>
      </c>
      <c r="K172" t="n">
        <v>52.44</v>
      </c>
      <c r="L172" t="n">
        <v>1.75</v>
      </c>
      <c r="M172" t="n">
        <v>194</v>
      </c>
      <c r="N172" t="n">
        <v>33.65</v>
      </c>
      <c r="O172" t="n">
        <v>22168.15</v>
      </c>
      <c r="P172" t="n">
        <v>474.42</v>
      </c>
      <c r="Q172" t="n">
        <v>3110.04</v>
      </c>
      <c r="R172" t="n">
        <v>277.66</v>
      </c>
      <c r="S172" t="n">
        <v>88.73</v>
      </c>
      <c r="T172" t="n">
        <v>91788.82000000001</v>
      </c>
      <c r="U172" t="n">
        <v>0.32</v>
      </c>
      <c r="V172" t="n">
        <v>0.77</v>
      </c>
      <c r="W172" t="n">
        <v>7.89</v>
      </c>
      <c r="X172" t="n">
        <v>5.66</v>
      </c>
      <c r="Y172" t="n">
        <v>1</v>
      </c>
      <c r="Z172" t="n">
        <v>10</v>
      </c>
    </row>
    <row r="173">
      <c r="A173" t="n">
        <v>4</v>
      </c>
      <c r="B173" t="n">
        <v>90</v>
      </c>
      <c r="C173" t="inlineStr">
        <is>
          <t xml:space="preserve">CONCLUIDO	</t>
        </is>
      </c>
      <c r="D173" t="n">
        <v>2.227</v>
      </c>
      <c r="E173" t="n">
        <v>44.9</v>
      </c>
      <c r="F173" t="n">
        <v>36.58</v>
      </c>
      <c r="G173" t="n">
        <v>13.22</v>
      </c>
      <c r="H173" t="n">
        <v>0.2</v>
      </c>
      <c r="I173" t="n">
        <v>166</v>
      </c>
      <c r="J173" t="n">
        <v>178.21</v>
      </c>
      <c r="K173" t="n">
        <v>52.44</v>
      </c>
      <c r="L173" t="n">
        <v>2</v>
      </c>
      <c r="M173" t="n">
        <v>164</v>
      </c>
      <c r="N173" t="n">
        <v>33.77</v>
      </c>
      <c r="O173" t="n">
        <v>22213.89</v>
      </c>
      <c r="P173" t="n">
        <v>459.78</v>
      </c>
      <c r="Q173" t="n">
        <v>3109.9</v>
      </c>
      <c r="R173" t="n">
        <v>249.24</v>
      </c>
      <c r="S173" t="n">
        <v>88.73</v>
      </c>
      <c r="T173" t="n">
        <v>77728.81</v>
      </c>
      <c r="U173" t="n">
        <v>0.36</v>
      </c>
      <c r="V173" t="n">
        <v>0.79</v>
      </c>
      <c r="W173" t="n">
        <v>7.87</v>
      </c>
      <c r="X173" t="n">
        <v>4.81</v>
      </c>
      <c r="Y173" t="n">
        <v>1</v>
      </c>
      <c r="Z173" t="n">
        <v>10</v>
      </c>
    </row>
    <row r="174">
      <c r="A174" t="n">
        <v>5</v>
      </c>
      <c r="B174" t="n">
        <v>90</v>
      </c>
      <c r="C174" t="inlineStr">
        <is>
          <t xml:space="preserve">CONCLUIDO	</t>
        </is>
      </c>
      <c r="D174" t="n">
        <v>2.3015</v>
      </c>
      <c r="E174" t="n">
        <v>43.45</v>
      </c>
      <c r="F174" t="n">
        <v>35.91</v>
      </c>
      <c r="G174" t="n">
        <v>14.96</v>
      </c>
      <c r="H174" t="n">
        <v>0.22</v>
      </c>
      <c r="I174" t="n">
        <v>144</v>
      </c>
      <c r="J174" t="n">
        <v>178.59</v>
      </c>
      <c r="K174" t="n">
        <v>52.44</v>
      </c>
      <c r="L174" t="n">
        <v>2.25</v>
      </c>
      <c r="M174" t="n">
        <v>142</v>
      </c>
      <c r="N174" t="n">
        <v>33.89</v>
      </c>
      <c r="O174" t="n">
        <v>22259.66</v>
      </c>
      <c r="P174" t="n">
        <v>447.55</v>
      </c>
      <c r="Q174" t="n">
        <v>3109.69</v>
      </c>
      <c r="R174" t="n">
        <v>228.14</v>
      </c>
      <c r="S174" t="n">
        <v>88.73</v>
      </c>
      <c r="T174" t="n">
        <v>67289.45</v>
      </c>
      <c r="U174" t="n">
        <v>0.39</v>
      </c>
      <c r="V174" t="n">
        <v>0.8100000000000001</v>
      </c>
      <c r="W174" t="n">
        <v>7.81</v>
      </c>
      <c r="X174" t="n">
        <v>4.14</v>
      </c>
      <c r="Y174" t="n">
        <v>1</v>
      </c>
      <c r="Z174" t="n">
        <v>10</v>
      </c>
    </row>
    <row r="175">
      <c r="A175" t="n">
        <v>6</v>
      </c>
      <c r="B175" t="n">
        <v>90</v>
      </c>
      <c r="C175" t="inlineStr">
        <is>
          <t xml:space="preserve">CONCLUIDO	</t>
        </is>
      </c>
      <c r="D175" t="n">
        <v>2.3611</v>
      </c>
      <c r="E175" t="n">
        <v>42.35</v>
      </c>
      <c r="F175" t="n">
        <v>35.42</v>
      </c>
      <c r="G175" t="n">
        <v>16.73</v>
      </c>
      <c r="H175" t="n">
        <v>0.25</v>
      </c>
      <c r="I175" t="n">
        <v>127</v>
      </c>
      <c r="J175" t="n">
        <v>178.96</v>
      </c>
      <c r="K175" t="n">
        <v>52.44</v>
      </c>
      <c r="L175" t="n">
        <v>2.5</v>
      </c>
      <c r="M175" t="n">
        <v>125</v>
      </c>
      <c r="N175" t="n">
        <v>34.02</v>
      </c>
      <c r="O175" t="n">
        <v>22305.48</v>
      </c>
      <c r="P175" t="n">
        <v>437.41</v>
      </c>
      <c r="Q175" t="n">
        <v>3109.65</v>
      </c>
      <c r="R175" t="n">
        <v>211.78</v>
      </c>
      <c r="S175" t="n">
        <v>88.73</v>
      </c>
      <c r="T175" t="n">
        <v>59192.69</v>
      </c>
      <c r="U175" t="n">
        <v>0.42</v>
      </c>
      <c r="V175" t="n">
        <v>0.82</v>
      </c>
      <c r="W175" t="n">
        <v>7.79</v>
      </c>
      <c r="X175" t="n">
        <v>3.65</v>
      </c>
      <c r="Y175" t="n">
        <v>1</v>
      </c>
      <c r="Z175" t="n">
        <v>10</v>
      </c>
    </row>
    <row r="176">
      <c r="A176" t="n">
        <v>7</v>
      </c>
      <c r="B176" t="n">
        <v>90</v>
      </c>
      <c r="C176" t="inlineStr">
        <is>
          <t xml:space="preserve">CONCLUIDO	</t>
        </is>
      </c>
      <c r="D176" t="n">
        <v>2.4128</v>
      </c>
      <c r="E176" t="n">
        <v>41.45</v>
      </c>
      <c r="F176" t="n">
        <v>35.01</v>
      </c>
      <c r="G176" t="n">
        <v>18.59</v>
      </c>
      <c r="H176" t="n">
        <v>0.27</v>
      </c>
      <c r="I176" t="n">
        <v>113</v>
      </c>
      <c r="J176" t="n">
        <v>179.33</v>
      </c>
      <c r="K176" t="n">
        <v>52.44</v>
      </c>
      <c r="L176" t="n">
        <v>2.75</v>
      </c>
      <c r="M176" t="n">
        <v>111</v>
      </c>
      <c r="N176" t="n">
        <v>34.14</v>
      </c>
      <c r="O176" t="n">
        <v>22351.34</v>
      </c>
      <c r="P176" t="n">
        <v>428.43</v>
      </c>
      <c r="Q176" t="n">
        <v>3109.42</v>
      </c>
      <c r="R176" t="n">
        <v>198.14</v>
      </c>
      <c r="S176" t="n">
        <v>88.73</v>
      </c>
      <c r="T176" t="n">
        <v>52446.65</v>
      </c>
      <c r="U176" t="n">
        <v>0.45</v>
      </c>
      <c r="V176" t="n">
        <v>0.83</v>
      </c>
      <c r="W176" t="n">
        <v>7.78</v>
      </c>
      <c r="X176" t="n">
        <v>3.24</v>
      </c>
      <c r="Y176" t="n">
        <v>1</v>
      </c>
      <c r="Z176" t="n">
        <v>10</v>
      </c>
    </row>
    <row r="177">
      <c r="A177" t="n">
        <v>8</v>
      </c>
      <c r="B177" t="n">
        <v>90</v>
      </c>
      <c r="C177" t="inlineStr">
        <is>
          <t xml:space="preserve">CONCLUIDO	</t>
        </is>
      </c>
      <c r="D177" t="n">
        <v>2.4547</v>
      </c>
      <c r="E177" t="n">
        <v>40.74</v>
      </c>
      <c r="F177" t="n">
        <v>34.69</v>
      </c>
      <c r="G177" t="n">
        <v>20.41</v>
      </c>
      <c r="H177" t="n">
        <v>0.3</v>
      </c>
      <c r="I177" t="n">
        <v>102</v>
      </c>
      <c r="J177" t="n">
        <v>179.7</v>
      </c>
      <c r="K177" t="n">
        <v>52.44</v>
      </c>
      <c r="L177" t="n">
        <v>3</v>
      </c>
      <c r="M177" t="n">
        <v>100</v>
      </c>
      <c r="N177" t="n">
        <v>34.26</v>
      </c>
      <c r="O177" t="n">
        <v>22397.24</v>
      </c>
      <c r="P177" t="n">
        <v>420.9</v>
      </c>
      <c r="Q177" t="n">
        <v>3109.71</v>
      </c>
      <c r="R177" t="n">
        <v>187.93</v>
      </c>
      <c r="S177" t="n">
        <v>88.73</v>
      </c>
      <c r="T177" t="n">
        <v>47393.91</v>
      </c>
      <c r="U177" t="n">
        <v>0.47</v>
      </c>
      <c r="V177" t="n">
        <v>0.83</v>
      </c>
      <c r="W177" t="n">
        <v>7.76</v>
      </c>
      <c r="X177" t="n">
        <v>2.93</v>
      </c>
      <c r="Y177" t="n">
        <v>1</v>
      </c>
      <c r="Z177" t="n">
        <v>10</v>
      </c>
    </row>
    <row r="178">
      <c r="A178" t="n">
        <v>9</v>
      </c>
      <c r="B178" t="n">
        <v>90</v>
      </c>
      <c r="C178" t="inlineStr">
        <is>
          <t xml:space="preserve">CONCLUIDO	</t>
        </is>
      </c>
      <c r="D178" t="n">
        <v>2.4913</v>
      </c>
      <c r="E178" t="n">
        <v>40.14</v>
      </c>
      <c r="F178" t="n">
        <v>34.41</v>
      </c>
      <c r="G178" t="n">
        <v>22.2</v>
      </c>
      <c r="H178" t="n">
        <v>0.32</v>
      </c>
      <c r="I178" t="n">
        <v>93</v>
      </c>
      <c r="J178" t="n">
        <v>180.07</v>
      </c>
      <c r="K178" t="n">
        <v>52.44</v>
      </c>
      <c r="L178" t="n">
        <v>3.25</v>
      </c>
      <c r="M178" t="n">
        <v>91</v>
      </c>
      <c r="N178" t="n">
        <v>34.38</v>
      </c>
      <c r="O178" t="n">
        <v>22443.18</v>
      </c>
      <c r="P178" t="n">
        <v>413.68</v>
      </c>
      <c r="Q178" t="n">
        <v>3109.28</v>
      </c>
      <c r="R178" t="n">
        <v>179.06</v>
      </c>
      <c r="S178" t="n">
        <v>88.73</v>
      </c>
      <c r="T178" t="n">
        <v>43005.26</v>
      </c>
      <c r="U178" t="n">
        <v>0.5</v>
      </c>
      <c r="V178" t="n">
        <v>0.84</v>
      </c>
      <c r="W178" t="n">
        <v>7.74</v>
      </c>
      <c r="X178" t="n">
        <v>2.65</v>
      </c>
      <c r="Y178" t="n">
        <v>1</v>
      </c>
      <c r="Z178" t="n">
        <v>10</v>
      </c>
    </row>
    <row r="179">
      <c r="A179" t="n">
        <v>10</v>
      </c>
      <c r="B179" t="n">
        <v>90</v>
      </c>
      <c r="C179" t="inlineStr">
        <is>
          <t xml:space="preserve">CONCLUIDO	</t>
        </is>
      </c>
      <c r="D179" t="n">
        <v>2.5226</v>
      </c>
      <c r="E179" t="n">
        <v>39.64</v>
      </c>
      <c r="F179" t="n">
        <v>34.2</v>
      </c>
      <c r="G179" t="n">
        <v>24.14</v>
      </c>
      <c r="H179" t="n">
        <v>0.34</v>
      </c>
      <c r="I179" t="n">
        <v>85</v>
      </c>
      <c r="J179" t="n">
        <v>180.45</v>
      </c>
      <c r="K179" t="n">
        <v>52.44</v>
      </c>
      <c r="L179" t="n">
        <v>3.5</v>
      </c>
      <c r="M179" t="n">
        <v>83</v>
      </c>
      <c r="N179" t="n">
        <v>34.51</v>
      </c>
      <c r="O179" t="n">
        <v>22489.16</v>
      </c>
      <c r="P179" t="n">
        <v>407.51</v>
      </c>
      <c r="Q179" t="n">
        <v>3109.55</v>
      </c>
      <c r="R179" t="n">
        <v>171.75</v>
      </c>
      <c r="S179" t="n">
        <v>88.73</v>
      </c>
      <c r="T179" t="n">
        <v>39390.49</v>
      </c>
      <c r="U179" t="n">
        <v>0.52</v>
      </c>
      <c r="V179" t="n">
        <v>0.85</v>
      </c>
      <c r="W179" t="n">
        <v>7.73</v>
      </c>
      <c r="X179" t="n">
        <v>2.44</v>
      </c>
      <c r="Y179" t="n">
        <v>1</v>
      </c>
      <c r="Z179" t="n">
        <v>10</v>
      </c>
    </row>
    <row r="180">
      <c r="A180" t="n">
        <v>11</v>
      </c>
      <c r="B180" t="n">
        <v>90</v>
      </c>
      <c r="C180" t="inlineStr">
        <is>
          <t xml:space="preserve">CONCLUIDO	</t>
        </is>
      </c>
      <c r="D180" t="n">
        <v>2.5515</v>
      </c>
      <c r="E180" t="n">
        <v>39.19</v>
      </c>
      <c r="F180" t="n">
        <v>34</v>
      </c>
      <c r="G180" t="n">
        <v>26.15</v>
      </c>
      <c r="H180" t="n">
        <v>0.37</v>
      </c>
      <c r="I180" t="n">
        <v>78</v>
      </c>
      <c r="J180" t="n">
        <v>180.82</v>
      </c>
      <c r="K180" t="n">
        <v>52.44</v>
      </c>
      <c r="L180" t="n">
        <v>3.75</v>
      </c>
      <c r="M180" t="n">
        <v>76</v>
      </c>
      <c r="N180" t="n">
        <v>34.63</v>
      </c>
      <c r="O180" t="n">
        <v>22535.19</v>
      </c>
      <c r="P180" t="n">
        <v>400.77</v>
      </c>
      <c r="Q180" t="n">
        <v>3109.69</v>
      </c>
      <c r="R180" t="n">
        <v>164.67</v>
      </c>
      <c r="S180" t="n">
        <v>88.73</v>
      </c>
      <c r="T180" t="n">
        <v>35885.5</v>
      </c>
      <c r="U180" t="n">
        <v>0.54</v>
      </c>
      <c r="V180" t="n">
        <v>0.85</v>
      </c>
      <c r="W180" t="n">
        <v>7.74</v>
      </c>
      <c r="X180" t="n">
        <v>2.23</v>
      </c>
      <c r="Y180" t="n">
        <v>1</v>
      </c>
      <c r="Z180" t="n">
        <v>10</v>
      </c>
    </row>
    <row r="181">
      <c r="A181" t="n">
        <v>12</v>
      </c>
      <c r="B181" t="n">
        <v>90</v>
      </c>
      <c r="C181" t="inlineStr">
        <is>
          <t xml:space="preserve">CONCLUIDO	</t>
        </is>
      </c>
      <c r="D181" t="n">
        <v>2.5776</v>
      </c>
      <c r="E181" t="n">
        <v>38.8</v>
      </c>
      <c r="F181" t="n">
        <v>33.82</v>
      </c>
      <c r="G181" t="n">
        <v>28.18</v>
      </c>
      <c r="H181" t="n">
        <v>0.39</v>
      </c>
      <c r="I181" t="n">
        <v>72</v>
      </c>
      <c r="J181" t="n">
        <v>181.19</v>
      </c>
      <c r="K181" t="n">
        <v>52.44</v>
      </c>
      <c r="L181" t="n">
        <v>4</v>
      </c>
      <c r="M181" t="n">
        <v>70</v>
      </c>
      <c r="N181" t="n">
        <v>34.75</v>
      </c>
      <c r="O181" t="n">
        <v>22581.25</v>
      </c>
      <c r="P181" t="n">
        <v>394.6</v>
      </c>
      <c r="Q181" t="n">
        <v>3109.43</v>
      </c>
      <c r="R181" t="n">
        <v>159.31</v>
      </c>
      <c r="S181" t="n">
        <v>88.73</v>
      </c>
      <c r="T181" t="n">
        <v>33232.82</v>
      </c>
      <c r="U181" t="n">
        <v>0.5600000000000001</v>
      </c>
      <c r="V181" t="n">
        <v>0.86</v>
      </c>
      <c r="W181" t="n">
        <v>7.71</v>
      </c>
      <c r="X181" t="n">
        <v>2.05</v>
      </c>
      <c r="Y181" t="n">
        <v>1</v>
      </c>
      <c r="Z181" t="n">
        <v>10</v>
      </c>
    </row>
    <row r="182">
      <c r="A182" t="n">
        <v>13</v>
      </c>
      <c r="B182" t="n">
        <v>90</v>
      </c>
      <c r="C182" t="inlineStr">
        <is>
          <t xml:space="preserve">CONCLUIDO	</t>
        </is>
      </c>
      <c r="D182" t="n">
        <v>2.5998</v>
      </c>
      <c r="E182" t="n">
        <v>38.46</v>
      </c>
      <c r="F182" t="n">
        <v>33.66</v>
      </c>
      <c r="G182" t="n">
        <v>30.14</v>
      </c>
      <c r="H182" t="n">
        <v>0.42</v>
      </c>
      <c r="I182" t="n">
        <v>67</v>
      </c>
      <c r="J182" t="n">
        <v>181.57</v>
      </c>
      <c r="K182" t="n">
        <v>52.44</v>
      </c>
      <c r="L182" t="n">
        <v>4.25</v>
      </c>
      <c r="M182" t="n">
        <v>65</v>
      </c>
      <c r="N182" t="n">
        <v>34.88</v>
      </c>
      <c r="O182" t="n">
        <v>22627.36</v>
      </c>
      <c r="P182" t="n">
        <v>388.89</v>
      </c>
      <c r="Q182" t="n">
        <v>3109.36</v>
      </c>
      <c r="R182" t="n">
        <v>154.77</v>
      </c>
      <c r="S182" t="n">
        <v>88.73</v>
      </c>
      <c r="T182" t="n">
        <v>30990.1</v>
      </c>
      <c r="U182" t="n">
        <v>0.57</v>
      </c>
      <c r="V182" t="n">
        <v>0.86</v>
      </c>
      <c r="W182" t="n">
        <v>7.69</v>
      </c>
      <c r="X182" t="n">
        <v>1.9</v>
      </c>
      <c r="Y182" t="n">
        <v>1</v>
      </c>
      <c r="Z182" t="n">
        <v>10</v>
      </c>
    </row>
    <row r="183">
      <c r="A183" t="n">
        <v>14</v>
      </c>
      <c r="B183" t="n">
        <v>90</v>
      </c>
      <c r="C183" t="inlineStr">
        <is>
          <t xml:space="preserve">CONCLUIDO	</t>
        </is>
      </c>
      <c r="D183" t="n">
        <v>2.6215</v>
      </c>
      <c r="E183" t="n">
        <v>38.15</v>
      </c>
      <c r="F183" t="n">
        <v>33.52</v>
      </c>
      <c r="G183" t="n">
        <v>32.44</v>
      </c>
      <c r="H183" t="n">
        <v>0.44</v>
      </c>
      <c r="I183" t="n">
        <v>62</v>
      </c>
      <c r="J183" t="n">
        <v>181.94</v>
      </c>
      <c r="K183" t="n">
        <v>52.44</v>
      </c>
      <c r="L183" t="n">
        <v>4.5</v>
      </c>
      <c r="M183" t="n">
        <v>60</v>
      </c>
      <c r="N183" t="n">
        <v>35</v>
      </c>
      <c r="O183" t="n">
        <v>22673.63</v>
      </c>
      <c r="P183" t="n">
        <v>382.44</v>
      </c>
      <c r="Q183" t="n">
        <v>3109.34</v>
      </c>
      <c r="R183" t="n">
        <v>150.21</v>
      </c>
      <c r="S183" t="n">
        <v>88.73</v>
      </c>
      <c r="T183" t="n">
        <v>28732.51</v>
      </c>
      <c r="U183" t="n">
        <v>0.59</v>
      </c>
      <c r="V183" t="n">
        <v>0.86</v>
      </c>
      <c r="W183" t="n">
        <v>7.68</v>
      </c>
      <c r="X183" t="n">
        <v>1.76</v>
      </c>
      <c r="Y183" t="n">
        <v>1</v>
      </c>
      <c r="Z183" t="n">
        <v>10</v>
      </c>
    </row>
    <row r="184">
      <c r="A184" t="n">
        <v>15</v>
      </c>
      <c r="B184" t="n">
        <v>90</v>
      </c>
      <c r="C184" t="inlineStr">
        <is>
          <t xml:space="preserve">CONCLUIDO	</t>
        </is>
      </c>
      <c r="D184" t="n">
        <v>2.6392</v>
      </c>
      <c r="E184" t="n">
        <v>37.89</v>
      </c>
      <c r="F184" t="n">
        <v>33.41</v>
      </c>
      <c r="G184" t="n">
        <v>34.56</v>
      </c>
      <c r="H184" t="n">
        <v>0.46</v>
      </c>
      <c r="I184" t="n">
        <v>58</v>
      </c>
      <c r="J184" t="n">
        <v>182.32</v>
      </c>
      <c r="K184" t="n">
        <v>52.44</v>
      </c>
      <c r="L184" t="n">
        <v>4.75</v>
      </c>
      <c r="M184" t="n">
        <v>56</v>
      </c>
      <c r="N184" t="n">
        <v>35.12</v>
      </c>
      <c r="O184" t="n">
        <v>22719.83</v>
      </c>
      <c r="P184" t="n">
        <v>376.9</v>
      </c>
      <c r="Q184" t="n">
        <v>3109.38</v>
      </c>
      <c r="R184" t="n">
        <v>146.29</v>
      </c>
      <c r="S184" t="n">
        <v>88.73</v>
      </c>
      <c r="T184" t="n">
        <v>26796.09</v>
      </c>
      <c r="U184" t="n">
        <v>0.61</v>
      </c>
      <c r="V184" t="n">
        <v>0.87</v>
      </c>
      <c r="W184" t="n">
        <v>7.68</v>
      </c>
      <c r="X184" t="n">
        <v>1.65</v>
      </c>
      <c r="Y184" t="n">
        <v>1</v>
      </c>
      <c r="Z184" t="n">
        <v>10</v>
      </c>
    </row>
    <row r="185">
      <c r="A185" t="n">
        <v>16</v>
      </c>
      <c r="B185" t="n">
        <v>90</v>
      </c>
      <c r="C185" t="inlineStr">
        <is>
          <t xml:space="preserve">CONCLUIDO	</t>
        </is>
      </c>
      <c r="D185" t="n">
        <v>2.6548</v>
      </c>
      <c r="E185" t="n">
        <v>37.67</v>
      </c>
      <c r="F185" t="n">
        <v>33.29</v>
      </c>
      <c r="G185" t="n">
        <v>36.32</v>
      </c>
      <c r="H185" t="n">
        <v>0.49</v>
      </c>
      <c r="I185" t="n">
        <v>55</v>
      </c>
      <c r="J185" t="n">
        <v>182.69</v>
      </c>
      <c r="K185" t="n">
        <v>52.44</v>
      </c>
      <c r="L185" t="n">
        <v>5</v>
      </c>
      <c r="M185" t="n">
        <v>53</v>
      </c>
      <c r="N185" t="n">
        <v>35.25</v>
      </c>
      <c r="O185" t="n">
        <v>22766.06</v>
      </c>
      <c r="P185" t="n">
        <v>370.88</v>
      </c>
      <c r="Q185" t="n">
        <v>3109.14</v>
      </c>
      <c r="R185" t="n">
        <v>142.55</v>
      </c>
      <c r="S185" t="n">
        <v>88.73</v>
      </c>
      <c r="T185" t="n">
        <v>24940.44</v>
      </c>
      <c r="U185" t="n">
        <v>0.62</v>
      </c>
      <c r="V185" t="n">
        <v>0.87</v>
      </c>
      <c r="W185" t="n">
        <v>7.67</v>
      </c>
      <c r="X185" t="n">
        <v>1.53</v>
      </c>
      <c r="Y185" t="n">
        <v>1</v>
      </c>
      <c r="Z185" t="n">
        <v>10</v>
      </c>
    </row>
    <row r="186">
      <c r="A186" t="n">
        <v>17</v>
      </c>
      <c r="B186" t="n">
        <v>90</v>
      </c>
      <c r="C186" t="inlineStr">
        <is>
          <t xml:space="preserve">CONCLUIDO	</t>
        </is>
      </c>
      <c r="D186" t="n">
        <v>2.6704</v>
      </c>
      <c r="E186" t="n">
        <v>37.45</v>
      </c>
      <c r="F186" t="n">
        <v>33.21</v>
      </c>
      <c r="G186" t="n">
        <v>39.07</v>
      </c>
      <c r="H186" t="n">
        <v>0.51</v>
      </c>
      <c r="I186" t="n">
        <v>51</v>
      </c>
      <c r="J186" t="n">
        <v>183.07</v>
      </c>
      <c r="K186" t="n">
        <v>52.44</v>
      </c>
      <c r="L186" t="n">
        <v>5.25</v>
      </c>
      <c r="M186" t="n">
        <v>49</v>
      </c>
      <c r="N186" t="n">
        <v>35.37</v>
      </c>
      <c r="O186" t="n">
        <v>22812.34</v>
      </c>
      <c r="P186" t="n">
        <v>365.39</v>
      </c>
      <c r="Q186" t="n">
        <v>3109.15</v>
      </c>
      <c r="R186" t="n">
        <v>139.61</v>
      </c>
      <c r="S186" t="n">
        <v>88.73</v>
      </c>
      <c r="T186" t="n">
        <v>23491.63</v>
      </c>
      <c r="U186" t="n">
        <v>0.64</v>
      </c>
      <c r="V186" t="n">
        <v>0.87</v>
      </c>
      <c r="W186" t="n">
        <v>7.68</v>
      </c>
      <c r="X186" t="n">
        <v>1.45</v>
      </c>
      <c r="Y186" t="n">
        <v>1</v>
      </c>
      <c r="Z186" t="n">
        <v>10</v>
      </c>
    </row>
    <row r="187">
      <c r="A187" t="n">
        <v>18</v>
      </c>
      <c r="B187" t="n">
        <v>90</v>
      </c>
      <c r="C187" t="inlineStr">
        <is>
          <t xml:space="preserve">CONCLUIDO	</t>
        </is>
      </c>
      <c r="D187" t="n">
        <v>2.686</v>
      </c>
      <c r="E187" t="n">
        <v>37.23</v>
      </c>
      <c r="F187" t="n">
        <v>33.1</v>
      </c>
      <c r="G187" t="n">
        <v>41.38</v>
      </c>
      <c r="H187" t="n">
        <v>0.53</v>
      </c>
      <c r="I187" t="n">
        <v>48</v>
      </c>
      <c r="J187" t="n">
        <v>183.44</v>
      </c>
      <c r="K187" t="n">
        <v>52.44</v>
      </c>
      <c r="L187" t="n">
        <v>5.5</v>
      </c>
      <c r="M187" t="n">
        <v>46</v>
      </c>
      <c r="N187" t="n">
        <v>35.5</v>
      </c>
      <c r="O187" t="n">
        <v>22858.66</v>
      </c>
      <c r="P187" t="n">
        <v>360.41</v>
      </c>
      <c r="Q187" t="n">
        <v>3109.3</v>
      </c>
      <c r="R187" t="n">
        <v>136.2</v>
      </c>
      <c r="S187" t="n">
        <v>88.73</v>
      </c>
      <c r="T187" t="n">
        <v>21800.58</v>
      </c>
      <c r="U187" t="n">
        <v>0.65</v>
      </c>
      <c r="V187" t="n">
        <v>0.87</v>
      </c>
      <c r="W187" t="n">
        <v>7.67</v>
      </c>
      <c r="X187" t="n">
        <v>1.34</v>
      </c>
      <c r="Y187" t="n">
        <v>1</v>
      </c>
      <c r="Z187" t="n">
        <v>10</v>
      </c>
    </row>
    <row r="188">
      <c r="A188" t="n">
        <v>19</v>
      </c>
      <c r="B188" t="n">
        <v>90</v>
      </c>
      <c r="C188" t="inlineStr">
        <is>
          <t xml:space="preserve">CONCLUIDO	</t>
        </is>
      </c>
      <c r="D188" t="n">
        <v>2.7002</v>
      </c>
      <c r="E188" t="n">
        <v>37.03</v>
      </c>
      <c r="F188" t="n">
        <v>33.01</v>
      </c>
      <c r="G188" t="n">
        <v>44.02</v>
      </c>
      <c r="H188" t="n">
        <v>0.55</v>
      </c>
      <c r="I188" t="n">
        <v>45</v>
      </c>
      <c r="J188" t="n">
        <v>183.82</v>
      </c>
      <c r="K188" t="n">
        <v>52.44</v>
      </c>
      <c r="L188" t="n">
        <v>5.75</v>
      </c>
      <c r="M188" t="n">
        <v>43</v>
      </c>
      <c r="N188" t="n">
        <v>35.63</v>
      </c>
      <c r="O188" t="n">
        <v>22905.03</v>
      </c>
      <c r="P188" t="n">
        <v>352.83</v>
      </c>
      <c r="Q188" t="n">
        <v>3109.29</v>
      </c>
      <c r="R188" t="n">
        <v>133.42</v>
      </c>
      <c r="S188" t="n">
        <v>88.73</v>
      </c>
      <c r="T188" t="n">
        <v>20423.86</v>
      </c>
      <c r="U188" t="n">
        <v>0.67</v>
      </c>
      <c r="V188" t="n">
        <v>0.88</v>
      </c>
      <c r="W188" t="n">
        <v>7.66</v>
      </c>
      <c r="X188" t="n">
        <v>1.25</v>
      </c>
      <c r="Y188" t="n">
        <v>1</v>
      </c>
      <c r="Z188" t="n">
        <v>10</v>
      </c>
    </row>
    <row r="189">
      <c r="A189" t="n">
        <v>20</v>
      </c>
      <c r="B189" t="n">
        <v>90</v>
      </c>
      <c r="C189" t="inlineStr">
        <is>
          <t xml:space="preserve">CONCLUIDO	</t>
        </is>
      </c>
      <c r="D189" t="n">
        <v>2.7097</v>
      </c>
      <c r="E189" t="n">
        <v>36.9</v>
      </c>
      <c r="F189" t="n">
        <v>32.95</v>
      </c>
      <c r="G189" t="n">
        <v>45.98</v>
      </c>
      <c r="H189" t="n">
        <v>0.58</v>
      </c>
      <c r="I189" t="n">
        <v>43</v>
      </c>
      <c r="J189" t="n">
        <v>184.19</v>
      </c>
      <c r="K189" t="n">
        <v>52.44</v>
      </c>
      <c r="L189" t="n">
        <v>6</v>
      </c>
      <c r="M189" t="n">
        <v>40</v>
      </c>
      <c r="N189" t="n">
        <v>35.75</v>
      </c>
      <c r="O189" t="n">
        <v>22951.43</v>
      </c>
      <c r="P189" t="n">
        <v>348.93</v>
      </c>
      <c r="Q189" t="n">
        <v>3109.35</v>
      </c>
      <c r="R189" t="n">
        <v>131.41</v>
      </c>
      <c r="S189" t="n">
        <v>88.73</v>
      </c>
      <c r="T189" t="n">
        <v>19427.13</v>
      </c>
      <c r="U189" t="n">
        <v>0.68</v>
      </c>
      <c r="V189" t="n">
        <v>0.88</v>
      </c>
      <c r="W189" t="n">
        <v>7.66</v>
      </c>
      <c r="X189" t="n">
        <v>1.19</v>
      </c>
      <c r="Y189" t="n">
        <v>1</v>
      </c>
      <c r="Z189" t="n">
        <v>10</v>
      </c>
    </row>
    <row r="190">
      <c r="A190" t="n">
        <v>21</v>
      </c>
      <c r="B190" t="n">
        <v>90</v>
      </c>
      <c r="C190" t="inlineStr">
        <is>
          <t xml:space="preserve">CONCLUIDO	</t>
        </is>
      </c>
      <c r="D190" t="n">
        <v>2.7197</v>
      </c>
      <c r="E190" t="n">
        <v>36.77</v>
      </c>
      <c r="F190" t="n">
        <v>32.89</v>
      </c>
      <c r="G190" t="n">
        <v>48.13</v>
      </c>
      <c r="H190" t="n">
        <v>0.6</v>
      </c>
      <c r="I190" t="n">
        <v>41</v>
      </c>
      <c r="J190" t="n">
        <v>184.57</v>
      </c>
      <c r="K190" t="n">
        <v>52.44</v>
      </c>
      <c r="L190" t="n">
        <v>6.25</v>
      </c>
      <c r="M190" t="n">
        <v>37</v>
      </c>
      <c r="N190" t="n">
        <v>35.88</v>
      </c>
      <c r="O190" t="n">
        <v>22997.88</v>
      </c>
      <c r="P190" t="n">
        <v>343.28</v>
      </c>
      <c r="Q190" t="n">
        <v>3109.22</v>
      </c>
      <c r="R190" t="n">
        <v>129.54</v>
      </c>
      <c r="S190" t="n">
        <v>88.73</v>
      </c>
      <c r="T190" t="n">
        <v>18503.71</v>
      </c>
      <c r="U190" t="n">
        <v>0.6899999999999999</v>
      </c>
      <c r="V190" t="n">
        <v>0.88</v>
      </c>
      <c r="W190" t="n">
        <v>7.65</v>
      </c>
      <c r="X190" t="n">
        <v>1.13</v>
      </c>
      <c r="Y190" t="n">
        <v>1</v>
      </c>
      <c r="Z190" t="n">
        <v>10</v>
      </c>
    </row>
    <row r="191">
      <c r="A191" t="n">
        <v>22</v>
      </c>
      <c r="B191" t="n">
        <v>90</v>
      </c>
      <c r="C191" t="inlineStr">
        <is>
          <t xml:space="preserve">CONCLUIDO	</t>
        </is>
      </c>
      <c r="D191" t="n">
        <v>2.7264</v>
      </c>
      <c r="E191" t="n">
        <v>36.68</v>
      </c>
      <c r="F191" t="n">
        <v>32.87</v>
      </c>
      <c r="G191" t="n">
        <v>50.57</v>
      </c>
      <c r="H191" t="n">
        <v>0.62</v>
      </c>
      <c r="I191" t="n">
        <v>39</v>
      </c>
      <c r="J191" t="n">
        <v>184.95</v>
      </c>
      <c r="K191" t="n">
        <v>52.44</v>
      </c>
      <c r="L191" t="n">
        <v>6.5</v>
      </c>
      <c r="M191" t="n">
        <v>29</v>
      </c>
      <c r="N191" t="n">
        <v>36.01</v>
      </c>
      <c r="O191" t="n">
        <v>23044.38</v>
      </c>
      <c r="P191" t="n">
        <v>336.9</v>
      </c>
      <c r="Q191" t="n">
        <v>3109.33</v>
      </c>
      <c r="R191" t="n">
        <v>128.58</v>
      </c>
      <c r="S191" t="n">
        <v>88.73</v>
      </c>
      <c r="T191" t="n">
        <v>18032.14</v>
      </c>
      <c r="U191" t="n">
        <v>0.6899999999999999</v>
      </c>
      <c r="V191" t="n">
        <v>0.88</v>
      </c>
      <c r="W191" t="n">
        <v>7.66</v>
      </c>
      <c r="X191" t="n">
        <v>1.11</v>
      </c>
      <c r="Y191" t="n">
        <v>1</v>
      </c>
      <c r="Z191" t="n">
        <v>10</v>
      </c>
    </row>
    <row r="192">
      <c r="A192" t="n">
        <v>23</v>
      </c>
      <c r="B192" t="n">
        <v>90</v>
      </c>
      <c r="C192" t="inlineStr">
        <is>
          <t xml:space="preserve">CONCLUIDO	</t>
        </is>
      </c>
      <c r="D192" t="n">
        <v>2.7353</v>
      </c>
      <c r="E192" t="n">
        <v>36.56</v>
      </c>
      <c r="F192" t="n">
        <v>32.82</v>
      </c>
      <c r="G192" t="n">
        <v>53.23</v>
      </c>
      <c r="H192" t="n">
        <v>0.65</v>
      </c>
      <c r="I192" t="n">
        <v>37</v>
      </c>
      <c r="J192" t="n">
        <v>185.33</v>
      </c>
      <c r="K192" t="n">
        <v>52.44</v>
      </c>
      <c r="L192" t="n">
        <v>6.75</v>
      </c>
      <c r="M192" t="n">
        <v>20</v>
      </c>
      <c r="N192" t="n">
        <v>36.13</v>
      </c>
      <c r="O192" t="n">
        <v>23090.91</v>
      </c>
      <c r="P192" t="n">
        <v>333.3</v>
      </c>
      <c r="Q192" t="n">
        <v>3109.39</v>
      </c>
      <c r="R192" t="n">
        <v>126.36</v>
      </c>
      <c r="S192" t="n">
        <v>88.73</v>
      </c>
      <c r="T192" t="n">
        <v>16933.31</v>
      </c>
      <c r="U192" t="n">
        <v>0.7</v>
      </c>
      <c r="V192" t="n">
        <v>0.88</v>
      </c>
      <c r="W192" t="n">
        <v>7.67</v>
      </c>
      <c r="X192" t="n">
        <v>1.06</v>
      </c>
      <c r="Y192" t="n">
        <v>1</v>
      </c>
      <c r="Z192" t="n">
        <v>10</v>
      </c>
    </row>
    <row r="193">
      <c r="A193" t="n">
        <v>24</v>
      </c>
      <c r="B193" t="n">
        <v>90</v>
      </c>
      <c r="C193" t="inlineStr">
        <is>
          <t xml:space="preserve">CONCLUIDO	</t>
        </is>
      </c>
      <c r="D193" t="n">
        <v>2.7423</v>
      </c>
      <c r="E193" t="n">
        <v>36.47</v>
      </c>
      <c r="F193" t="n">
        <v>32.77</v>
      </c>
      <c r="G193" t="n">
        <v>54.61</v>
      </c>
      <c r="H193" t="n">
        <v>0.67</v>
      </c>
      <c r="I193" t="n">
        <v>36</v>
      </c>
      <c r="J193" t="n">
        <v>185.7</v>
      </c>
      <c r="K193" t="n">
        <v>52.44</v>
      </c>
      <c r="L193" t="n">
        <v>7</v>
      </c>
      <c r="M193" t="n">
        <v>9</v>
      </c>
      <c r="N193" t="n">
        <v>36.26</v>
      </c>
      <c r="O193" t="n">
        <v>23137.49</v>
      </c>
      <c r="P193" t="n">
        <v>330.59</v>
      </c>
      <c r="Q193" t="n">
        <v>3109.48</v>
      </c>
      <c r="R193" t="n">
        <v>124.33</v>
      </c>
      <c r="S193" t="n">
        <v>88.73</v>
      </c>
      <c r="T193" t="n">
        <v>15924.48</v>
      </c>
      <c r="U193" t="n">
        <v>0.71</v>
      </c>
      <c r="V193" t="n">
        <v>0.88</v>
      </c>
      <c r="W193" t="n">
        <v>7.68</v>
      </c>
      <c r="X193" t="n">
        <v>1</v>
      </c>
      <c r="Y193" t="n">
        <v>1</v>
      </c>
      <c r="Z193" t="n">
        <v>10</v>
      </c>
    </row>
    <row r="194">
      <c r="A194" t="n">
        <v>25</v>
      </c>
      <c r="B194" t="n">
        <v>90</v>
      </c>
      <c r="C194" t="inlineStr">
        <is>
          <t xml:space="preserve">CONCLUIDO	</t>
        </is>
      </c>
      <c r="D194" t="n">
        <v>2.7394</v>
      </c>
      <c r="E194" t="n">
        <v>36.51</v>
      </c>
      <c r="F194" t="n">
        <v>32.8</v>
      </c>
      <c r="G194" t="n">
        <v>54.67</v>
      </c>
      <c r="H194" t="n">
        <v>0.6899999999999999</v>
      </c>
      <c r="I194" t="n">
        <v>36</v>
      </c>
      <c r="J194" t="n">
        <v>186.08</v>
      </c>
      <c r="K194" t="n">
        <v>52.44</v>
      </c>
      <c r="L194" t="n">
        <v>7.25</v>
      </c>
      <c r="M194" t="n">
        <v>3</v>
      </c>
      <c r="N194" t="n">
        <v>36.39</v>
      </c>
      <c r="O194" t="n">
        <v>23184.11</v>
      </c>
      <c r="P194" t="n">
        <v>331.45</v>
      </c>
      <c r="Q194" t="n">
        <v>3109.61</v>
      </c>
      <c r="R194" t="n">
        <v>125.36</v>
      </c>
      <c r="S194" t="n">
        <v>88.73</v>
      </c>
      <c r="T194" t="n">
        <v>16439.78</v>
      </c>
      <c r="U194" t="n">
        <v>0.71</v>
      </c>
      <c r="V194" t="n">
        <v>0.88</v>
      </c>
      <c r="W194" t="n">
        <v>7.68</v>
      </c>
      <c r="X194" t="n">
        <v>1.04</v>
      </c>
      <c r="Y194" t="n">
        <v>1</v>
      </c>
      <c r="Z194" t="n">
        <v>10</v>
      </c>
    </row>
    <row r="195">
      <c r="A195" t="n">
        <v>26</v>
      </c>
      <c r="B195" t="n">
        <v>90</v>
      </c>
      <c r="C195" t="inlineStr">
        <is>
          <t xml:space="preserve">CONCLUIDO	</t>
        </is>
      </c>
      <c r="D195" t="n">
        <v>2.739</v>
      </c>
      <c r="E195" t="n">
        <v>36.51</v>
      </c>
      <c r="F195" t="n">
        <v>32.81</v>
      </c>
      <c r="G195" t="n">
        <v>54.68</v>
      </c>
      <c r="H195" t="n">
        <v>0.71</v>
      </c>
      <c r="I195" t="n">
        <v>36</v>
      </c>
      <c r="J195" t="n">
        <v>186.46</v>
      </c>
      <c r="K195" t="n">
        <v>52.44</v>
      </c>
      <c r="L195" t="n">
        <v>7.5</v>
      </c>
      <c r="M195" t="n">
        <v>1</v>
      </c>
      <c r="N195" t="n">
        <v>36.52</v>
      </c>
      <c r="O195" t="n">
        <v>23230.78</v>
      </c>
      <c r="P195" t="n">
        <v>332.02</v>
      </c>
      <c r="Q195" t="n">
        <v>3109.48</v>
      </c>
      <c r="R195" t="n">
        <v>125.53</v>
      </c>
      <c r="S195" t="n">
        <v>88.73</v>
      </c>
      <c r="T195" t="n">
        <v>16526.09</v>
      </c>
      <c r="U195" t="n">
        <v>0.71</v>
      </c>
      <c r="V195" t="n">
        <v>0.88</v>
      </c>
      <c r="W195" t="n">
        <v>7.68</v>
      </c>
      <c r="X195" t="n">
        <v>1.05</v>
      </c>
      <c r="Y195" t="n">
        <v>1</v>
      </c>
      <c r="Z195" t="n">
        <v>10</v>
      </c>
    </row>
    <row r="196">
      <c r="A196" t="n">
        <v>27</v>
      </c>
      <c r="B196" t="n">
        <v>90</v>
      </c>
      <c r="C196" t="inlineStr">
        <is>
          <t xml:space="preserve">CONCLUIDO	</t>
        </is>
      </c>
      <c r="D196" t="n">
        <v>2.7387</v>
      </c>
      <c r="E196" t="n">
        <v>36.51</v>
      </c>
      <c r="F196" t="n">
        <v>32.81</v>
      </c>
      <c r="G196" t="n">
        <v>54.69</v>
      </c>
      <c r="H196" t="n">
        <v>0.74</v>
      </c>
      <c r="I196" t="n">
        <v>36</v>
      </c>
      <c r="J196" t="n">
        <v>186.84</v>
      </c>
      <c r="K196" t="n">
        <v>52.44</v>
      </c>
      <c r="L196" t="n">
        <v>7.75</v>
      </c>
      <c r="M196" t="n">
        <v>0</v>
      </c>
      <c r="N196" t="n">
        <v>36.65</v>
      </c>
      <c r="O196" t="n">
        <v>23277.49</v>
      </c>
      <c r="P196" t="n">
        <v>332.67</v>
      </c>
      <c r="Q196" t="n">
        <v>3109.64</v>
      </c>
      <c r="R196" t="n">
        <v>125.57</v>
      </c>
      <c r="S196" t="n">
        <v>88.73</v>
      </c>
      <c r="T196" t="n">
        <v>16543.1</v>
      </c>
      <c r="U196" t="n">
        <v>0.71</v>
      </c>
      <c r="V196" t="n">
        <v>0.88</v>
      </c>
      <c r="W196" t="n">
        <v>7.69</v>
      </c>
      <c r="X196" t="n">
        <v>1.05</v>
      </c>
      <c r="Y196" t="n">
        <v>1</v>
      </c>
      <c r="Z196" t="n">
        <v>10</v>
      </c>
    </row>
    <row r="197">
      <c r="A197" t="n">
        <v>0</v>
      </c>
      <c r="B197" t="n">
        <v>110</v>
      </c>
      <c r="C197" t="inlineStr">
        <is>
          <t xml:space="preserve">CONCLUIDO	</t>
        </is>
      </c>
      <c r="D197" t="n">
        <v>1.4228</v>
      </c>
      <c r="E197" t="n">
        <v>70.29000000000001</v>
      </c>
      <c r="F197" t="n">
        <v>46.69</v>
      </c>
      <c r="G197" t="n">
        <v>5.64</v>
      </c>
      <c r="H197" t="n">
        <v>0.08</v>
      </c>
      <c r="I197" t="n">
        <v>497</v>
      </c>
      <c r="J197" t="n">
        <v>213.37</v>
      </c>
      <c r="K197" t="n">
        <v>56.13</v>
      </c>
      <c r="L197" t="n">
        <v>1</v>
      </c>
      <c r="M197" t="n">
        <v>495</v>
      </c>
      <c r="N197" t="n">
        <v>46.25</v>
      </c>
      <c r="O197" t="n">
        <v>26550.29</v>
      </c>
      <c r="P197" t="n">
        <v>686.54</v>
      </c>
      <c r="Q197" t="n">
        <v>3111.29</v>
      </c>
      <c r="R197" t="n">
        <v>579.87</v>
      </c>
      <c r="S197" t="n">
        <v>88.73</v>
      </c>
      <c r="T197" t="n">
        <v>241388.53</v>
      </c>
      <c r="U197" t="n">
        <v>0.15</v>
      </c>
      <c r="V197" t="n">
        <v>0.62</v>
      </c>
      <c r="W197" t="n">
        <v>8.42</v>
      </c>
      <c r="X197" t="n">
        <v>14.91</v>
      </c>
      <c r="Y197" t="n">
        <v>1</v>
      </c>
      <c r="Z197" t="n">
        <v>10</v>
      </c>
    </row>
    <row r="198">
      <c r="A198" t="n">
        <v>1</v>
      </c>
      <c r="B198" t="n">
        <v>110</v>
      </c>
      <c r="C198" t="inlineStr">
        <is>
          <t xml:space="preserve">CONCLUIDO	</t>
        </is>
      </c>
      <c r="D198" t="n">
        <v>1.6625</v>
      </c>
      <c r="E198" t="n">
        <v>60.15</v>
      </c>
      <c r="F198" t="n">
        <v>42.38</v>
      </c>
      <c r="G198" t="n">
        <v>7.08</v>
      </c>
      <c r="H198" t="n">
        <v>0.1</v>
      </c>
      <c r="I198" t="n">
        <v>359</v>
      </c>
      <c r="J198" t="n">
        <v>213.78</v>
      </c>
      <c r="K198" t="n">
        <v>56.13</v>
      </c>
      <c r="L198" t="n">
        <v>1.25</v>
      </c>
      <c r="M198" t="n">
        <v>357</v>
      </c>
      <c r="N198" t="n">
        <v>46.4</v>
      </c>
      <c r="O198" t="n">
        <v>26600.32</v>
      </c>
      <c r="P198" t="n">
        <v>620.14</v>
      </c>
      <c r="Q198" t="n">
        <v>3110.56</v>
      </c>
      <c r="R198" t="n">
        <v>439.04</v>
      </c>
      <c r="S198" t="n">
        <v>88.73</v>
      </c>
      <c r="T198" t="n">
        <v>171662.13</v>
      </c>
      <c r="U198" t="n">
        <v>0.2</v>
      </c>
      <c r="V198" t="n">
        <v>0.68</v>
      </c>
      <c r="W198" t="n">
        <v>8.17</v>
      </c>
      <c r="X198" t="n">
        <v>10.61</v>
      </c>
      <c r="Y198" t="n">
        <v>1</v>
      </c>
      <c r="Z198" t="n">
        <v>10</v>
      </c>
    </row>
    <row r="199">
      <c r="A199" t="n">
        <v>2</v>
      </c>
      <c r="B199" t="n">
        <v>110</v>
      </c>
      <c r="C199" t="inlineStr">
        <is>
          <t xml:space="preserve">CONCLUIDO	</t>
        </is>
      </c>
      <c r="D199" t="n">
        <v>1.8355</v>
      </c>
      <c r="E199" t="n">
        <v>54.48</v>
      </c>
      <c r="F199" t="n">
        <v>40</v>
      </c>
      <c r="G199" t="n">
        <v>8.539999999999999</v>
      </c>
      <c r="H199" t="n">
        <v>0.12</v>
      </c>
      <c r="I199" t="n">
        <v>281</v>
      </c>
      <c r="J199" t="n">
        <v>214.19</v>
      </c>
      <c r="K199" t="n">
        <v>56.13</v>
      </c>
      <c r="L199" t="n">
        <v>1.5</v>
      </c>
      <c r="M199" t="n">
        <v>279</v>
      </c>
      <c r="N199" t="n">
        <v>46.56</v>
      </c>
      <c r="O199" t="n">
        <v>26650.41</v>
      </c>
      <c r="P199" t="n">
        <v>582.11</v>
      </c>
      <c r="Q199" t="n">
        <v>3110.63</v>
      </c>
      <c r="R199" t="n">
        <v>360.95</v>
      </c>
      <c r="S199" t="n">
        <v>88.73</v>
      </c>
      <c r="T199" t="n">
        <v>133007.64</v>
      </c>
      <c r="U199" t="n">
        <v>0.25</v>
      </c>
      <c r="V199" t="n">
        <v>0.72</v>
      </c>
      <c r="W199" t="n">
        <v>8.050000000000001</v>
      </c>
      <c r="X199" t="n">
        <v>8.23</v>
      </c>
      <c r="Y199" t="n">
        <v>1</v>
      </c>
      <c r="Z199" t="n">
        <v>10</v>
      </c>
    </row>
    <row r="200">
      <c r="A200" t="n">
        <v>3</v>
      </c>
      <c r="B200" t="n">
        <v>110</v>
      </c>
      <c r="C200" t="inlineStr">
        <is>
          <t xml:space="preserve">CONCLUIDO	</t>
        </is>
      </c>
      <c r="D200" t="n">
        <v>1.969</v>
      </c>
      <c r="E200" t="n">
        <v>50.79</v>
      </c>
      <c r="F200" t="n">
        <v>38.46</v>
      </c>
      <c r="G200" t="n">
        <v>10.03</v>
      </c>
      <c r="H200" t="n">
        <v>0.14</v>
      </c>
      <c r="I200" t="n">
        <v>230</v>
      </c>
      <c r="J200" t="n">
        <v>214.59</v>
      </c>
      <c r="K200" t="n">
        <v>56.13</v>
      </c>
      <c r="L200" t="n">
        <v>1.75</v>
      </c>
      <c r="M200" t="n">
        <v>228</v>
      </c>
      <c r="N200" t="n">
        <v>46.72</v>
      </c>
      <c r="O200" t="n">
        <v>26700.55</v>
      </c>
      <c r="P200" t="n">
        <v>556.64</v>
      </c>
      <c r="Q200" t="n">
        <v>3110.06</v>
      </c>
      <c r="R200" t="n">
        <v>311.1</v>
      </c>
      <c r="S200" t="n">
        <v>88.73</v>
      </c>
      <c r="T200" t="n">
        <v>108340.89</v>
      </c>
      <c r="U200" t="n">
        <v>0.29</v>
      </c>
      <c r="V200" t="n">
        <v>0.75</v>
      </c>
      <c r="W200" t="n">
        <v>7.96</v>
      </c>
      <c r="X200" t="n">
        <v>6.69</v>
      </c>
      <c r="Y200" t="n">
        <v>1</v>
      </c>
      <c r="Z200" t="n">
        <v>10</v>
      </c>
    </row>
    <row r="201">
      <c r="A201" t="n">
        <v>4</v>
      </c>
      <c r="B201" t="n">
        <v>110</v>
      </c>
      <c r="C201" t="inlineStr">
        <is>
          <t xml:space="preserve">CONCLUIDO	</t>
        </is>
      </c>
      <c r="D201" t="n">
        <v>2.0718</v>
      </c>
      <c r="E201" t="n">
        <v>48.27</v>
      </c>
      <c r="F201" t="n">
        <v>37.42</v>
      </c>
      <c r="G201" t="n">
        <v>11.51</v>
      </c>
      <c r="H201" t="n">
        <v>0.17</v>
      </c>
      <c r="I201" t="n">
        <v>195</v>
      </c>
      <c r="J201" t="n">
        <v>215</v>
      </c>
      <c r="K201" t="n">
        <v>56.13</v>
      </c>
      <c r="L201" t="n">
        <v>2</v>
      </c>
      <c r="M201" t="n">
        <v>193</v>
      </c>
      <c r="N201" t="n">
        <v>46.87</v>
      </c>
      <c r="O201" t="n">
        <v>26750.75</v>
      </c>
      <c r="P201" t="n">
        <v>538.73</v>
      </c>
      <c r="Q201" t="n">
        <v>3109.68</v>
      </c>
      <c r="R201" t="n">
        <v>277.14</v>
      </c>
      <c r="S201" t="n">
        <v>88.73</v>
      </c>
      <c r="T201" t="n">
        <v>91535.67999999999</v>
      </c>
      <c r="U201" t="n">
        <v>0.32</v>
      </c>
      <c r="V201" t="n">
        <v>0.77</v>
      </c>
      <c r="W201" t="n">
        <v>7.9</v>
      </c>
      <c r="X201" t="n">
        <v>5.66</v>
      </c>
      <c r="Y201" t="n">
        <v>1</v>
      </c>
      <c r="Z201" t="n">
        <v>10</v>
      </c>
    </row>
    <row r="202">
      <c r="A202" t="n">
        <v>5</v>
      </c>
      <c r="B202" t="n">
        <v>110</v>
      </c>
      <c r="C202" t="inlineStr">
        <is>
          <t xml:space="preserve">CONCLUIDO	</t>
        </is>
      </c>
      <c r="D202" t="n">
        <v>2.1564</v>
      </c>
      <c r="E202" t="n">
        <v>46.37</v>
      </c>
      <c r="F202" t="n">
        <v>36.63</v>
      </c>
      <c r="G202" t="n">
        <v>13</v>
      </c>
      <c r="H202" t="n">
        <v>0.19</v>
      </c>
      <c r="I202" t="n">
        <v>169</v>
      </c>
      <c r="J202" t="n">
        <v>215.41</v>
      </c>
      <c r="K202" t="n">
        <v>56.13</v>
      </c>
      <c r="L202" t="n">
        <v>2.25</v>
      </c>
      <c r="M202" t="n">
        <v>167</v>
      </c>
      <c r="N202" t="n">
        <v>47.03</v>
      </c>
      <c r="O202" t="n">
        <v>26801</v>
      </c>
      <c r="P202" t="n">
        <v>524.05</v>
      </c>
      <c r="Q202" t="n">
        <v>3109.58</v>
      </c>
      <c r="R202" t="n">
        <v>251.04</v>
      </c>
      <c r="S202" t="n">
        <v>88.73</v>
      </c>
      <c r="T202" t="n">
        <v>78613.22</v>
      </c>
      <c r="U202" t="n">
        <v>0.35</v>
      </c>
      <c r="V202" t="n">
        <v>0.79</v>
      </c>
      <c r="W202" t="n">
        <v>7.86</v>
      </c>
      <c r="X202" t="n">
        <v>4.86</v>
      </c>
      <c r="Y202" t="n">
        <v>1</v>
      </c>
      <c r="Z202" t="n">
        <v>10</v>
      </c>
    </row>
    <row r="203">
      <c r="A203" t="n">
        <v>6</v>
      </c>
      <c r="B203" t="n">
        <v>110</v>
      </c>
      <c r="C203" t="inlineStr">
        <is>
          <t xml:space="preserve">CONCLUIDO	</t>
        </is>
      </c>
      <c r="D203" t="n">
        <v>2.2227</v>
      </c>
      <c r="E203" t="n">
        <v>44.99</v>
      </c>
      <c r="F203" t="n">
        <v>36.09</v>
      </c>
      <c r="G203" t="n">
        <v>14.53</v>
      </c>
      <c r="H203" t="n">
        <v>0.21</v>
      </c>
      <c r="I203" t="n">
        <v>149</v>
      </c>
      <c r="J203" t="n">
        <v>215.82</v>
      </c>
      <c r="K203" t="n">
        <v>56.13</v>
      </c>
      <c r="L203" t="n">
        <v>2.5</v>
      </c>
      <c r="M203" t="n">
        <v>147</v>
      </c>
      <c r="N203" t="n">
        <v>47.19</v>
      </c>
      <c r="O203" t="n">
        <v>26851.31</v>
      </c>
      <c r="P203" t="n">
        <v>513.3</v>
      </c>
      <c r="Q203" t="n">
        <v>3109.72</v>
      </c>
      <c r="R203" t="n">
        <v>232.58</v>
      </c>
      <c r="S203" t="n">
        <v>88.73</v>
      </c>
      <c r="T203" t="n">
        <v>69486.05</v>
      </c>
      <c r="U203" t="n">
        <v>0.38</v>
      </c>
      <c r="V203" t="n">
        <v>0.8</v>
      </c>
      <c r="W203" t="n">
        <v>7.86</v>
      </c>
      <c r="X203" t="n">
        <v>4.32</v>
      </c>
      <c r="Y203" t="n">
        <v>1</v>
      </c>
      <c r="Z203" t="n">
        <v>10</v>
      </c>
    </row>
    <row r="204">
      <c r="A204" t="n">
        <v>7</v>
      </c>
      <c r="B204" t="n">
        <v>110</v>
      </c>
      <c r="C204" t="inlineStr">
        <is>
          <t xml:space="preserve">CONCLUIDO	</t>
        </is>
      </c>
      <c r="D204" t="n">
        <v>2.282</v>
      </c>
      <c r="E204" t="n">
        <v>43.82</v>
      </c>
      <c r="F204" t="n">
        <v>35.59</v>
      </c>
      <c r="G204" t="n">
        <v>16.06</v>
      </c>
      <c r="H204" t="n">
        <v>0.23</v>
      </c>
      <c r="I204" t="n">
        <v>133</v>
      </c>
      <c r="J204" t="n">
        <v>216.22</v>
      </c>
      <c r="K204" t="n">
        <v>56.13</v>
      </c>
      <c r="L204" t="n">
        <v>2.75</v>
      </c>
      <c r="M204" t="n">
        <v>131</v>
      </c>
      <c r="N204" t="n">
        <v>47.35</v>
      </c>
      <c r="O204" t="n">
        <v>26901.66</v>
      </c>
      <c r="P204" t="n">
        <v>503.23</v>
      </c>
      <c r="Q204" t="n">
        <v>3109.49</v>
      </c>
      <c r="R204" t="n">
        <v>216.87</v>
      </c>
      <c r="S204" t="n">
        <v>88.73</v>
      </c>
      <c r="T204" t="n">
        <v>61710.57</v>
      </c>
      <c r="U204" t="n">
        <v>0.41</v>
      </c>
      <c r="V204" t="n">
        <v>0.8100000000000001</v>
      </c>
      <c r="W204" t="n">
        <v>7.82</v>
      </c>
      <c r="X204" t="n">
        <v>3.83</v>
      </c>
      <c r="Y204" t="n">
        <v>1</v>
      </c>
      <c r="Z204" t="n">
        <v>10</v>
      </c>
    </row>
    <row r="205">
      <c r="A205" t="n">
        <v>8</v>
      </c>
      <c r="B205" t="n">
        <v>110</v>
      </c>
      <c r="C205" t="inlineStr">
        <is>
          <t xml:space="preserve">CONCLUIDO	</t>
        </is>
      </c>
      <c r="D205" t="n">
        <v>2.3312</v>
      </c>
      <c r="E205" t="n">
        <v>42.9</v>
      </c>
      <c r="F205" t="n">
        <v>35.22</v>
      </c>
      <c r="G205" t="n">
        <v>17.61</v>
      </c>
      <c r="H205" t="n">
        <v>0.25</v>
      </c>
      <c r="I205" t="n">
        <v>120</v>
      </c>
      <c r="J205" t="n">
        <v>216.63</v>
      </c>
      <c r="K205" t="n">
        <v>56.13</v>
      </c>
      <c r="L205" t="n">
        <v>3</v>
      </c>
      <c r="M205" t="n">
        <v>118</v>
      </c>
      <c r="N205" t="n">
        <v>47.51</v>
      </c>
      <c r="O205" t="n">
        <v>26952.08</v>
      </c>
      <c r="P205" t="n">
        <v>495.26</v>
      </c>
      <c r="Q205" t="n">
        <v>3109.67</v>
      </c>
      <c r="R205" t="n">
        <v>204.8</v>
      </c>
      <c r="S205" t="n">
        <v>88.73</v>
      </c>
      <c r="T205" t="n">
        <v>55739.67</v>
      </c>
      <c r="U205" t="n">
        <v>0.43</v>
      </c>
      <c r="V205" t="n">
        <v>0.82</v>
      </c>
      <c r="W205" t="n">
        <v>7.79</v>
      </c>
      <c r="X205" t="n">
        <v>3.45</v>
      </c>
      <c r="Y205" t="n">
        <v>1</v>
      </c>
      <c r="Z205" t="n">
        <v>10</v>
      </c>
    </row>
    <row r="206">
      <c r="A206" t="n">
        <v>9</v>
      </c>
      <c r="B206" t="n">
        <v>110</v>
      </c>
      <c r="C206" t="inlineStr">
        <is>
          <t xml:space="preserve">CONCLUIDO	</t>
        </is>
      </c>
      <c r="D206" t="n">
        <v>2.3765</v>
      </c>
      <c r="E206" t="n">
        <v>42.08</v>
      </c>
      <c r="F206" t="n">
        <v>34.86</v>
      </c>
      <c r="G206" t="n">
        <v>19.19</v>
      </c>
      <c r="H206" t="n">
        <v>0.27</v>
      </c>
      <c r="I206" t="n">
        <v>109</v>
      </c>
      <c r="J206" t="n">
        <v>217.04</v>
      </c>
      <c r="K206" t="n">
        <v>56.13</v>
      </c>
      <c r="L206" t="n">
        <v>3.25</v>
      </c>
      <c r="M206" t="n">
        <v>107</v>
      </c>
      <c r="N206" t="n">
        <v>47.66</v>
      </c>
      <c r="O206" t="n">
        <v>27002.55</v>
      </c>
      <c r="P206" t="n">
        <v>487.18</v>
      </c>
      <c r="Q206" t="n">
        <v>3109.77</v>
      </c>
      <c r="R206" t="n">
        <v>193.96</v>
      </c>
      <c r="S206" t="n">
        <v>88.73</v>
      </c>
      <c r="T206" t="n">
        <v>50374.36</v>
      </c>
      <c r="U206" t="n">
        <v>0.46</v>
      </c>
      <c r="V206" t="n">
        <v>0.83</v>
      </c>
      <c r="W206" t="n">
        <v>7.76</v>
      </c>
      <c r="X206" t="n">
        <v>3.1</v>
      </c>
      <c r="Y206" t="n">
        <v>1</v>
      </c>
      <c r="Z206" t="n">
        <v>10</v>
      </c>
    </row>
    <row r="207">
      <c r="A207" t="n">
        <v>10</v>
      </c>
      <c r="B207" t="n">
        <v>110</v>
      </c>
      <c r="C207" t="inlineStr">
        <is>
          <t xml:space="preserve">CONCLUIDO	</t>
        </is>
      </c>
      <c r="D207" t="n">
        <v>2.4123</v>
      </c>
      <c r="E207" t="n">
        <v>41.45</v>
      </c>
      <c r="F207" t="n">
        <v>34.62</v>
      </c>
      <c r="G207" t="n">
        <v>20.77</v>
      </c>
      <c r="H207" t="n">
        <v>0.29</v>
      </c>
      <c r="I207" t="n">
        <v>100</v>
      </c>
      <c r="J207" t="n">
        <v>217.45</v>
      </c>
      <c r="K207" t="n">
        <v>56.13</v>
      </c>
      <c r="L207" t="n">
        <v>3.5</v>
      </c>
      <c r="M207" t="n">
        <v>98</v>
      </c>
      <c r="N207" t="n">
        <v>47.82</v>
      </c>
      <c r="O207" t="n">
        <v>27053.07</v>
      </c>
      <c r="P207" t="n">
        <v>480.59</v>
      </c>
      <c r="Q207" t="n">
        <v>3109.44</v>
      </c>
      <c r="R207" t="n">
        <v>185.65</v>
      </c>
      <c r="S207" t="n">
        <v>88.73</v>
      </c>
      <c r="T207" t="n">
        <v>46266.44</v>
      </c>
      <c r="U207" t="n">
        <v>0.48</v>
      </c>
      <c r="V207" t="n">
        <v>0.84</v>
      </c>
      <c r="W207" t="n">
        <v>7.75</v>
      </c>
      <c r="X207" t="n">
        <v>2.86</v>
      </c>
      <c r="Y207" t="n">
        <v>1</v>
      </c>
      <c r="Z207" t="n">
        <v>10</v>
      </c>
    </row>
    <row r="208">
      <c r="A208" t="n">
        <v>11</v>
      </c>
      <c r="B208" t="n">
        <v>110</v>
      </c>
      <c r="C208" t="inlineStr">
        <is>
          <t xml:space="preserve">CONCLUIDO	</t>
        </is>
      </c>
      <c r="D208" t="n">
        <v>2.4463</v>
      </c>
      <c r="E208" t="n">
        <v>40.88</v>
      </c>
      <c r="F208" t="n">
        <v>34.38</v>
      </c>
      <c r="G208" t="n">
        <v>22.42</v>
      </c>
      <c r="H208" t="n">
        <v>0.31</v>
      </c>
      <c r="I208" t="n">
        <v>92</v>
      </c>
      <c r="J208" t="n">
        <v>217.86</v>
      </c>
      <c r="K208" t="n">
        <v>56.13</v>
      </c>
      <c r="L208" t="n">
        <v>3.75</v>
      </c>
      <c r="M208" t="n">
        <v>90</v>
      </c>
      <c r="N208" t="n">
        <v>47.98</v>
      </c>
      <c r="O208" t="n">
        <v>27103.65</v>
      </c>
      <c r="P208" t="n">
        <v>474.16</v>
      </c>
      <c r="Q208" t="n">
        <v>3109.59</v>
      </c>
      <c r="R208" t="n">
        <v>178.05</v>
      </c>
      <c r="S208" t="n">
        <v>88.73</v>
      </c>
      <c r="T208" t="n">
        <v>42506.2</v>
      </c>
      <c r="U208" t="n">
        <v>0.5</v>
      </c>
      <c r="V208" t="n">
        <v>0.84</v>
      </c>
      <c r="W208" t="n">
        <v>7.73</v>
      </c>
      <c r="X208" t="n">
        <v>2.62</v>
      </c>
      <c r="Y208" t="n">
        <v>1</v>
      </c>
      <c r="Z208" t="n">
        <v>10</v>
      </c>
    </row>
    <row r="209">
      <c r="A209" t="n">
        <v>12</v>
      </c>
      <c r="B209" t="n">
        <v>110</v>
      </c>
      <c r="C209" t="inlineStr">
        <is>
          <t xml:space="preserve">CONCLUIDO	</t>
        </is>
      </c>
      <c r="D209" t="n">
        <v>2.4773</v>
      </c>
      <c r="E209" t="n">
        <v>40.37</v>
      </c>
      <c r="F209" t="n">
        <v>34.17</v>
      </c>
      <c r="G209" t="n">
        <v>24.12</v>
      </c>
      <c r="H209" t="n">
        <v>0.33</v>
      </c>
      <c r="I209" t="n">
        <v>85</v>
      </c>
      <c r="J209" t="n">
        <v>218.27</v>
      </c>
      <c r="K209" t="n">
        <v>56.13</v>
      </c>
      <c r="L209" t="n">
        <v>4</v>
      </c>
      <c r="M209" t="n">
        <v>83</v>
      </c>
      <c r="N209" t="n">
        <v>48.15</v>
      </c>
      <c r="O209" t="n">
        <v>27154.29</v>
      </c>
      <c r="P209" t="n">
        <v>468.23</v>
      </c>
      <c r="Q209" t="n">
        <v>3109.5</v>
      </c>
      <c r="R209" t="n">
        <v>171.12</v>
      </c>
      <c r="S209" t="n">
        <v>88.73</v>
      </c>
      <c r="T209" t="n">
        <v>39074.43</v>
      </c>
      <c r="U209" t="n">
        <v>0.52</v>
      </c>
      <c r="V209" t="n">
        <v>0.85</v>
      </c>
      <c r="W209" t="n">
        <v>7.72</v>
      </c>
      <c r="X209" t="n">
        <v>2.4</v>
      </c>
      <c r="Y209" t="n">
        <v>1</v>
      </c>
      <c r="Z209" t="n">
        <v>10</v>
      </c>
    </row>
    <row r="210">
      <c r="A210" t="n">
        <v>13</v>
      </c>
      <c r="B210" t="n">
        <v>110</v>
      </c>
      <c r="C210" t="inlineStr">
        <is>
          <t xml:space="preserve">CONCLUIDO	</t>
        </is>
      </c>
      <c r="D210" t="n">
        <v>2.5046</v>
      </c>
      <c r="E210" t="n">
        <v>39.93</v>
      </c>
      <c r="F210" t="n">
        <v>33.98</v>
      </c>
      <c r="G210" t="n">
        <v>25.81</v>
      </c>
      <c r="H210" t="n">
        <v>0.35</v>
      </c>
      <c r="I210" t="n">
        <v>79</v>
      </c>
      <c r="J210" t="n">
        <v>218.68</v>
      </c>
      <c r="K210" t="n">
        <v>56.13</v>
      </c>
      <c r="L210" t="n">
        <v>4.25</v>
      </c>
      <c r="M210" t="n">
        <v>77</v>
      </c>
      <c r="N210" t="n">
        <v>48.31</v>
      </c>
      <c r="O210" t="n">
        <v>27204.98</v>
      </c>
      <c r="P210" t="n">
        <v>462.14</v>
      </c>
      <c r="Q210" t="n">
        <v>3109.5</v>
      </c>
      <c r="R210" t="n">
        <v>164.89</v>
      </c>
      <c r="S210" t="n">
        <v>88.73</v>
      </c>
      <c r="T210" t="n">
        <v>35990.29</v>
      </c>
      <c r="U210" t="n">
        <v>0.54</v>
      </c>
      <c r="V210" t="n">
        <v>0.85</v>
      </c>
      <c r="W210" t="n">
        <v>7.71</v>
      </c>
      <c r="X210" t="n">
        <v>2.21</v>
      </c>
      <c r="Y210" t="n">
        <v>1</v>
      </c>
      <c r="Z210" t="n">
        <v>10</v>
      </c>
    </row>
    <row r="211">
      <c r="A211" t="n">
        <v>14</v>
      </c>
      <c r="B211" t="n">
        <v>110</v>
      </c>
      <c r="C211" t="inlineStr">
        <is>
          <t xml:space="preserve">CONCLUIDO	</t>
        </is>
      </c>
      <c r="D211" t="n">
        <v>2.5261</v>
      </c>
      <c r="E211" t="n">
        <v>39.59</v>
      </c>
      <c r="F211" t="n">
        <v>33.85</v>
      </c>
      <c r="G211" t="n">
        <v>27.45</v>
      </c>
      <c r="H211" t="n">
        <v>0.36</v>
      </c>
      <c r="I211" t="n">
        <v>74</v>
      </c>
      <c r="J211" t="n">
        <v>219.09</v>
      </c>
      <c r="K211" t="n">
        <v>56.13</v>
      </c>
      <c r="L211" t="n">
        <v>4.5</v>
      </c>
      <c r="M211" t="n">
        <v>72</v>
      </c>
      <c r="N211" t="n">
        <v>48.47</v>
      </c>
      <c r="O211" t="n">
        <v>27255.72</v>
      </c>
      <c r="P211" t="n">
        <v>457.49</v>
      </c>
      <c r="Q211" t="n">
        <v>3109.42</v>
      </c>
      <c r="R211" t="n">
        <v>160.41</v>
      </c>
      <c r="S211" t="n">
        <v>88.73</v>
      </c>
      <c r="T211" t="n">
        <v>33775.41</v>
      </c>
      <c r="U211" t="n">
        <v>0.55</v>
      </c>
      <c r="V211" t="n">
        <v>0.85</v>
      </c>
      <c r="W211" t="n">
        <v>7.71</v>
      </c>
      <c r="X211" t="n">
        <v>2.09</v>
      </c>
      <c r="Y211" t="n">
        <v>1</v>
      </c>
      <c r="Z211" t="n">
        <v>10</v>
      </c>
    </row>
    <row r="212">
      <c r="A212" t="n">
        <v>15</v>
      </c>
      <c r="B212" t="n">
        <v>110</v>
      </c>
      <c r="C212" t="inlineStr">
        <is>
          <t xml:space="preserve">CONCLUIDO	</t>
        </is>
      </c>
      <c r="D212" t="n">
        <v>2.5454</v>
      </c>
      <c r="E212" t="n">
        <v>39.29</v>
      </c>
      <c r="F212" t="n">
        <v>33.72</v>
      </c>
      <c r="G212" t="n">
        <v>28.9</v>
      </c>
      <c r="H212" t="n">
        <v>0.38</v>
      </c>
      <c r="I212" t="n">
        <v>70</v>
      </c>
      <c r="J212" t="n">
        <v>219.51</v>
      </c>
      <c r="K212" t="n">
        <v>56.13</v>
      </c>
      <c r="L212" t="n">
        <v>4.75</v>
      </c>
      <c r="M212" t="n">
        <v>68</v>
      </c>
      <c r="N212" t="n">
        <v>48.63</v>
      </c>
      <c r="O212" t="n">
        <v>27306.53</v>
      </c>
      <c r="P212" t="n">
        <v>452.88</v>
      </c>
      <c r="Q212" t="n">
        <v>3109.48</v>
      </c>
      <c r="R212" t="n">
        <v>156.72</v>
      </c>
      <c r="S212" t="n">
        <v>88.73</v>
      </c>
      <c r="T212" t="n">
        <v>31951.73</v>
      </c>
      <c r="U212" t="n">
        <v>0.57</v>
      </c>
      <c r="V212" t="n">
        <v>0.86</v>
      </c>
      <c r="W212" t="n">
        <v>7.69</v>
      </c>
      <c r="X212" t="n">
        <v>1.96</v>
      </c>
      <c r="Y212" t="n">
        <v>1</v>
      </c>
      <c r="Z212" t="n">
        <v>10</v>
      </c>
    </row>
    <row r="213">
      <c r="A213" t="n">
        <v>16</v>
      </c>
      <c r="B213" t="n">
        <v>110</v>
      </c>
      <c r="C213" t="inlineStr">
        <is>
          <t xml:space="preserve">CONCLUIDO	</t>
        </is>
      </c>
      <c r="D213" t="n">
        <v>2.5617</v>
      </c>
      <c r="E213" t="n">
        <v>39.04</v>
      </c>
      <c r="F213" t="n">
        <v>33.64</v>
      </c>
      <c r="G213" t="n">
        <v>30.58</v>
      </c>
      <c r="H213" t="n">
        <v>0.4</v>
      </c>
      <c r="I213" t="n">
        <v>66</v>
      </c>
      <c r="J213" t="n">
        <v>219.92</v>
      </c>
      <c r="K213" t="n">
        <v>56.13</v>
      </c>
      <c r="L213" t="n">
        <v>5</v>
      </c>
      <c r="M213" t="n">
        <v>64</v>
      </c>
      <c r="N213" t="n">
        <v>48.79</v>
      </c>
      <c r="O213" t="n">
        <v>27357.39</v>
      </c>
      <c r="P213" t="n">
        <v>447.95</v>
      </c>
      <c r="Q213" t="n">
        <v>3109.44</v>
      </c>
      <c r="R213" t="n">
        <v>153.56</v>
      </c>
      <c r="S213" t="n">
        <v>88.73</v>
      </c>
      <c r="T213" t="n">
        <v>30387.24</v>
      </c>
      <c r="U213" t="n">
        <v>0.58</v>
      </c>
      <c r="V213" t="n">
        <v>0.86</v>
      </c>
      <c r="W213" t="n">
        <v>7.7</v>
      </c>
      <c r="X213" t="n">
        <v>1.87</v>
      </c>
      <c r="Y213" t="n">
        <v>1</v>
      </c>
      <c r="Z213" t="n">
        <v>10</v>
      </c>
    </row>
    <row r="214">
      <c r="A214" t="n">
        <v>17</v>
      </c>
      <c r="B214" t="n">
        <v>110</v>
      </c>
      <c r="C214" t="inlineStr">
        <is>
          <t xml:space="preserve">CONCLUIDO	</t>
        </is>
      </c>
      <c r="D214" t="n">
        <v>2.581</v>
      </c>
      <c r="E214" t="n">
        <v>38.74</v>
      </c>
      <c r="F214" t="n">
        <v>33.51</v>
      </c>
      <c r="G214" t="n">
        <v>32.43</v>
      </c>
      <c r="H214" t="n">
        <v>0.42</v>
      </c>
      <c r="I214" t="n">
        <v>62</v>
      </c>
      <c r="J214" t="n">
        <v>220.33</v>
      </c>
      <c r="K214" t="n">
        <v>56.13</v>
      </c>
      <c r="L214" t="n">
        <v>5.25</v>
      </c>
      <c r="M214" t="n">
        <v>60</v>
      </c>
      <c r="N214" t="n">
        <v>48.95</v>
      </c>
      <c r="O214" t="n">
        <v>27408.3</v>
      </c>
      <c r="P214" t="n">
        <v>443.29</v>
      </c>
      <c r="Q214" t="n">
        <v>3109.44</v>
      </c>
      <c r="R214" t="n">
        <v>149.64</v>
      </c>
      <c r="S214" t="n">
        <v>88.73</v>
      </c>
      <c r="T214" t="n">
        <v>28448.38</v>
      </c>
      <c r="U214" t="n">
        <v>0.59</v>
      </c>
      <c r="V214" t="n">
        <v>0.86</v>
      </c>
      <c r="W214" t="n">
        <v>7.69</v>
      </c>
      <c r="X214" t="n">
        <v>1.75</v>
      </c>
      <c r="Y214" t="n">
        <v>1</v>
      </c>
      <c r="Z214" t="n">
        <v>10</v>
      </c>
    </row>
    <row r="215">
      <c r="A215" t="n">
        <v>18</v>
      </c>
      <c r="B215" t="n">
        <v>110</v>
      </c>
      <c r="C215" t="inlineStr">
        <is>
          <t xml:space="preserve">CONCLUIDO	</t>
        </is>
      </c>
      <c r="D215" t="n">
        <v>2.5952</v>
      </c>
      <c r="E215" t="n">
        <v>38.53</v>
      </c>
      <c r="F215" t="n">
        <v>33.43</v>
      </c>
      <c r="G215" t="n">
        <v>34</v>
      </c>
      <c r="H215" t="n">
        <v>0.44</v>
      </c>
      <c r="I215" t="n">
        <v>59</v>
      </c>
      <c r="J215" t="n">
        <v>220.74</v>
      </c>
      <c r="K215" t="n">
        <v>56.13</v>
      </c>
      <c r="L215" t="n">
        <v>5.5</v>
      </c>
      <c r="M215" t="n">
        <v>57</v>
      </c>
      <c r="N215" t="n">
        <v>49.12</v>
      </c>
      <c r="O215" t="n">
        <v>27459.27</v>
      </c>
      <c r="P215" t="n">
        <v>439.19</v>
      </c>
      <c r="Q215" t="n">
        <v>3109.13</v>
      </c>
      <c r="R215" t="n">
        <v>146.94</v>
      </c>
      <c r="S215" t="n">
        <v>88.73</v>
      </c>
      <c r="T215" t="n">
        <v>27116.79</v>
      </c>
      <c r="U215" t="n">
        <v>0.6</v>
      </c>
      <c r="V215" t="n">
        <v>0.87</v>
      </c>
      <c r="W215" t="n">
        <v>7.68</v>
      </c>
      <c r="X215" t="n">
        <v>1.67</v>
      </c>
      <c r="Y215" t="n">
        <v>1</v>
      </c>
      <c r="Z215" t="n">
        <v>10</v>
      </c>
    </row>
    <row r="216">
      <c r="A216" t="n">
        <v>19</v>
      </c>
      <c r="B216" t="n">
        <v>110</v>
      </c>
      <c r="C216" t="inlineStr">
        <is>
          <t xml:space="preserve">CONCLUIDO	</t>
        </is>
      </c>
      <c r="D216" t="n">
        <v>2.6095</v>
      </c>
      <c r="E216" t="n">
        <v>38.32</v>
      </c>
      <c r="F216" t="n">
        <v>33.34</v>
      </c>
      <c r="G216" t="n">
        <v>35.73</v>
      </c>
      <c r="H216" t="n">
        <v>0.46</v>
      </c>
      <c r="I216" t="n">
        <v>56</v>
      </c>
      <c r="J216" t="n">
        <v>221.16</v>
      </c>
      <c r="K216" t="n">
        <v>56.13</v>
      </c>
      <c r="L216" t="n">
        <v>5.75</v>
      </c>
      <c r="M216" t="n">
        <v>54</v>
      </c>
      <c r="N216" t="n">
        <v>49.28</v>
      </c>
      <c r="O216" t="n">
        <v>27510.3</v>
      </c>
      <c r="P216" t="n">
        <v>435.27</v>
      </c>
      <c r="Q216" t="n">
        <v>3109.25</v>
      </c>
      <c r="R216" t="n">
        <v>144.38</v>
      </c>
      <c r="S216" t="n">
        <v>88.73</v>
      </c>
      <c r="T216" t="n">
        <v>25851.3</v>
      </c>
      <c r="U216" t="n">
        <v>0.61</v>
      </c>
      <c r="V216" t="n">
        <v>0.87</v>
      </c>
      <c r="W216" t="n">
        <v>7.68</v>
      </c>
      <c r="X216" t="n">
        <v>1.58</v>
      </c>
      <c r="Y216" t="n">
        <v>1</v>
      </c>
      <c r="Z216" t="n">
        <v>10</v>
      </c>
    </row>
    <row r="217">
      <c r="A217" t="n">
        <v>20</v>
      </c>
      <c r="B217" t="n">
        <v>110</v>
      </c>
      <c r="C217" t="inlineStr">
        <is>
          <t xml:space="preserve">CONCLUIDO	</t>
        </is>
      </c>
      <c r="D217" t="n">
        <v>2.6243</v>
      </c>
      <c r="E217" t="n">
        <v>38.1</v>
      </c>
      <c r="F217" t="n">
        <v>33.25</v>
      </c>
      <c r="G217" t="n">
        <v>37.65</v>
      </c>
      <c r="H217" t="n">
        <v>0.48</v>
      </c>
      <c r="I217" t="n">
        <v>53</v>
      </c>
      <c r="J217" t="n">
        <v>221.57</v>
      </c>
      <c r="K217" t="n">
        <v>56.13</v>
      </c>
      <c r="L217" t="n">
        <v>6</v>
      </c>
      <c r="M217" t="n">
        <v>51</v>
      </c>
      <c r="N217" t="n">
        <v>49.45</v>
      </c>
      <c r="O217" t="n">
        <v>27561.39</v>
      </c>
      <c r="P217" t="n">
        <v>430.62</v>
      </c>
      <c r="Q217" t="n">
        <v>3109.35</v>
      </c>
      <c r="R217" t="n">
        <v>140.83</v>
      </c>
      <c r="S217" t="n">
        <v>88.73</v>
      </c>
      <c r="T217" t="n">
        <v>24091.04</v>
      </c>
      <c r="U217" t="n">
        <v>0.63</v>
      </c>
      <c r="V217" t="n">
        <v>0.87</v>
      </c>
      <c r="W217" t="n">
        <v>7.68</v>
      </c>
      <c r="X217" t="n">
        <v>1.49</v>
      </c>
      <c r="Y217" t="n">
        <v>1</v>
      </c>
      <c r="Z217" t="n">
        <v>10</v>
      </c>
    </row>
    <row r="218">
      <c r="A218" t="n">
        <v>21</v>
      </c>
      <c r="B218" t="n">
        <v>110</v>
      </c>
      <c r="C218" t="inlineStr">
        <is>
          <t xml:space="preserve">CONCLUIDO	</t>
        </is>
      </c>
      <c r="D218" t="n">
        <v>2.6392</v>
      </c>
      <c r="E218" t="n">
        <v>37.89</v>
      </c>
      <c r="F218" t="n">
        <v>33.17</v>
      </c>
      <c r="G218" t="n">
        <v>39.8</v>
      </c>
      <c r="H218" t="n">
        <v>0.5</v>
      </c>
      <c r="I218" t="n">
        <v>50</v>
      </c>
      <c r="J218" t="n">
        <v>221.99</v>
      </c>
      <c r="K218" t="n">
        <v>56.13</v>
      </c>
      <c r="L218" t="n">
        <v>6.25</v>
      </c>
      <c r="M218" t="n">
        <v>48</v>
      </c>
      <c r="N218" t="n">
        <v>49.61</v>
      </c>
      <c r="O218" t="n">
        <v>27612.53</v>
      </c>
      <c r="P218" t="n">
        <v>425.38</v>
      </c>
      <c r="Q218" t="n">
        <v>3109.28</v>
      </c>
      <c r="R218" t="n">
        <v>138.52</v>
      </c>
      <c r="S218" t="n">
        <v>88.73</v>
      </c>
      <c r="T218" t="n">
        <v>22949.08</v>
      </c>
      <c r="U218" t="n">
        <v>0.64</v>
      </c>
      <c r="V218" t="n">
        <v>0.87</v>
      </c>
      <c r="W218" t="n">
        <v>7.67</v>
      </c>
      <c r="X218" t="n">
        <v>1.4</v>
      </c>
      <c r="Y218" t="n">
        <v>1</v>
      </c>
      <c r="Z218" t="n">
        <v>10</v>
      </c>
    </row>
    <row r="219">
      <c r="A219" t="n">
        <v>22</v>
      </c>
      <c r="B219" t="n">
        <v>110</v>
      </c>
      <c r="C219" t="inlineStr">
        <is>
          <t xml:space="preserve">CONCLUIDO	</t>
        </is>
      </c>
      <c r="D219" t="n">
        <v>2.6507</v>
      </c>
      <c r="E219" t="n">
        <v>37.73</v>
      </c>
      <c r="F219" t="n">
        <v>33.09</v>
      </c>
      <c r="G219" t="n">
        <v>41.36</v>
      </c>
      <c r="H219" t="n">
        <v>0.52</v>
      </c>
      <c r="I219" t="n">
        <v>48</v>
      </c>
      <c r="J219" t="n">
        <v>222.4</v>
      </c>
      <c r="K219" t="n">
        <v>56.13</v>
      </c>
      <c r="L219" t="n">
        <v>6.5</v>
      </c>
      <c r="M219" t="n">
        <v>46</v>
      </c>
      <c r="N219" t="n">
        <v>49.78</v>
      </c>
      <c r="O219" t="n">
        <v>27663.85</v>
      </c>
      <c r="P219" t="n">
        <v>420.82</v>
      </c>
      <c r="Q219" t="n">
        <v>3109.21</v>
      </c>
      <c r="R219" t="n">
        <v>135.61</v>
      </c>
      <c r="S219" t="n">
        <v>88.73</v>
      </c>
      <c r="T219" t="n">
        <v>21504.95</v>
      </c>
      <c r="U219" t="n">
        <v>0.65</v>
      </c>
      <c r="V219" t="n">
        <v>0.87</v>
      </c>
      <c r="W219" t="n">
        <v>7.67</v>
      </c>
      <c r="X219" t="n">
        <v>1.33</v>
      </c>
      <c r="Y219" t="n">
        <v>1</v>
      </c>
      <c r="Z219" t="n">
        <v>10</v>
      </c>
    </row>
    <row r="220">
      <c r="A220" t="n">
        <v>23</v>
      </c>
      <c r="B220" t="n">
        <v>110</v>
      </c>
      <c r="C220" t="inlineStr">
        <is>
          <t xml:space="preserve">CONCLUIDO	</t>
        </is>
      </c>
      <c r="D220" t="n">
        <v>2.6648</v>
      </c>
      <c r="E220" t="n">
        <v>37.53</v>
      </c>
      <c r="F220" t="n">
        <v>33.01</v>
      </c>
      <c r="G220" t="n">
        <v>44.02</v>
      </c>
      <c r="H220" t="n">
        <v>0.54</v>
      </c>
      <c r="I220" t="n">
        <v>45</v>
      </c>
      <c r="J220" t="n">
        <v>222.82</v>
      </c>
      <c r="K220" t="n">
        <v>56.13</v>
      </c>
      <c r="L220" t="n">
        <v>6.75</v>
      </c>
      <c r="M220" t="n">
        <v>43</v>
      </c>
      <c r="N220" t="n">
        <v>49.94</v>
      </c>
      <c r="O220" t="n">
        <v>27715.11</v>
      </c>
      <c r="P220" t="n">
        <v>414.95</v>
      </c>
      <c r="Q220" t="n">
        <v>3109.29</v>
      </c>
      <c r="R220" t="n">
        <v>133.51</v>
      </c>
      <c r="S220" t="n">
        <v>88.73</v>
      </c>
      <c r="T220" t="n">
        <v>20471.97</v>
      </c>
      <c r="U220" t="n">
        <v>0.66</v>
      </c>
      <c r="V220" t="n">
        <v>0.88</v>
      </c>
      <c r="W220" t="n">
        <v>7.66</v>
      </c>
      <c r="X220" t="n">
        <v>1.25</v>
      </c>
      <c r="Y220" t="n">
        <v>1</v>
      </c>
      <c r="Z220" t="n">
        <v>10</v>
      </c>
    </row>
    <row r="221">
      <c r="A221" t="n">
        <v>24</v>
      </c>
      <c r="B221" t="n">
        <v>110</v>
      </c>
      <c r="C221" t="inlineStr">
        <is>
          <t xml:space="preserve">CONCLUIDO	</t>
        </is>
      </c>
      <c r="D221" t="n">
        <v>2.6688</v>
      </c>
      <c r="E221" t="n">
        <v>37.47</v>
      </c>
      <c r="F221" t="n">
        <v>33</v>
      </c>
      <c r="G221" t="n">
        <v>45</v>
      </c>
      <c r="H221" t="n">
        <v>0.5600000000000001</v>
      </c>
      <c r="I221" t="n">
        <v>44</v>
      </c>
      <c r="J221" t="n">
        <v>223.23</v>
      </c>
      <c r="K221" t="n">
        <v>56.13</v>
      </c>
      <c r="L221" t="n">
        <v>7</v>
      </c>
      <c r="M221" t="n">
        <v>42</v>
      </c>
      <c r="N221" t="n">
        <v>50.11</v>
      </c>
      <c r="O221" t="n">
        <v>27766.43</v>
      </c>
      <c r="P221" t="n">
        <v>414.01</v>
      </c>
      <c r="Q221" t="n">
        <v>3109.31</v>
      </c>
      <c r="R221" t="n">
        <v>133.23</v>
      </c>
      <c r="S221" t="n">
        <v>88.73</v>
      </c>
      <c r="T221" t="n">
        <v>20334.89</v>
      </c>
      <c r="U221" t="n">
        <v>0.67</v>
      </c>
      <c r="V221" t="n">
        <v>0.88</v>
      </c>
      <c r="W221" t="n">
        <v>7.65</v>
      </c>
      <c r="X221" t="n">
        <v>1.24</v>
      </c>
      <c r="Y221" t="n">
        <v>1</v>
      </c>
      <c r="Z221" t="n">
        <v>10</v>
      </c>
    </row>
    <row r="222">
      <c r="A222" t="n">
        <v>25</v>
      </c>
      <c r="B222" t="n">
        <v>110</v>
      </c>
      <c r="C222" t="inlineStr">
        <is>
          <t xml:space="preserve">CONCLUIDO	</t>
        </is>
      </c>
      <c r="D222" t="n">
        <v>2.6811</v>
      </c>
      <c r="E222" t="n">
        <v>37.3</v>
      </c>
      <c r="F222" t="n">
        <v>32.91</v>
      </c>
      <c r="G222" t="n">
        <v>47.02</v>
      </c>
      <c r="H222" t="n">
        <v>0.58</v>
      </c>
      <c r="I222" t="n">
        <v>42</v>
      </c>
      <c r="J222" t="n">
        <v>223.65</v>
      </c>
      <c r="K222" t="n">
        <v>56.13</v>
      </c>
      <c r="L222" t="n">
        <v>7.25</v>
      </c>
      <c r="M222" t="n">
        <v>40</v>
      </c>
      <c r="N222" t="n">
        <v>50.27</v>
      </c>
      <c r="O222" t="n">
        <v>27817.81</v>
      </c>
      <c r="P222" t="n">
        <v>408.6</v>
      </c>
      <c r="Q222" t="n">
        <v>3109.14</v>
      </c>
      <c r="R222" t="n">
        <v>130.39</v>
      </c>
      <c r="S222" t="n">
        <v>88.73</v>
      </c>
      <c r="T222" t="n">
        <v>18926.78</v>
      </c>
      <c r="U222" t="n">
        <v>0.68</v>
      </c>
      <c r="V222" t="n">
        <v>0.88</v>
      </c>
      <c r="W222" t="n">
        <v>7.65</v>
      </c>
      <c r="X222" t="n">
        <v>1.15</v>
      </c>
      <c r="Y222" t="n">
        <v>1</v>
      </c>
      <c r="Z222" t="n">
        <v>10</v>
      </c>
    </row>
    <row r="223">
      <c r="A223" t="n">
        <v>26</v>
      </c>
      <c r="B223" t="n">
        <v>110</v>
      </c>
      <c r="C223" t="inlineStr">
        <is>
          <t xml:space="preserve">CONCLUIDO	</t>
        </is>
      </c>
      <c r="D223" t="n">
        <v>2.6884</v>
      </c>
      <c r="E223" t="n">
        <v>37.2</v>
      </c>
      <c r="F223" t="n">
        <v>32.9</v>
      </c>
      <c r="G223" t="n">
        <v>49.34</v>
      </c>
      <c r="H223" t="n">
        <v>0.59</v>
      </c>
      <c r="I223" t="n">
        <v>40</v>
      </c>
      <c r="J223" t="n">
        <v>224.07</v>
      </c>
      <c r="K223" t="n">
        <v>56.13</v>
      </c>
      <c r="L223" t="n">
        <v>7.5</v>
      </c>
      <c r="M223" t="n">
        <v>38</v>
      </c>
      <c r="N223" t="n">
        <v>50.44</v>
      </c>
      <c r="O223" t="n">
        <v>27869.24</v>
      </c>
      <c r="P223" t="n">
        <v>404.82</v>
      </c>
      <c r="Q223" t="n">
        <v>3109.12</v>
      </c>
      <c r="R223" t="n">
        <v>129.77</v>
      </c>
      <c r="S223" t="n">
        <v>88.73</v>
      </c>
      <c r="T223" t="n">
        <v>18624.77</v>
      </c>
      <c r="U223" t="n">
        <v>0.68</v>
      </c>
      <c r="V223" t="n">
        <v>0.88</v>
      </c>
      <c r="W223" t="n">
        <v>7.65</v>
      </c>
      <c r="X223" t="n">
        <v>1.14</v>
      </c>
      <c r="Y223" t="n">
        <v>1</v>
      </c>
      <c r="Z223" t="n">
        <v>10</v>
      </c>
    </row>
    <row r="224">
      <c r="A224" t="n">
        <v>27</v>
      </c>
      <c r="B224" t="n">
        <v>110</v>
      </c>
      <c r="C224" t="inlineStr">
        <is>
          <t xml:space="preserve">CONCLUIDO	</t>
        </is>
      </c>
      <c r="D224" t="n">
        <v>2.7</v>
      </c>
      <c r="E224" t="n">
        <v>37.04</v>
      </c>
      <c r="F224" t="n">
        <v>32.82</v>
      </c>
      <c r="G224" t="n">
        <v>51.82</v>
      </c>
      <c r="H224" t="n">
        <v>0.61</v>
      </c>
      <c r="I224" t="n">
        <v>38</v>
      </c>
      <c r="J224" t="n">
        <v>224.49</v>
      </c>
      <c r="K224" t="n">
        <v>56.13</v>
      </c>
      <c r="L224" t="n">
        <v>7.75</v>
      </c>
      <c r="M224" t="n">
        <v>36</v>
      </c>
      <c r="N224" t="n">
        <v>50.61</v>
      </c>
      <c r="O224" t="n">
        <v>27920.73</v>
      </c>
      <c r="P224" t="n">
        <v>399.01</v>
      </c>
      <c r="Q224" t="n">
        <v>3109.21</v>
      </c>
      <c r="R224" t="n">
        <v>127.24</v>
      </c>
      <c r="S224" t="n">
        <v>88.73</v>
      </c>
      <c r="T224" t="n">
        <v>17367.9</v>
      </c>
      <c r="U224" t="n">
        <v>0.7</v>
      </c>
      <c r="V224" t="n">
        <v>0.88</v>
      </c>
      <c r="W224" t="n">
        <v>7.65</v>
      </c>
      <c r="X224" t="n">
        <v>1.06</v>
      </c>
      <c r="Y224" t="n">
        <v>1</v>
      </c>
      <c r="Z224" t="n">
        <v>10</v>
      </c>
    </row>
    <row r="225">
      <c r="A225" t="n">
        <v>28</v>
      </c>
      <c r="B225" t="n">
        <v>110</v>
      </c>
      <c r="C225" t="inlineStr">
        <is>
          <t xml:space="preserve">CONCLUIDO	</t>
        </is>
      </c>
      <c r="D225" t="n">
        <v>2.7048</v>
      </c>
      <c r="E225" t="n">
        <v>36.97</v>
      </c>
      <c r="F225" t="n">
        <v>32.8</v>
      </c>
      <c r="G225" t="n">
        <v>53.18</v>
      </c>
      <c r="H225" t="n">
        <v>0.63</v>
      </c>
      <c r="I225" t="n">
        <v>37</v>
      </c>
      <c r="J225" t="n">
        <v>224.9</v>
      </c>
      <c r="K225" t="n">
        <v>56.13</v>
      </c>
      <c r="L225" t="n">
        <v>8</v>
      </c>
      <c r="M225" t="n">
        <v>35</v>
      </c>
      <c r="N225" t="n">
        <v>50.78</v>
      </c>
      <c r="O225" t="n">
        <v>27972.28</v>
      </c>
      <c r="P225" t="n">
        <v>396.09</v>
      </c>
      <c r="Q225" t="n">
        <v>3109.19</v>
      </c>
      <c r="R225" t="n">
        <v>126.64</v>
      </c>
      <c r="S225" t="n">
        <v>88.73</v>
      </c>
      <c r="T225" t="n">
        <v>17074.74</v>
      </c>
      <c r="U225" t="n">
        <v>0.7</v>
      </c>
      <c r="V225" t="n">
        <v>0.88</v>
      </c>
      <c r="W225" t="n">
        <v>7.64</v>
      </c>
      <c r="X225" t="n">
        <v>1.04</v>
      </c>
      <c r="Y225" t="n">
        <v>1</v>
      </c>
      <c r="Z225" t="n">
        <v>10</v>
      </c>
    </row>
    <row r="226">
      <c r="A226" t="n">
        <v>29</v>
      </c>
      <c r="B226" t="n">
        <v>110</v>
      </c>
      <c r="C226" t="inlineStr">
        <is>
          <t xml:space="preserve">CONCLUIDO	</t>
        </is>
      </c>
      <c r="D226" t="n">
        <v>2.7154</v>
      </c>
      <c r="E226" t="n">
        <v>36.83</v>
      </c>
      <c r="F226" t="n">
        <v>32.74</v>
      </c>
      <c r="G226" t="n">
        <v>56.12</v>
      </c>
      <c r="H226" t="n">
        <v>0.65</v>
      </c>
      <c r="I226" t="n">
        <v>35</v>
      </c>
      <c r="J226" t="n">
        <v>225.32</v>
      </c>
      <c r="K226" t="n">
        <v>56.13</v>
      </c>
      <c r="L226" t="n">
        <v>8.25</v>
      </c>
      <c r="M226" t="n">
        <v>33</v>
      </c>
      <c r="N226" t="n">
        <v>50.95</v>
      </c>
      <c r="O226" t="n">
        <v>28023.89</v>
      </c>
      <c r="P226" t="n">
        <v>390.58</v>
      </c>
      <c r="Q226" t="n">
        <v>3109.16</v>
      </c>
      <c r="R226" t="n">
        <v>124.61</v>
      </c>
      <c r="S226" t="n">
        <v>88.73</v>
      </c>
      <c r="T226" t="n">
        <v>16068.94</v>
      </c>
      <c r="U226" t="n">
        <v>0.71</v>
      </c>
      <c r="V226" t="n">
        <v>0.88</v>
      </c>
      <c r="W226" t="n">
        <v>7.64</v>
      </c>
      <c r="X226" t="n">
        <v>0.98</v>
      </c>
      <c r="Y226" t="n">
        <v>1</v>
      </c>
      <c r="Z226" t="n">
        <v>10</v>
      </c>
    </row>
    <row r="227">
      <c r="A227" t="n">
        <v>30</v>
      </c>
      <c r="B227" t="n">
        <v>110</v>
      </c>
      <c r="C227" t="inlineStr">
        <is>
          <t xml:space="preserve">CONCLUIDO	</t>
        </is>
      </c>
      <c r="D227" t="n">
        <v>2.7227</v>
      </c>
      <c r="E227" t="n">
        <v>36.73</v>
      </c>
      <c r="F227" t="n">
        <v>32.68</v>
      </c>
      <c r="G227" t="n">
        <v>57.67</v>
      </c>
      <c r="H227" t="n">
        <v>0.67</v>
      </c>
      <c r="I227" t="n">
        <v>34</v>
      </c>
      <c r="J227" t="n">
        <v>225.74</v>
      </c>
      <c r="K227" t="n">
        <v>56.13</v>
      </c>
      <c r="L227" t="n">
        <v>8.5</v>
      </c>
      <c r="M227" t="n">
        <v>30</v>
      </c>
      <c r="N227" t="n">
        <v>51.11</v>
      </c>
      <c r="O227" t="n">
        <v>28075.56</v>
      </c>
      <c r="P227" t="n">
        <v>387.43</v>
      </c>
      <c r="Q227" t="n">
        <v>3109.15</v>
      </c>
      <c r="R227" t="n">
        <v>122.68</v>
      </c>
      <c r="S227" t="n">
        <v>88.73</v>
      </c>
      <c r="T227" t="n">
        <v>15107.43</v>
      </c>
      <c r="U227" t="n">
        <v>0.72</v>
      </c>
      <c r="V227" t="n">
        <v>0.89</v>
      </c>
      <c r="W227" t="n">
        <v>7.64</v>
      </c>
      <c r="X227" t="n">
        <v>0.92</v>
      </c>
      <c r="Y227" t="n">
        <v>1</v>
      </c>
      <c r="Z227" t="n">
        <v>10</v>
      </c>
    </row>
    <row r="228">
      <c r="A228" t="n">
        <v>31</v>
      </c>
      <c r="B228" t="n">
        <v>110</v>
      </c>
      <c r="C228" t="inlineStr">
        <is>
          <t xml:space="preserve">CONCLUIDO	</t>
        </is>
      </c>
      <c r="D228" t="n">
        <v>2.7258</v>
      </c>
      <c r="E228" t="n">
        <v>36.69</v>
      </c>
      <c r="F228" t="n">
        <v>32.68</v>
      </c>
      <c r="G228" t="n">
        <v>59.42</v>
      </c>
      <c r="H228" t="n">
        <v>0.6899999999999999</v>
      </c>
      <c r="I228" t="n">
        <v>33</v>
      </c>
      <c r="J228" t="n">
        <v>226.16</v>
      </c>
      <c r="K228" t="n">
        <v>56.13</v>
      </c>
      <c r="L228" t="n">
        <v>8.75</v>
      </c>
      <c r="M228" t="n">
        <v>30</v>
      </c>
      <c r="N228" t="n">
        <v>51.28</v>
      </c>
      <c r="O228" t="n">
        <v>28127.29</v>
      </c>
      <c r="P228" t="n">
        <v>382.09</v>
      </c>
      <c r="Q228" t="n">
        <v>3109.15</v>
      </c>
      <c r="R228" t="n">
        <v>122.74</v>
      </c>
      <c r="S228" t="n">
        <v>88.73</v>
      </c>
      <c r="T228" t="n">
        <v>15146.78</v>
      </c>
      <c r="U228" t="n">
        <v>0.72</v>
      </c>
      <c r="V228" t="n">
        <v>0.89</v>
      </c>
      <c r="W228" t="n">
        <v>7.64</v>
      </c>
      <c r="X228" t="n">
        <v>0.92</v>
      </c>
      <c r="Y228" t="n">
        <v>1</v>
      </c>
      <c r="Z228" t="n">
        <v>10</v>
      </c>
    </row>
    <row r="229">
      <c r="A229" t="n">
        <v>32</v>
      </c>
      <c r="B229" t="n">
        <v>110</v>
      </c>
      <c r="C229" t="inlineStr">
        <is>
          <t xml:space="preserve">CONCLUIDO	</t>
        </is>
      </c>
      <c r="D229" t="n">
        <v>2.733</v>
      </c>
      <c r="E229" t="n">
        <v>36.59</v>
      </c>
      <c r="F229" t="n">
        <v>32.63</v>
      </c>
      <c r="G229" t="n">
        <v>61.17</v>
      </c>
      <c r="H229" t="n">
        <v>0.71</v>
      </c>
      <c r="I229" t="n">
        <v>32</v>
      </c>
      <c r="J229" t="n">
        <v>226.58</v>
      </c>
      <c r="K229" t="n">
        <v>56.13</v>
      </c>
      <c r="L229" t="n">
        <v>9</v>
      </c>
      <c r="M229" t="n">
        <v>26</v>
      </c>
      <c r="N229" t="n">
        <v>51.45</v>
      </c>
      <c r="O229" t="n">
        <v>28179.08</v>
      </c>
      <c r="P229" t="n">
        <v>378.62</v>
      </c>
      <c r="Q229" t="n">
        <v>3109.14</v>
      </c>
      <c r="R229" t="n">
        <v>120.71</v>
      </c>
      <c r="S229" t="n">
        <v>88.73</v>
      </c>
      <c r="T229" t="n">
        <v>14136.73</v>
      </c>
      <c r="U229" t="n">
        <v>0.74</v>
      </c>
      <c r="V229" t="n">
        <v>0.89</v>
      </c>
      <c r="W229" t="n">
        <v>7.64</v>
      </c>
      <c r="X229" t="n">
        <v>0.87</v>
      </c>
      <c r="Y229" t="n">
        <v>1</v>
      </c>
      <c r="Z229" t="n">
        <v>10</v>
      </c>
    </row>
    <row r="230">
      <c r="A230" t="n">
        <v>33</v>
      </c>
      <c r="B230" t="n">
        <v>110</v>
      </c>
      <c r="C230" t="inlineStr">
        <is>
          <t xml:space="preserve">CONCLUIDO	</t>
        </is>
      </c>
      <c r="D230" t="n">
        <v>2.7351</v>
      </c>
      <c r="E230" t="n">
        <v>36.56</v>
      </c>
      <c r="F230" t="n">
        <v>32.64</v>
      </c>
      <c r="G230" t="n">
        <v>63.18</v>
      </c>
      <c r="H230" t="n">
        <v>0.72</v>
      </c>
      <c r="I230" t="n">
        <v>31</v>
      </c>
      <c r="J230" t="n">
        <v>227</v>
      </c>
      <c r="K230" t="n">
        <v>56.13</v>
      </c>
      <c r="L230" t="n">
        <v>9.25</v>
      </c>
      <c r="M230" t="n">
        <v>20</v>
      </c>
      <c r="N230" t="n">
        <v>51.62</v>
      </c>
      <c r="O230" t="n">
        <v>28230.92</v>
      </c>
      <c r="P230" t="n">
        <v>375.67</v>
      </c>
      <c r="Q230" t="n">
        <v>3109.38</v>
      </c>
      <c r="R230" t="n">
        <v>121.06</v>
      </c>
      <c r="S230" t="n">
        <v>88.73</v>
      </c>
      <c r="T230" t="n">
        <v>14312.74</v>
      </c>
      <c r="U230" t="n">
        <v>0.73</v>
      </c>
      <c r="V230" t="n">
        <v>0.89</v>
      </c>
      <c r="W230" t="n">
        <v>7.65</v>
      </c>
      <c r="X230" t="n">
        <v>0.88</v>
      </c>
      <c r="Y230" t="n">
        <v>1</v>
      </c>
      <c r="Z230" t="n">
        <v>10</v>
      </c>
    </row>
    <row r="231">
      <c r="A231" t="n">
        <v>34</v>
      </c>
      <c r="B231" t="n">
        <v>110</v>
      </c>
      <c r="C231" t="inlineStr">
        <is>
          <t xml:space="preserve">CONCLUIDO	</t>
        </is>
      </c>
      <c r="D231" t="n">
        <v>2.7397</v>
      </c>
      <c r="E231" t="n">
        <v>36.5</v>
      </c>
      <c r="F231" t="n">
        <v>32.62</v>
      </c>
      <c r="G231" t="n">
        <v>65.23999999999999</v>
      </c>
      <c r="H231" t="n">
        <v>0.74</v>
      </c>
      <c r="I231" t="n">
        <v>30</v>
      </c>
      <c r="J231" t="n">
        <v>227.42</v>
      </c>
      <c r="K231" t="n">
        <v>56.13</v>
      </c>
      <c r="L231" t="n">
        <v>9.5</v>
      </c>
      <c r="M231" t="n">
        <v>11</v>
      </c>
      <c r="N231" t="n">
        <v>51.8</v>
      </c>
      <c r="O231" t="n">
        <v>28282.83</v>
      </c>
      <c r="P231" t="n">
        <v>373.46</v>
      </c>
      <c r="Q231" t="n">
        <v>3109.33</v>
      </c>
      <c r="R231" t="n">
        <v>119.9</v>
      </c>
      <c r="S231" t="n">
        <v>88.73</v>
      </c>
      <c r="T231" t="n">
        <v>13741.8</v>
      </c>
      <c r="U231" t="n">
        <v>0.74</v>
      </c>
      <c r="V231" t="n">
        <v>0.89</v>
      </c>
      <c r="W231" t="n">
        <v>7.66</v>
      </c>
      <c r="X231" t="n">
        <v>0.86</v>
      </c>
      <c r="Y231" t="n">
        <v>1</v>
      </c>
      <c r="Z231" t="n">
        <v>10</v>
      </c>
    </row>
    <row r="232">
      <c r="A232" t="n">
        <v>35</v>
      </c>
      <c r="B232" t="n">
        <v>110</v>
      </c>
      <c r="C232" t="inlineStr">
        <is>
          <t xml:space="preserve">CONCLUIDO	</t>
        </is>
      </c>
      <c r="D232" t="n">
        <v>2.7384</v>
      </c>
      <c r="E232" t="n">
        <v>36.52</v>
      </c>
      <c r="F232" t="n">
        <v>32.64</v>
      </c>
      <c r="G232" t="n">
        <v>65.28</v>
      </c>
      <c r="H232" t="n">
        <v>0.76</v>
      </c>
      <c r="I232" t="n">
        <v>30</v>
      </c>
      <c r="J232" t="n">
        <v>227.84</v>
      </c>
      <c r="K232" t="n">
        <v>56.13</v>
      </c>
      <c r="L232" t="n">
        <v>9.75</v>
      </c>
      <c r="M232" t="n">
        <v>4</v>
      </c>
      <c r="N232" t="n">
        <v>51.97</v>
      </c>
      <c r="O232" t="n">
        <v>28334.8</v>
      </c>
      <c r="P232" t="n">
        <v>373.22</v>
      </c>
      <c r="Q232" t="n">
        <v>3109.2</v>
      </c>
      <c r="R232" t="n">
        <v>120.38</v>
      </c>
      <c r="S232" t="n">
        <v>88.73</v>
      </c>
      <c r="T232" t="n">
        <v>13977.39</v>
      </c>
      <c r="U232" t="n">
        <v>0.74</v>
      </c>
      <c r="V232" t="n">
        <v>0.89</v>
      </c>
      <c r="W232" t="n">
        <v>7.66</v>
      </c>
      <c r="X232" t="n">
        <v>0.88</v>
      </c>
      <c r="Y232" t="n">
        <v>1</v>
      </c>
      <c r="Z232" t="n">
        <v>10</v>
      </c>
    </row>
    <row r="233">
      <c r="A233" t="n">
        <v>36</v>
      </c>
      <c r="B233" t="n">
        <v>110</v>
      </c>
      <c r="C233" t="inlineStr">
        <is>
          <t xml:space="preserve">CONCLUIDO	</t>
        </is>
      </c>
      <c r="D233" t="n">
        <v>2.7397</v>
      </c>
      <c r="E233" t="n">
        <v>36.5</v>
      </c>
      <c r="F233" t="n">
        <v>32.62</v>
      </c>
      <c r="G233" t="n">
        <v>65.23999999999999</v>
      </c>
      <c r="H233" t="n">
        <v>0.78</v>
      </c>
      <c r="I233" t="n">
        <v>30</v>
      </c>
      <c r="J233" t="n">
        <v>228.27</v>
      </c>
      <c r="K233" t="n">
        <v>56.13</v>
      </c>
      <c r="L233" t="n">
        <v>10</v>
      </c>
      <c r="M233" t="n">
        <v>1</v>
      </c>
      <c r="N233" t="n">
        <v>52.14</v>
      </c>
      <c r="O233" t="n">
        <v>28386.82</v>
      </c>
      <c r="P233" t="n">
        <v>373.32</v>
      </c>
      <c r="Q233" t="n">
        <v>3109.31</v>
      </c>
      <c r="R233" t="n">
        <v>119.68</v>
      </c>
      <c r="S233" t="n">
        <v>88.73</v>
      </c>
      <c r="T233" t="n">
        <v>13630.81</v>
      </c>
      <c r="U233" t="n">
        <v>0.74</v>
      </c>
      <c r="V233" t="n">
        <v>0.89</v>
      </c>
      <c r="W233" t="n">
        <v>7.67</v>
      </c>
      <c r="X233" t="n">
        <v>0.86</v>
      </c>
      <c r="Y233" t="n">
        <v>1</v>
      </c>
      <c r="Z233" t="n">
        <v>10</v>
      </c>
    </row>
    <row r="234">
      <c r="A234" t="n">
        <v>37</v>
      </c>
      <c r="B234" t="n">
        <v>110</v>
      </c>
      <c r="C234" t="inlineStr">
        <is>
          <t xml:space="preserve">CONCLUIDO	</t>
        </is>
      </c>
      <c r="D234" t="n">
        <v>2.7399</v>
      </c>
      <c r="E234" t="n">
        <v>36.5</v>
      </c>
      <c r="F234" t="n">
        <v>32.62</v>
      </c>
      <c r="G234" t="n">
        <v>65.23999999999999</v>
      </c>
      <c r="H234" t="n">
        <v>0.8</v>
      </c>
      <c r="I234" t="n">
        <v>30</v>
      </c>
      <c r="J234" t="n">
        <v>228.69</v>
      </c>
      <c r="K234" t="n">
        <v>56.13</v>
      </c>
      <c r="L234" t="n">
        <v>10.25</v>
      </c>
      <c r="M234" t="n">
        <v>0</v>
      </c>
      <c r="N234" t="n">
        <v>52.31</v>
      </c>
      <c r="O234" t="n">
        <v>28438.91</v>
      </c>
      <c r="P234" t="n">
        <v>373.68</v>
      </c>
      <c r="Q234" t="n">
        <v>3109.18</v>
      </c>
      <c r="R234" t="n">
        <v>119.45</v>
      </c>
      <c r="S234" t="n">
        <v>88.73</v>
      </c>
      <c r="T234" t="n">
        <v>13513.72</v>
      </c>
      <c r="U234" t="n">
        <v>0.74</v>
      </c>
      <c r="V234" t="n">
        <v>0.89</v>
      </c>
      <c r="W234" t="n">
        <v>7.67</v>
      </c>
      <c r="X234" t="n">
        <v>0.86</v>
      </c>
      <c r="Y234" t="n">
        <v>1</v>
      </c>
      <c r="Z234" t="n">
        <v>10</v>
      </c>
    </row>
    <row r="235">
      <c r="A235" t="n">
        <v>0</v>
      </c>
      <c r="B235" t="n">
        <v>150</v>
      </c>
      <c r="C235" t="inlineStr">
        <is>
          <t xml:space="preserve">CONCLUIDO	</t>
        </is>
      </c>
      <c r="D235" t="n">
        <v>1.0479</v>
      </c>
      <c r="E235" t="n">
        <v>95.43000000000001</v>
      </c>
      <c r="F235" t="n">
        <v>53.32</v>
      </c>
      <c r="G235" t="n">
        <v>4.54</v>
      </c>
      <c r="H235" t="n">
        <v>0.06</v>
      </c>
      <c r="I235" t="n">
        <v>704</v>
      </c>
      <c r="J235" t="n">
        <v>296.65</v>
      </c>
      <c r="K235" t="n">
        <v>61.82</v>
      </c>
      <c r="L235" t="n">
        <v>1</v>
      </c>
      <c r="M235" t="n">
        <v>702</v>
      </c>
      <c r="N235" t="n">
        <v>83.83</v>
      </c>
      <c r="O235" t="n">
        <v>36821.52</v>
      </c>
      <c r="P235" t="n">
        <v>969.36</v>
      </c>
      <c r="Q235" t="n">
        <v>3112.18</v>
      </c>
      <c r="R235" t="n">
        <v>798.48</v>
      </c>
      <c r="S235" t="n">
        <v>88.73</v>
      </c>
      <c r="T235" t="n">
        <v>349660.36</v>
      </c>
      <c r="U235" t="n">
        <v>0.11</v>
      </c>
      <c r="V235" t="n">
        <v>0.54</v>
      </c>
      <c r="W235" t="n">
        <v>8.74</v>
      </c>
      <c r="X235" t="n">
        <v>21.53</v>
      </c>
      <c r="Y235" t="n">
        <v>1</v>
      </c>
      <c r="Z235" t="n">
        <v>10</v>
      </c>
    </row>
    <row r="236">
      <c r="A236" t="n">
        <v>1</v>
      </c>
      <c r="B236" t="n">
        <v>150</v>
      </c>
      <c r="C236" t="inlineStr">
        <is>
          <t xml:space="preserve">CONCLUIDO	</t>
        </is>
      </c>
      <c r="D236" t="n">
        <v>1.3088</v>
      </c>
      <c r="E236" t="n">
        <v>76.41</v>
      </c>
      <c r="F236" t="n">
        <v>46.35</v>
      </c>
      <c r="G236" t="n">
        <v>5.71</v>
      </c>
      <c r="H236" t="n">
        <v>0.07000000000000001</v>
      </c>
      <c r="I236" t="n">
        <v>487</v>
      </c>
      <c r="J236" t="n">
        <v>297.17</v>
      </c>
      <c r="K236" t="n">
        <v>61.82</v>
      </c>
      <c r="L236" t="n">
        <v>1.25</v>
      </c>
      <c r="M236" t="n">
        <v>485</v>
      </c>
      <c r="N236" t="n">
        <v>84.09999999999999</v>
      </c>
      <c r="O236" t="n">
        <v>36885.7</v>
      </c>
      <c r="P236" t="n">
        <v>840.65</v>
      </c>
      <c r="Q236" t="n">
        <v>3111.08</v>
      </c>
      <c r="R236" t="n">
        <v>569.15</v>
      </c>
      <c r="S236" t="n">
        <v>88.73</v>
      </c>
      <c r="T236" t="n">
        <v>236080.83</v>
      </c>
      <c r="U236" t="n">
        <v>0.16</v>
      </c>
      <c r="V236" t="n">
        <v>0.62</v>
      </c>
      <c r="W236" t="n">
        <v>8.4</v>
      </c>
      <c r="X236" t="n">
        <v>14.58</v>
      </c>
      <c r="Y236" t="n">
        <v>1</v>
      </c>
      <c r="Z236" t="n">
        <v>10</v>
      </c>
    </row>
    <row r="237">
      <c r="A237" t="n">
        <v>2</v>
      </c>
      <c r="B237" t="n">
        <v>150</v>
      </c>
      <c r="C237" t="inlineStr">
        <is>
          <t xml:space="preserve">CONCLUIDO	</t>
        </is>
      </c>
      <c r="D237" t="n">
        <v>1.5002</v>
      </c>
      <c r="E237" t="n">
        <v>66.66</v>
      </c>
      <c r="F237" t="n">
        <v>42.88</v>
      </c>
      <c r="G237" t="n">
        <v>6.88</v>
      </c>
      <c r="H237" t="n">
        <v>0.09</v>
      </c>
      <c r="I237" t="n">
        <v>374</v>
      </c>
      <c r="J237" t="n">
        <v>297.7</v>
      </c>
      <c r="K237" t="n">
        <v>61.82</v>
      </c>
      <c r="L237" t="n">
        <v>1.5</v>
      </c>
      <c r="M237" t="n">
        <v>372</v>
      </c>
      <c r="N237" t="n">
        <v>84.37</v>
      </c>
      <c r="O237" t="n">
        <v>36949.99</v>
      </c>
      <c r="P237" t="n">
        <v>775.75</v>
      </c>
      <c r="Q237" t="n">
        <v>3110.73</v>
      </c>
      <c r="R237" t="n">
        <v>454.49</v>
      </c>
      <c r="S237" t="n">
        <v>88.73</v>
      </c>
      <c r="T237" t="n">
        <v>179316.84</v>
      </c>
      <c r="U237" t="n">
        <v>0.2</v>
      </c>
      <c r="V237" t="n">
        <v>0.67</v>
      </c>
      <c r="W237" t="n">
        <v>8.24</v>
      </c>
      <c r="X237" t="n">
        <v>11.11</v>
      </c>
      <c r="Y237" t="n">
        <v>1</v>
      </c>
      <c r="Z237" t="n">
        <v>10</v>
      </c>
    </row>
    <row r="238">
      <c r="A238" t="n">
        <v>3</v>
      </c>
      <c r="B238" t="n">
        <v>150</v>
      </c>
      <c r="C238" t="inlineStr">
        <is>
          <t xml:space="preserve">CONCLUIDO	</t>
        </is>
      </c>
      <c r="D238" t="n">
        <v>1.6531</v>
      </c>
      <c r="E238" t="n">
        <v>60.49</v>
      </c>
      <c r="F238" t="n">
        <v>40.66</v>
      </c>
      <c r="G238" t="n">
        <v>8.050000000000001</v>
      </c>
      <c r="H238" t="n">
        <v>0.1</v>
      </c>
      <c r="I238" t="n">
        <v>303</v>
      </c>
      <c r="J238" t="n">
        <v>298.22</v>
      </c>
      <c r="K238" t="n">
        <v>61.82</v>
      </c>
      <c r="L238" t="n">
        <v>1.75</v>
      </c>
      <c r="M238" t="n">
        <v>301</v>
      </c>
      <c r="N238" t="n">
        <v>84.65000000000001</v>
      </c>
      <c r="O238" t="n">
        <v>37014.39</v>
      </c>
      <c r="P238" t="n">
        <v>733.4400000000001</v>
      </c>
      <c r="Q238" t="n">
        <v>3111.12</v>
      </c>
      <c r="R238" t="n">
        <v>383.24</v>
      </c>
      <c r="S238" t="n">
        <v>88.73</v>
      </c>
      <c r="T238" t="n">
        <v>144045.61</v>
      </c>
      <c r="U238" t="n">
        <v>0.23</v>
      </c>
      <c r="V238" t="n">
        <v>0.71</v>
      </c>
      <c r="W238" t="n">
        <v>8.07</v>
      </c>
      <c r="X238" t="n">
        <v>8.890000000000001</v>
      </c>
      <c r="Y238" t="n">
        <v>1</v>
      </c>
      <c r="Z238" t="n">
        <v>10</v>
      </c>
    </row>
    <row r="239">
      <c r="A239" t="n">
        <v>4</v>
      </c>
      <c r="B239" t="n">
        <v>150</v>
      </c>
      <c r="C239" t="inlineStr">
        <is>
          <t xml:space="preserve">CONCLUIDO	</t>
        </is>
      </c>
      <c r="D239" t="n">
        <v>1.7736</v>
      </c>
      <c r="E239" t="n">
        <v>56.38</v>
      </c>
      <c r="F239" t="n">
        <v>39.22</v>
      </c>
      <c r="G239" t="n">
        <v>9.23</v>
      </c>
      <c r="H239" t="n">
        <v>0.12</v>
      </c>
      <c r="I239" t="n">
        <v>255</v>
      </c>
      <c r="J239" t="n">
        <v>298.74</v>
      </c>
      <c r="K239" t="n">
        <v>61.82</v>
      </c>
      <c r="L239" t="n">
        <v>2</v>
      </c>
      <c r="M239" t="n">
        <v>253</v>
      </c>
      <c r="N239" t="n">
        <v>84.92</v>
      </c>
      <c r="O239" t="n">
        <v>37078.91</v>
      </c>
      <c r="P239" t="n">
        <v>705.45</v>
      </c>
      <c r="Q239" t="n">
        <v>3110.52</v>
      </c>
      <c r="R239" t="n">
        <v>335.25</v>
      </c>
      <c r="S239" t="n">
        <v>88.73</v>
      </c>
      <c r="T239" t="n">
        <v>120288.99</v>
      </c>
      <c r="U239" t="n">
        <v>0.26</v>
      </c>
      <c r="V239" t="n">
        <v>0.74</v>
      </c>
      <c r="W239" t="n">
        <v>8.02</v>
      </c>
      <c r="X239" t="n">
        <v>7.45</v>
      </c>
      <c r="Y239" t="n">
        <v>1</v>
      </c>
      <c r="Z239" t="n">
        <v>10</v>
      </c>
    </row>
    <row r="240">
      <c r="A240" t="n">
        <v>5</v>
      </c>
      <c r="B240" t="n">
        <v>150</v>
      </c>
      <c r="C240" t="inlineStr">
        <is>
          <t xml:space="preserve">CONCLUIDO	</t>
        </is>
      </c>
      <c r="D240" t="n">
        <v>1.8733</v>
      </c>
      <c r="E240" t="n">
        <v>53.38</v>
      </c>
      <c r="F240" t="n">
        <v>38.16</v>
      </c>
      <c r="G240" t="n">
        <v>10.41</v>
      </c>
      <c r="H240" t="n">
        <v>0.13</v>
      </c>
      <c r="I240" t="n">
        <v>220</v>
      </c>
      <c r="J240" t="n">
        <v>299.26</v>
      </c>
      <c r="K240" t="n">
        <v>61.82</v>
      </c>
      <c r="L240" t="n">
        <v>2.25</v>
      </c>
      <c r="M240" t="n">
        <v>218</v>
      </c>
      <c r="N240" t="n">
        <v>85.19</v>
      </c>
      <c r="O240" t="n">
        <v>37143.54</v>
      </c>
      <c r="P240" t="n">
        <v>684.53</v>
      </c>
      <c r="Q240" t="n">
        <v>3109.71</v>
      </c>
      <c r="R240" t="n">
        <v>301.09</v>
      </c>
      <c r="S240" t="n">
        <v>88.73</v>
      </c>
      <c r="T240" t="n">
        <v>103386.56</v>
      </c>
      <c r="U240" t="n">
        <v>0.29</v>
      </c>
      <c r="V240" t="n">
        <v>0.76</v>
      </c>
      <c r="W240" t="n">
        <v>7.95</v>
      </c>
      <c r="X240" t="n">
        <v>6.4</v>
      </c>
      <c r="Y240" t="n">
        <v>1</v>
      </c>
      <c r="Z240" t="n">
        <v>10</v>
      </c>
    </row>
    <row r="241">
      <c r="A241" t="n">
        <v>6</v>
      </c>
      <c r="B241" t="n">
        <v>150</v>
      </c>
      <c r="C241" t="inlineStr">
        <is>
          <t xml:space="preserve">CONCLUIDO	</t>
        </is>
      </c>
      <c r="D241" t="n">
        <v>1.9536</v>
      </c>
      <c r="E241" t="n">
        <v>51.19</v>
      </c>
      <c r="F241" t="n">
        <v>37.41</v>
      </c>
      <c r="G241" t="n">
        <v>11.57</v>
      </c>
      <c r="H241" t="n">
        <v>0.15</v>
      </c>
      <c r="I241" t="n">
        <v>194</v>
      </c>
      <c r="J241" t="n">
        <v>299.79</v>
      </c>
      <c r="K241" t="n">
        <v>61.82</v>
      </c>
      <c r="L241" t="n">
        <v>2.5</v>
      </c>
      <c r="M241" t="n">
        <v>192</v>
      </c>
      <c r="N241" t="n">
        <v>85.47</v>
      </c>
      <c r="O241" t="n">
        <v>37208.42</v>
      </c>
      <c r="P241" t="n">
        <v>669.38</v>
      </c>
      <c r="Q241" t="n">
        <v>3109.98</v>
      </c>
      <c r="R241" t="n">
        <v>276.31</v>
      </c>
      <c r="S241" t="n">
        <v>88.73</v>
      </c>
      <c r="T241" t="n">
        <v>91126.31</v>
      </c>
      <c r="U241" t="n">
        <v>0.32</v>
      </c>
      <c r="V241" t="n">
        <v>0.77</v>
      </c>
      <c r="W241" t="n">
        <v>7.92</v>
      </c>
      <c r="X241" t="n">
        <v>5.64</v>
      </c>
      <c r="Y241" t="n">
        <v>1</v>
      </c>
      <c r="Z241" t="n">
        <v>10</v>
      </c>
    </row>
    <row r="242">
      <c r="A242" t="n">
        <v>7</v>
      </c>
      <c r="B242" t="n">
        <v>150</v>
      </c>
      <c r="C242" t="inlineStr">
        <is>
          <t xml:space="preserve">CONCLUIDO	</t>
        </is>
      </c>
      <c r="D242" t="n">
        <v>2.0255</v>
      </c>
      <c r="E242" t="n">
        <v>49.37</v>
      </c>
      <c r="F242" t="n">
        <v>36.76</v>
      </c>
      <c r="G242" t="n">
        <v>12.75</v>
      </c>
      <c r="H242" t="n">
        <v>0.16</v>
      </c>
      <c r="I242" t="n">
        <v>173</v>
      </c>
      <c r="J242" t="n">
        <v>300.32</v>
      </c>
      <c r="K242" t="n">
        <v>61.82</v>
      </c>
      <c r="L242" t="n">
        <v>2.75</v>
      </c>
      <c r="M242" t="n">
        <v>171</v>
      </c>
      <c r="N242" t="n">
        <v>85.73999999999999</v>
      </c>
      <c r="O242" t="n">
        <v>37273.29</v>
      </c>
      <c r="P242" t="n">
        <v>655.71</v>
      </c>
      <c r="Q242" t="n">
        <v>3110.06</v>
      </c>
      <c r="R242" t="n">
        <v>255.31</v>
      </c>
      <c r="S242" t="n">
        <v>88.73</v>
      </c>
      <c r="T242" t="n">
        <v>80731.5</v>
      </c>
      <c r="U242" t="n">
        <v>0.35</v>
      </c>
      <c r="V242" t="n">
        <v>0.79</v>
      </c>
      <c r="W242" t="n">
        <v>7.88</v>
      </c>
      <c r="X242" t="n">
        <v>5</v>
      </c>
      <c r="Y242" t="n">
        <v>1</v>
      </c>
      <c r="Z242" t="n">
        <v>10</v>
      </c>
    </row>
    <row r="243">
      <c r="A243" t="n">
        <v>8</v>
      </c>
      <c r="B243" t="n">
        <v>150</v>
      </c>
      <c r="C243" t="inlineStr">
        <is>
          <t xml:space="preserve">CONCLUIDO	</t>
        </is>
      </c>
      <c r="D243" t="n">
        <v>2.0866</v>
      </c>
      <c r="E243" t="n">
        <v>47.93</v>
      </c>
      <c r="F243" t="n">
        <v>36.26</v>
      </c>
      <c r="G243" t="n">
        <v>13.95</v>
      </c>
      <c r="H243" t="n">
        <v>0.18</v>
      </c>
      <c r="I243" t="n">
        <v>156</v>
      </c>
      <c r="J243" t="n">
        <v>300.84</v>
      </c>
      <c r="K243" t="n">
        <v>61.82</v>
      </c>
      <c r="L243" t="n">
        <v>3</v>
      </c>
      <c r="M243" t="n">
        <v>154</v>
      </c>
      <c r="N243" t="n">
        <v>86.02</v>
      </c>
      <c r="O243" t="n">
        <v>37338.27</v>
      </c>
      <c r="P243" t="n">
        <v>645</v>
      </c>
      <c r="Q243" t="n">
        <v>3109.52</v>
      </c>
      <c r="R243" t="n">
        <v>239.72</v>
      </c>
      <c r="S243" t="n">
        <v>88.73</v>
      </c>
      <c r="T243" t="n">
        <v>73021.71000000001</v>
      </c>
      <c r="U243" t="n">
        <v>0.37</v>
      </c>
      <c r="V243" t="n">
        <v>0.8</v>
      </c>
      <c r="W243" t="n">
        <v>7.83</v>
      </c>
      <c r="X243" t="n">
        <v>4.5</v>
      </c>
      <c r="Y243" t="n">
        <v>1</v>
      </c>
      <c r="Z243" t="n">
        <v>10</v>
      </c>
    </row>
    <row r="244">
      <c r="A244" t="n">
        <v>9</v>
      </c>
      <c r="B244" t="n">
        <v>150</v>
      </c>
      <c r="C244" t="inlineStr">
        <is>
          <t xml:space="preserve">CONCLUIDO	</t>
        </is>
      </c>
      <c r="D244" t="n">
        <v>2.1454</v>
      </c>
      <c r="E244" t="n">
        <v>46.61</v>
      </c>
      <c r="F244" t="n">
        <v>35.78</v>
      </c>
      <c r="G244" t="n">
        <v>15.23</v>
      </c>
      <c r="H244" t="n">
        <v>0.19</v>
      </c>
      <c r="I244" t="n">
        <v>141</v>
      </c>
      <c r="J244" t="n">
        <v>301.37</v>
      </c>
      <c r="K244" t="n">
        <v>61.82</v>
      </c>
      <c r="L244" t="n">
        <v>3.25</v>
      </c>
      <c r="M244" t="n">
        <v>139</v>
      </c>
      <c r="N244" t="n">
        <v>86.3</v>
      </c>
      <c r="O244" t="n">
        <v>37403.38</v>
      </c>
      <c r="P244" t="n">
        <v>634.0700000000001</v>
      </c>
      <c r="Q244" t="n">
        <v>3109.96</v>
      </c>
      <c r="R244" t="n">
        <v>223.59</v>
      </c>
      <c r="S244" t="n">
        <v>88.73</v>
      </c>
      <c r="T244" t="n">
        <v>65029.87</v>
      </c>
      <c r="U244" t="n">
        <v>0.4</v>
      </c>
      <c r="V244" t="n">
        <v>0.8100000000000001</v>
      </c>
      <c r="W244" t="n">
        <v>7.81</v>
      </c>
      <c r="X244" t="n">
        <v>4.01</v>
      </c>
      <c r="Y244" t="n">
        <v>1</v>
      </c>
      <c r="Z244" t="n">
        <v>10</v>
      </c>
    </row>
    <row r="245">
      <c r="A245" t="n">
        <v>10</v>
      </c>
      <c r="B245" t="n">
        <v>150</v>
      </c>
      <c r="C245" t="inlineStr">
        <is>
          <t xml:space="preserve">CONCLUIDO	</t>
        </is>
      </c>
      <c r="D245" t="n">
        <v>2.1872</v>
      </c>
      <c r="E245" t="n">
        <v>45.72</v>
      </c>
      <c r="F245" t="n">
        <v>35.5</v>
      </c>
      <c r="G245" t="n">
        <v>16.39</v>
      </c>
      <c r="H245" t="n">
        <v>0.21</v>
      </c>
      <c r="I245" t="n">
        <v>130</v>
      </c>
      <c r="J245" t="n">
        <v>301.9</v>
      </c>
      <c r="K245" t="n">
        <v>61.82</v>
      </c>
      <c r="L245" t="n">
        <v>3.5</v>
      </c>
      <c r="M245" t="n">
        <v>128</v>
      </c>
      <c r="N245" t="n">
        <v>86.58</v>
      </c>
      <c r="O245" t="n">
        <v>37468.6</v>
      </c>
      <c r="P245" t="n">
        <v>627.65</v>
      </c>
      <c r="Q245" t="n">
        <v>3109.57</v>
      </c>
      <c r="R245" t="n">
        <v>214.14</v>
      </c>
      <c r="S245" t="n">
        <v>88.73</v>
      </c>
      <c r="T245" t="n">
        <v>60361.58</v>
      </c>
      <c r="U245" t="n">
        <v>0.41</v>
      </c>
      <c r="V245" t="n">
        <v>0.8100000000000001</v>
      </c>
      <c r="W245" t="n">
        <v>7.81</v>
      </c>
      <c r="X245" t="n">
        <v>3.74</v>
      </c>
      <c r="Y245" t="n">
        <v>1</v>
      </c>
      <c r="Z245" t="n">
        <v>10</v>
      </c>
    </row>
    <row r="246">
      <c r="A246" t="n">
        <v>11</v>
      </c>
      <c r="B246" t="n">
        <v>150</v>
      </c>
      <c r="C246" t="inlineStr">
        <is>
          <t xml:space="preserve">CONCLUIDO	</t>
        </is>
      </c>
      <c r="D246" t="n">
        <v>2.2279</v>
      </c>
      <c r="E246" t="n">
        <v>44.89</v>
      </c>
      <c r="F246" t="n">
        <v>35.22</v>
      </c>
      <c r="G246" t="n">
        <v>17.61</v>
      </c>
      <c r="H246" t="n">
        <v>0.22</v>
      </c>
      <c r="I246" t="n">
        <v>120</v>
      </c>
      <c r="J246" t="n">
        <v>302.43</v>
      </c>
      <c r="K246" t="n">
        <v>61.82</v>
      </c>
      <c r="L246" t="n">
        <v>3.75</v>
      </c>
      <c r="M246" t="n">
        <v>118</v>
      </c>
      <c r="N246" t="n">
        <v>86.86</v>
      </c>
      <c r="O246" t="n">
        <v>37533.94</v>
      </c>
      <c r="P246" t="n">
        <v>620.73</v>
      </c>
      <c r="Q246" t="n">
        <v>3109.67</v>
      </c>
      <c r="R246" t="n">
        <v>205.1</v>
      </c>
      <c r="S246" t="n">
        <v>88.73</v>
      </c>
      <c r="T246" t="n">
        <v>55891.92</v>
      </c>
      <c r="U246" t="n">
        <v>0.43</v>
      </c>
      <c r="V246" t="n">
        <v>0.82</v>
      </c>
      <c r="W246" t="n">
        <v>7.79</v>
      </c>
      <c r="X246" t="n">
        <v>3.46</v>
      </c>
      <c r="Y246" t="n">
        <v>1</v>
      </c>
      <c r="Z246" t="n">
        <v>10</v>
      </c>
    </row>
    <row r="247">
      <c r="A247" t="n">
        <v>12</v>
      </c>
      <c r="B247" t="n">
        <v>150</v>
      </c>
      <c r="C247" t="inlineStr">
        <is>
          <t xml:space="preserve">CONCLUIDO	</t>
        </is>
      </c>
      <c r="D247" t="n">
        <v>2.2632</v>
      </c>
      <c r="E247" t="n">
        <v>44.19</v>
      </c>
      <c r="F247" t="n">
        <v>34.97</v>
      </c>
      <c r="G247" t="n">
        <v>18.73</v>
      </c>
      <c r="H247" t="n">
        <v>0.24</v>
      </c>
      <c r="I247" t="n">
        <v>112</v>
      </c>
      <c r="J247" t="n">
        <v>302.96</v>
      </c>
      <c r="K247" t="n">
        <v>61.82</v>
      </c>
      <c r="L247" t="n">
        <v>4</v>
      </c>
      <c r="M247" t="n">
        <v>110</v>
      </c>
      <c r="N247" t="n">
        <v>87.14</v>
      </c>
      <c r="O247" t="n">
        <v>37599.4</v>
      </c>
      <c r="P247" t="n">
        <v>614.41</v>
      </c>
      <c r="Q247" t="n">
        <v>3109.35</v>
      </c>
      <c r="R247" t="n">
        <v>197.25</v>
      </c>
      <c r="S247" t="n">
        <v>88.73</v>
      </c>
      <c r="T247" t="n">
        <v>52003.87</v>
      </c>
      <c r="U247" t="n">
        <v>0.45</v>
      </c>
      <c r="V247" t="n">
        <v>0.83</v>
      </c>
      <c r="W247" t="n">
        <v>7.76</v>
      </c>
      <c r="X247" t="n">
        <v>3.2</v>
      </c>
      <c r="Y247" t="n">
        <v>1</v>
      </c>
      <c r="Z247" t="n">
        <v>10</v>
      </c>
    </row>
    <row r="248">
      <c r="A248" t="n">
        <v>13</v>
      </c>
      <c r="B248" t="n">
        <v>150</v>
      </c>
      <c r="C248" t="inlineStr">
        <is>
          <t xml:space="preserve">CONCLUIDO	</t>
        </is>
      </c>
      <c r="D248" t="n">
        <v>2.2971</v>
      </c>
      <c r="E248" t="n">
        <v>43.53</v>
      </c>
      <c r="F248" t="n">
        <v>34.76</v>
      </c>
      <c r="G248" t="n">
        <v>20.05</v>
      </c>
      <c r="H248" t="n">
        <v>0.25</v>
      </c>
      <c r="I248" t="n">
        <v>104</v>
      </c>
      <c r="J248" t="n">
        <v>303.49</v>
      </c>
      <c r="K248" t="n">
        <v>61.82</v>
      </c>
      <c r="L248" t="n">
        <v>4.25</v>
      </c>
      <c r="M248" t="n">
        <v>102</v>
      </c>
      <c r="N248" t="n">
        <v>87.42</v>
      </c>
      <c r="O248" t="n">
        <v>37664.98</v>
      </c>
      <c r="P248" t="n">
        <v>608.89</v>
      </c>
      <c r="Q248" t="n">
        <v>3109.68</v>
      </c>
      <c r="R248" t="n">
        <v>190.06</v>
      </c>
      <c r="S248" t="n">
        <v>88.73</v>
      </c>
      <c r="T248" t="n">
        <v>48448.47</v>
      </c>
      <c r="U248" t="n">
        <v>0.47</v>
      </c>
      <c r="V248" t="n">
        <v>0.83</v>
      </c>
      <c r="W248" t="n">
        <v>7.76</v>
      </c>
      <c r="X248" t="n">
        <v>2.99</v>
      </c>
      <c r="Y248" t="n">
        <v>1</v>
      </c>
      <c r="Z248" t="n">
        <v>10</v>
      </c>
    </row>
    <row r="249">
      <c r="A249" t="n">
        <v>14</v>
      </c>
      <c r="B249" t="n">
        <v>150</v>
      </c>
      <c r="C249" t="inlineStr">
        <is>
          <t xml:space="preserve">CONCLUIDO	</t>
        </is>
      </c>
      <c r="D249" t="n">
        <v>2.3251</v>
      </c>
      <c r="E249" t="n">
        <v>43.01</v>
      </c>
      <c r="F249" t="n">
        <v>34.57</v>
      </c>
      <c r="G249" t="n">
        <v>21.16</v>
      </c>
      <c r="H249" t="n">
        <v>0.26</v>
      </c>
      <c r="I249" t="n">
        <v>98</v>
      </c>
      <c r="J249" t="n">
        <v>304.03</v>
      </c>
      <c r="K249" t="n">
        <v>61.82</v>
      </c>
      <c r="L249" t="n">
        <v>4.5</v>
      </c>
      <c r="M249" t="n">
        <v>96</v>
      </c>
      <c r="N249" t="n">
        <v>87.7</v>
      </c>
      <c r="O249" t="n">
        <v>37730.68</v>
      </c>
      <c r="P249" t="n">
        <v>603.64</v>
      </c>
      <c r="Q249" t="n">
        <v>3109.48</v>
      </c>
      <c r="R249" t="n">
        <v>184.14</v>
      </c>
      <c r="S249" t="n">
        <v>88.73</v>
      </c>
      <c r="T249" t="n">
        <v>45518.75</v>
      </c>
      <c r="U249" t="n">
        <v>0.48</v>
      </c>
      <c r="V249" t="n">
        <v>0.84</v>
      </c>
      <c r="W249" t="n">
        <v>7.75</v>
      </c>
      <c r="X249" t="n">
        <v>2.8</v>
      </c>
      <c r="Y249" t="n">
        <v>1</v>
      </c>
      <c r="Z249" t="n">
        <v>10</v>
      </c>
    </row>
    <row r="250">
      <c r="A250" t="n">
        <v>15</v>
      </c>
      <c r="B250" t="n">
        <v>150</v>
      </c>
      <c r="C250" t="inlineStr">
        <is>
          <t xml:space="preserve">CONCLUIDO	</t>
        </is>
      </c>
      <c r="D250" t="n">
        <v>2.3529</v>
      </c>
      <c r="E250" t="n">
        <v>42.5</v>
      </c>
      <c r="F250" t="n">
        <v>34.39</v>
      </c>
      <c r="G250" t="n">
        <v>22.43</v>
      </c>
      <c r="H250" t="n">
        <v>0.28</v>
      </c>
      <c r="I250" t="n">
        <v>92</v>
      </c>
      <c r="J250" t="n">
        <v>304.56</v>
      </c>
      <c r="K250" t="n">
        <v>61.82</v>
      </c>
      <c r="L250" t="n">
        <v>4.75</v>
      </c>
      <c r="M250" t="n">
        <v>90</v>
      </c>
      <c r="N250" t="n">
        <v>87.98999999999999</v>
      </c>
      <c r="O250" t="n">
        <v>37796.51</v>
      </c>
      <c r="P250" t="n">
        <v>598.86</v>
      </c>
      <c r="Q250" t="n">
        <v>3109.45</v>
      </c>
      <c r="R250" t="n">
        <v>178.48</v>
      </c>
      <c r="S250" t="n">
        <v>88.73</v>
      </c>
      <c r="T250" t="n">
        <v>42721.46</v>
      </c>
      <c r="U250" t="n">
        <v>0.5</v>
      </c>
      <c r="V250" t="n">
        <v>0.84</v>
      </c>
      <c r="W250" t="n">
        <v>7.73</v>
      </c>
      <c r="X250" t="n">
        <v>2.63</v>
      </c>
      <c r="Y250" t="n">
        <v>1</v>
      </c>
      <c r="Z250" t="n">
        <v>10</v>
      </c>
    </row>
    <row r="251">
      <c r="A251" t="n">
        <v>16</v>
      </c>
      <c r="B251" t="n">
        <v>150</v>
      </c>
      <c r="C251" t="inlineStr">
        <is>
          <t xml:space="preserve">CONCLUIDO	</t>
        </is>
      </c>
      <c r="D251" t="n">
        <v>2.377</v>
      </c>
      <c r="E251" t="n">
        <v>42.07</v>
      </c>
      <c r="F251" t="n">
        <v>34.24</v>
      </c>
      <c r="G251" t="n">
        <v>23.61</v>
      </c>
      <c r="H251" t="n">
        <v>0.29</v>
      </c>
      <c r="I251" t="n">
        <v>87</v>
      </c>
      <c r="J251" t="n">
        <v>305.09</v>
      </c>
      <c r="K251" t="n">
        <v>61.82</v>
      </c>
      <c r="L251" t="n">
        <v>5</v>
      </c>
      <c r="M251" t="n">
        <v>85</v>
      </c>
      <c r="N251" t="n">
        <v>88.27</v>
      </c>
      <c r="O251" t="n">
        <v>37862.45</v>
      </c>
      <c r="P251" t="n">
        <v>593.8200000000001</v>
      </c>
      <c r="Q251" t="n">
        <v>3109.56</v>
      </c>
      <c r="R251" t="n">
        <v>173.12</v>
      </c>
      <c r="S251" t="n">
        <v>88.73</v>
      </c>
      <c r="T251" t="n">
        <v>40063.31</v>
      </c>
      <c r="U251" t="n">
        <v>0.51</v>
      </c>
      <c r="V251" t="n">
        <v>0.84</v>
      </c>
      <c r="W251" t="n">
        <v>7.73</v>
      </c>
      <c r="X251" t="n">
        <v>2.48</v>
      </c>
      <c r="Y251" t="n">
        <v>1</v>
      </c>
      <c r="Z251" t="n">
        <v>10</v>
      </c>
    </row>
    <row r="252">
      <c r="A252" t="n">
        <v>17</v>
      </c>
      <c r="B252" t="n">
        <v>150</v>
      </c>
      <c r="C252" t="inlineStr">
        <is>
          <t xml:space="preserve">CONCLUIDO	</t>
        </is>
      </c>
      <c r="D252" t="n">
        <v>2.4012</v>
      </c>
      <c r="E252" t="n">
        <v>41.65</v>
      </c>
      <c r="F252" t="n">
        <v>34.09</v>
      </c>
      <c r="G252" t="n">
        <v>24.95</v>
      </c>
      <c r="H252" t="n">
        <v>0.31</v>
      </c>
      <c r="I252" t="n">
        <v>82</v>
      </c>
      <c r="J252" t="n">
        <v>305.63</v>
      </c>
      <c r="K252" t="n">
        <v>61.82</v>
      </c>
      <c r="L252" t="n">
        <v>5.25</v>
      </c>
      <c r="M252" t="n">
        <v>80</v>
      </c>
      <c r="N252" t="n">
        <v>88.56</v>
      </c>
      <c r="O252" t="n">
        <v>37928.52</v>
      </c>
      <c r="P252" t="n">
        <v>589.9299999999999</v>
      </c>
      <c r="Q252" t="n">
        <v>3109.65</v>
      </c>
      <c r="R252" t="n">
        <v>168.83</v>
      </c>
      <c r="S252" t="n">
        <v>88.73</v>
      </c>
      <c r="T252" t="n">
        <v>37946.16</v>
      </c>
      <c r="U252" t="n">
        <v>0.53</v>
      </c>
      <c r="V252" t="n">
        <v>0.85</v>
      </c>
      <c r="W252" t="n">
        <v>7.71</v>
      </c>
      <c r="X252" t="n">
        <v>2.33</v>
      </c>
      <c r="Y252" t="n">
        <v>1</v>
      </c>
      <c r="Z252" t="n">
        <v>10</v>
      </c>
    </row>
    <row r="253">
      <c r="A253" t="n">
        <v>18</v>
      </c>
      <c r="B253" t="n">
        <v>150</v>
      </c>
      <c r="C253" t="inlineStr">
        <is>
          <t xml:space="preserve">CONCLUIDO	</t>
        </is>
      </c>
      <c r="D253" t="n">
        <v>2.4205</v>
      </c>
      <c r="E253" t="n">
        <v>41.31</v>
      </c>
      <c r="F253" t="n">
        <v>33.98</v>
      </c>
      <c r="G253" t="n">
        <v>26.14</v>
      </c>
      <c r="H253" t="n">
        <v>0.32</v>
      </c>
      <c r="I253" t="n">
        <v>78</v>
      </c>
      <c r="J253" t="n">
        <v>306.17</v>
      </c>
      <c r="K253" t="n">
        <v>61.82</v>
      </c>
      <c r="L253" t="n">
        <v>5.5</v>
      </c>
      <c r="M253" t="n">
        <v>76</v>
      </c>
      <c r="N253" t="n">
        <v>88.84</v>
      </c>
      <c r="O253" t="n">
        <v>37994.72</v>
      </c>
      <c r="P253" t="n">
        <v>586.11</v>
      </c>
      <c r="Q253" t="n">
        <v>3109.6</v>
      </c>
      <c r="R253" t="n">
        <v>164.98</v>
      </c>
      <c r="S253" t="n">
        <v>88.73</v>
      </c>
      <c r="T253" t="n">
        <v>36039.01</v>
      </c>
      <c r="U253" t="n">
        <v>0.54</v>
      </c>
      <c r="V253" t="n">
        <v>0.85</v>
      </c>
      <c r="W253" t="n">
        <v>7.71</v>
      </c>
      <c r="X253" t="n">
        <v>2.22</v>
      </c>
      <c r="Y253" t="n">
        <v>1</v>
      </c>
      <c r="Z253" t="n">
        <v>10</v>
      </c>
    </row>
    <row r="254">
      <c r="A254" t="n">
        <v>19</v>
      </c>
      <c r="B254" t="n">
        <v>150</v>
      </c>
      <c r="C254" t="inlineStr">
        <is>
          <t xml:space="preserve">CONCLUIDO	</t>
        </is>
      </c>
      <c r="D254" t="n">
        <v>2.4406</v>
      </c>
      <c r="E254" t="n">
        <v>40.97</v>
      </c>
      <c r="F254" t="n">
        <v>33.87</v>
      </c>
      <c r="G254" t="n">
        <v>27.46</v>
      </c>
      <c r="H254" t="n">
        <v>0.33</v>
      </c>
      <c r="I254" t="n">
        <v>74</v>
      </c>
      <c r="J254" t="n">
        <v>306.7</v>
      </c>
      <c r="K254" t="n">
        <v>61.82</v>
      </c>
      <c r="L254" t="n">
        <v>5.75</v>
      </c>
      <c r="M254" t="n">
        <v>72</v>
      </c>
      <c r="N254" t="n">
        <v>89.13</v>
      </c>
      <c r="O254" t="n">
        <v>38061.04</v>
      </c>
      <c r="P254" t="n">
        <v>582.4299999999999</v>
      </c>
      <c r="Q254" t="n">
        <v>3109.42</v>
      </c>
      <c r="R254" t="n">
        <v>161.22</v>
      </c>
      <c r="S254" t="n">
        <v>88.73</v>
      </c>
      <c r="T254" t="n">
        <v>34178.08</v>
      </c>
      <c r="U254" t="n">
        <v>0.55</v>
      </c>
      <c r="V254" t="n">
        <v>0.85</v>
      </c>
      <c r="W254" t="n">
        <v>7.71</v>
      </c>
      <c r="X254" t="n">
        <v>2.1</v>
      </c>
      <c r="Y254" t="n">
        <v>1</v>
      </c>
      <c r="Z254" t="n">
        <v>10</v>
      </c>
    </row>
    <row r="255">
      <c r="A255" t="n">
        <v>20</v>
      </c>
      <c r="B255" t="n">
        <v>150</v>
      </c>
      <c r="C255" t="inlineStr">
        <is>
          <t xml:space="preserve">CONCLUIDO	</t>
        </is>
      </c>
      <c r="D255" t="n">
        <v>2.4617</v>
      </c>
      <c r="E255" t="n">
        <v>40.62</v>
      </c>
      <c r="F255" t="n">
        <v>33.74</v>
      </c>
      <c r="G255" t="n">
        <v>28.92</v>
      </c>
      <c r="H255" t="n">
        <v>0.35</v>
      </c>
      <c r="I255" t="n">
        <v>70</v>
      </c>
      <c r="J255" t="n">
        <v>307.24</v>
      </c>
      <c r="K255" t="n">
        <v>61.82</v>
      </c>
      <c r="L255" t="n">
        <v>6</v>
      </c>
      <c r="M255" t="n">
        <v>68</v>
      </c>
      <c r="N255" t="n">
        <v>89.42</v>
      </c>
      <c r="O255" t="n">
        <v>38127.48</v>
      </c>
      <c r="P255" t="n">
        <v>578.03</v>
      </c>
      <c r="Q255" t="n">
        <v>3109.29</v>
      </c>
      <c r="R255" t="n">
        <v>156.75</v>
      </c>
      <c r="S255" t="n">
        <v>88.73</v>
      </c>
      <c r="T255" t="n">
        <v>31963.54</v>
      </c>
      <c r="U255" t="n">
        <v>0.57</v>
      </c>
      <c r="V255" t="n">
        <v>0.86</v>
      </c>
      <c r="W255" t="n">
        <v>7.71</v>
      </c>
      <c r="X255" t="n">
        <v>1.97</v>
      </c>
      <c r="Y255" t="n">
        <v>1</v>
      </c>
      <c r="Z255" t="n">
        <v>10</v>
      </c>
    </row>
    <row r="256">
      <c r="A256" t="n">
        <v>21</v>
      </c>
      <c r="B256" t="n">
        <v>150</v>
      </c>
      <c r="C256" t="inlineStr">
        <is>
          <t xml:space="preserve">CONCLUIDO	</t>
        </is>
      </c>
      <c r="D256" t="n">
        <v>2.4767</v>
      </c>
      <c r="E256" t="n">
        <v>40.38</v>
      </c>
      <c r="F256" t="n">
        <v>33.66</v>
      </c>
      <c r="G256" t="n">
        <v>30.14</v>
      </c>
      <c r="H256" t="n">
        <v>0.36</v>
      </c>
      <c r="I256" t="n">
        <v>67</v>
      </c>
      <c r="J256" t="n">
        <v>307.78</v>
      </c>
      <c r="K256" t="n">
        <v>61.82</v>
      </c>
      <c r="L256" t="n">
        <v>6.25</v>
      </c>
      <c r="M256" t="n">
        <v>65</v>
      </c>
      <c r="N256" t="n">
        <v>89.70999999999999</v>
      </c>
      <c r="O256" t="n">
        <v>38194.05</v>
      </c>
      <c r="P256" t="n">
        <v>574.79</v>
      </c>
      <c r="Q256" t="n">
        <v>3109.3</v>
      </c>
      <c r="R256" t="n">
        <v>154.43</v>
      </c>
      <c r="S256" t="n">
        <v>88.73</v>
      </c>
      <c r="T256" t="n">
        <v>30820.93</v>
      </c>
      <c r="U256" t="n">
        <v>0.57</v>
      </c>
      <c r="V256" t="n">
        <v>0.86</v>
      </c>
      <c r="W256" t="n">
        <v>7.7</v>
      </c>
      <c r="X256" t="n">
        <v>1.9</v>
      </c>
      <c r="Y256" t="n">
        <v>1</v>
      </c>
      <c r="Z256" t="n">
        <v>10</v>
      </c>
    </row>
    <row r="257">
      <c r="A257" t="n">
        <v>22</v>
      </c>
      <c r="B257" t="n">
        <v>150</v>
      </c>
      <c r="C257" t="inlineStr">
        <is>
          <t xml:space="preserve">CONCLUIDO	</t>
        </is>
      </c>
      <c r="D257" t="n">
        <v>2.4934</v>
      </c>
      <c r="E257" t="n">
        <v>40.11</v>
      </c>
      <c r="F257" t="n">
        <v>33.55</v>
      </c>
      <c r="G257" t="n">
        <v>31.46</v>
      </c>
      <c r="H257" t="n">
        <v>0.38</v>
      </c>
      <c r="I257" t="n">
        <v>64</v>
      </c>
      <c r="J257" t="n">
        <v>308.32</v>
      </c>
      <c r="K257" t="n">
        <v>61.82</v>
      </c>
      <c r="L257" t="n">
        <v>6.5</v>
      </c>
      <c r="M257" t="n">
        <v>62</v>
      </c>
      <c r="N257" t="n">
        <v>90</v>
      </c>
      <c r="O257" t="n">
        <v>38260.74</v>
      </c>
      <c r="P257" t="n">
        <v>571.2</v>
      </c>
      <c r="Q257" t="n">
        <v>3109.56</v>
      </c>
      <c r="R257" t="n">
        <v>150.98</v>
      </c>
      <c r="S257" t="n">
        <v>88.73</v>
      </c>
      <c r="T257" t="n">
        <v>29111.85</v>
      </c>
      <c r="U257" t="n">
        <v>0.59</v>
      </c>
      <c r="V257" t="n">
        <v>0.86</v>
      </c>
      <c r="W257" t="n">
        <v>7.69</v>
      </c>
      <c r="X257" t="n">
        <v>1.79</v>
      </c>
      <c r="Y257" t="n">
        <v>1</v>
      </c>
      <c r="Z257" t="n">
        <v>10</v>
      </c>
    </row>
    <row r="258">
      <c r="A258" t="n">
        <v>23</v>
      </c>
      <c r="B258" t="n">
        <v>150</v>
      </c>
      <c r="C258" t="inlineStr">
        <is>
          <t xml:space="preserve">CONCLUIDO	</t>
        </is>
      </c>
      <c r="D258" t="n">
        <v>2.502</v>
      </c>
      <c r="E258" t="n">
        <v>39.97</v>
      </c>
      <c r="F258" t="n">
        <v>33.53</v>
      </c>
      <c r="G258" t="n">
        <v>32.44</v>
      </c>
      <c r="H258" t="n">
        <v>0.39</v>
      </c>
      <c r="I258" t="n">
        <v>62</v>
      </c>
      <c r="J258" t="n">
        <v>308.86</v>
      </c>
      <c r="K258" t="n">
        <v>61.82</v>
      </c>
      <c r="L258" t="n">
        <v>6.75</v>
      </c>
      <c r="M258" t="n">
        <v>60</v>
      </c>
      <c r="N258" t="n">
        <v>90.29000000000001</v>
      </c>
      <c r="O258" t="n">
        <v>38327.57</v>
      </c>
      <c r="P258" t="n">
        <v>568.4</v>
      </c>
      <c r="Q258" t="n">
        <v>3109.44</v>
      </c>
      <c r="R258" t="n">
        <v>150.09</v>
      </c>
      <c r="S258" t="n">
        <v>88.73</v>
      </c>
      <c r="T258" t="n">
        <v>28672.34</v>
      </c>
      <c r="U258" t="n">
        <v>0.59</v>
      </c>
      <c r="V258" t="n">
        <v>0.86</v>
      </c>
      <c r="W258" t="n">
        <v>7.69</v>
      </c>
      <c r="X258" t="n">
        <v>1.76</v>
      </c>
      <c r="Y258" t="n">
        <v>1</v>
      </c>
      <c r="Z258" t="n">
        <v>10</v>
      </c>
    </row>
    <row r="259">
      <c r="A259" t="n">
        <v>24</v>
      </c>
      <c r="B259" t="n">
        <v>150</v>
      </c>
      <c r="C259" t="inlineStr">
        <is>
          <t xml:space="preserve">CONCLUIDO	</t>
        </is>
      </c>
      <c r="D259" t="n">
        <v>2.5174</v>
      </c>
      <c r="E259" t="n">
        <v>39.72</v>
      </c>
      <c r="F259" t="n">
        <v>33.45</v>
      </c>
      <c r="G259" t="n">
        <v>34.02</v>
      </c>
      <c r="H259" t="n">
        <v>0.4</v>
      </c>
      <c r="I259" t="n">
        <v>59</v>
      </c>
      <c r="J259" t="n">
        <v>309.41</v>
      </c>
      <c r="K259" t="n">
        <v>61.82</v>
      </c>
      <c r="L259" t="n">
        <v>7</v>
      </c>
      <c r="M259" t="n">
        <v>57</v>
      </c>
      <c r="N259" t="n">
        <v>90.59</v>
      </c>
      <c r="O259" t="n">
        <v>38394.52</v>
      </c>
      <c r="P259" t="n">
        <v>565.9</v>
      </c>
      <c r="Q259" t="n">
        <v>3109.22</v>
      </c>
      <c r="R259" t="n">
        <v>147.51</v>
      </c>
      <c r="S259" t="n">
        <v>88.73</v>
      </c>
      <c r="T259" t="n">
        <v>27399.12</v>
      </c>
      <c r="U259" t="n">
        <v>0.6</v>
      </c>
      <c r="V259" t="n">
        <v>0.86</v>
      </c>
      <c r="W259" t="n">
        <v>7.69</v>
      </c>
      <c r="X259" t="n">
        <v>1.69</v>
      </c>
      <c r="Y259" t="n">
        <v>1</v>
      </c>
      <c r="Z259" t="n">
        <v>10</v>
      </c>
    </row>
    <row r="260">
      <c r="A260" t="n">
        <v>25</v>
      </c>
      <c r="B260" t="n">
        <v>150</v>
      </c>
      <c r="C260" t="inlineStr">
        <is>
          <t xml:space="preserve">CONCLUIDO	</t>
        </is>
      </c>
      <c r="D260" t="n">
        <v>2.5302</v>
      </c>
      <c r="E260" t="n">
        <v>39.52</v>
      </c>
      <c r="F260" t="n">
        <v>33.36</v>
      </c>
      <c r="G260" t="n">
        <v>35.12</v>
      </c>
      <c r="H260" t="n">
        <v>0.42</v>
      </c>
      <c r="I260" t="n">
        <v>57</v>
      </c>
      <c r="J260" t="n">
        <v>309.95</v>
      </c>
      <c r="K260" t="n">
        <v>61.82</v>
      </c>
      <c r="L260" t="n">
        <v>7.25</v>
      </c>
      <c r="M260" t="n">
        <v>55</v>
      </c>
      <c r="N260" t="n">
        <v>90.88</v>
      </c>
      <c r="O260" t="n">
        <v>38461.6</v>
      </c>
      <c r="P260" t="n">
        <v>561.91</v>
      </c>
      <c r="Q260" t="n">
        <v>3109.34</v>
      </c>
      <c r="R260" t="n">
        <v>144.77</v>
      </c>
      <c r="S260" t="n">
        <v>88.73</v>
      </c>
      <c r="T260" t="n">
        <v>26038.03</v>
      </c>
      <c r="U260" t="n">
        <v>0.61</v>
      </c>
      <c r="V260" t="n">
        <v>0.87</v>
      </c>
      <c r="W260" t="n">
        <v>7.68</v>
      </c>
      <c r="X260" t="n">
        <v>1.6</v>
      </c>
      <c r="Y260" t="n">
        <v>1</v>
      </c>
      <c r="Z260" t="n">
        <v>10</v>
      </c>
    </row>
    <row r="261">
      <c r="A261" t="n">
        <v>26</v>
      </c>
      <c r="B261" t="n">
        <v>150</v>
      </c>
      <c r="C261" t="inlineStr">
        <is>
          <t xml:space="preserve">CONCLUIDO	</t>
        </is>
      </c>
      <c r="D261" t="n">
        <v>2.5402</v>
      </c>
      <c r="E261" t="n">
        <v>39.37</v>
      </c>
      <c r="F261" t="n">
        <v>33.31</v>
      </c>
      <c r="G261" t="n">
        <v>36.34</v>
      </c>
      <c r="H261" t="n">
        <v>0.43</v>
      </c>
      <c r="I261" t="n">
        <v>55</v>
      </c>
      <c r="J261" t="n">
        <v>310.5</v>
      </c>
      <c r="K261" t="n">
        <v>61.82</v>
      </c>
      <c r="L261" t="n">
        <v>7.5</v>
      </c>
      <c r="M261" t="n">
        <v>53</v>
      </c>
      <c r="N261" t="n">
        <v>91.18000000000001</v>
      </c>
      <c r="O261" t="n">
        <v>38528.81</v>
      </c>
      <c r="P261" t="n">
        <v>559.12</v>
      </c>
      <c r="Q261" t="n">
        <v>3109.31</v>
      </c>
      <c r="R261" t="n">
        <v>143.14</v>
      </c>
      <c r="S261" t="n">
        <v>88.73</v>
      </c>
      <c r="T261" t="n">
        <v>25235.93</v>
      </c>
      <c r="U261" t="n">
        <v>0.62</v>
      </c>
      <c r="V261" t="n">
        <v>0.87</v>
      </c>
      <c r="W261" t="n">
        <v>7.68</v>
      </c>
      <c r="X261" t="n">
        <v>1.55</v>
      </c>
      <c r="Y261" t="n">
        <v>1</v>
      </c>
      <c r="Z261" t="n">
        <v>10</v>
      </c>
    </row>
    <row r="262">
      <c r="A262" t="n">
        <v>27</v>
      </c>
      <c r="B262" t="n">
        <v>150</v>
      </c>
      <c r="C262" t="inlineStr">
        <is>
          <t xml:space="preserve">CONCLUIDO	</t>
        </is>
      </c>
      <c r="D262" t="n">
        <v>2.5515</v>
      </c>
      <c r="E262" t="n">
        <v>39.19</v>
      </c>
      <c r="F262" t="n">
        <v>33.25</v>
      </c>
      <c r="G262" t="n">
        <v>37.64</v>
      </c>
      <c r="H262" t="n">
        <v>0.44</v>
      </c>
      <c r="I262" t="n">
        <v>53</v>
      </c>
      <c r="J262" t="n">
        <v>311.04</v>
      </c>
      <c r="K262" t="n">
        <v>61.82</v>
      </c>
      <c r="L262" t="n">
        <v>7.75</v>
      </c>
      <c r="M262" t="n">
        <v>51</v>
      </c>
      <c r="N262" t="n">
        <v>91.47</v>
      </c>
      <c r="O262" t="n">
        <v>38596.15</v>
      </c>
      <c r="P262" t="n">
        <v>556.63</v>
      </c>
      <c r="Q262" t="n">
        <v>3109.36</v>
      </c>
      <c r="R262" t="n">
        <v>141.13</v>
      </c>
      <c r="S262" t="n">
        <v>88.73</v>
      </c>
      <c r="T262" t="n">
        <v>24239.44</v>
      </c>
      <c r="U262" t="n">
        <v>0.63</v>
      </c>
      <c r="V262" t="n">
        <v>0.87</v>
      </c>
      <c r="W262" t="n">
        <v>7.67</v>
      </c>
      <c r="X262" t="n">
        <v>1.49</v>
      </c>
      <c r="Y262" t="n">
        <v>1</v>
      </c>
      <c r="Z262" t="n">
        <v>10</v>
      </c>
    </row>
    <row r="263">
      <c r="A263" t="n">
        <v>28</v>
      </c>
      <c r="B263" t="n">
        <v>150</v>
      </c>
      <c r="C263" t="inlineStr">
        <is>
          <t xml:space="preserve">CONCLUIDO	</t>
        </is>
      </c>
      <c r="D263" t="n">
        <v>2.5608</v>
      </c>
      <c r="E263" t="n">
        <v>39.05</v>
      </c>
      <c r="F263" t="n">
        <v>33.22</v>
      </c>
      <c r="G263" t="n">
        <v>39.08</v>
      </c>
      <c r="H263" t="n">
        <v>0.46</v>
      </c>
      <c r="I263" t="n">
        <v>51</v>
      </c>
      <c r="J263" t="n">
        <v>311.59</v>
      </c>
      <c r="K263" t="n">
        <v>61.82</v>
      </c>
      <c r="L263" t="n">
        <v>8</v>
      </c>
      <c r="M263" t="n">
        <v>49</v>
      </c>
      <c r="N263" t="n">
        <v>91.77</v>
      </c>
      <c r="O263" t="n">
        <v>38663.62</v>
      </c>
      <c r="P263" t="n">
        <v>553.61</v>
      </c>
      <c r="Q263" t="n">
        <v>3109.41</v>
      </c>
      <c r="R263" t="n">
        <v>140.27</v>
      </c>
      <c r="S263" t="n">
        <v>88.73</v>
      </c>
      <c r="T263" t="n">
        <v>23820.65</v>
      </c>
      <c r="U263" t="n">
        <v>0.63</v>
      </c>
      <c r="V263" t="n">
        <v>0.87</v>
      </c>
      <c r="W263" t="n">
        <v>7.67</v>
      </c>
      <c r="X263" t="n">
        <v>1.46</v>
      </c>
      <c r="Y263" t="n">
        <v>1</v>
      </c>
      <c r="Z263" t="n">
        <v>10</v>
      </c>
    </row>
    <row r="264">
      <c r="A264" t="n">
        <v>29</v>
      </c>
      <c r="B264" t="n">
        <v>150</v>
      </c>
      <c r="C264" t="inlineStr">
        <is>
          <t xml:space="preserve">CONCLUIDO	</t>
        </is>
      </c>
      <c r="D264" t="n">
        <v>2.5741</v>
      </c>
      <c r="E264" t="n">
        <v>38.85</v>
      </c>
      <c r="F264" t="n">
        <v>33.13</v>
      </c>
      <c r="G264" t="n">
        <v>40.57</v>
      </c>
      <c r="H264" t="n">
        <v>0.47</v>
      </c>
      <c r="I264" t="n">
        <v>49</v>
      </c>
      <c r="J264" t="n">
        <v>312.14</v>
      </c>
      <c r="K264" t="n">
        <v>61.82</v>
      </c>
      <c r="L264" t="n">
        <v>8.25</v>
      </c>
      <c r="M264" t="n">
        <v>47</v>
      </c>
      <c r="N264" t="n">
        <v>92.06999999999999</v>
      </c>
      <c r="O264" t="n">
        <v>38731.35</v>
      </c>
      <c r="P264" t="n">
        <v>550.36</v>
      </c>
      <c r="Q264" t="n">
        <v>3109.48</v>
      </c>
      <c r="R264" t="n">
        <v>137.08</v>
      </c>
      <c r="S264" t="n">
        <v>88.73</v>
      </c>
      <c r="T264" t="n">
        <v>22234.42</v>
      </c>
      <c r="U264" t="n">
        <v>0.65</v>
      </c>
      <c r="V264" t="n">
        <v>0.87</v>
      </c>
      <c r="W264" t="n">
        <v>7.67</v>
      </c>
      <c r="X264" t="n">
        <v>1.37</v>
      </c>
      <c r="Y264" t="n">
        <v>1</v>
      </c>
      <c r="Z264" t="n">
        <v>10</v>
      </c>
    </row>
    <row r="265">
      <c r="A265" t="n">
        <v>30</v>
      </c>
      <c r="B265" t="n">
        <v>150</v>
      </c>
      <c r="C265" t="inlineStr">
        <is>
          <t xml:space="preserve">CONCLUIDO	</t>
        </is>
      </c>
      <c r="D265" t="n">
        <v>2.5799</v>
      </c>
      <c r="E265" t="n">
        <v>38.76</v>
      </c>
      <c r="F265" t="n">
        <v>33.1</v>
      </c>
      <c r="G265" t="n">
        <v>41.37</v>
      </c>
      <c r="H265" t="n">
        <v>0.48</v>
      </c>
      <c r="I265" t="n">
        <v>48</v>
      </c>
      <c r="J265" t="n">
        <v>312.69</v>
      </c>
      <c r="K265" t="n">
        <v>61.82</v>
      </c>
      <c r="L265" t="n">
        <v>8.5</v>
      </c>
      <c r="M265" t="n">
        <v>46</v>
      </c>
      <c r="N265" t="n">
        <v>92.37</v>
      </c>
      <c r="O265" t="n">
        <v>38799.09</v>
      </c>
      <c r="P265" t="n">
        <v>547.83</v>
      </c>
      <c r="Q265" t="n">
        <v>3109.29</v>
      </c>
      <c r="R265" t="n">
        <v>136.39</v>
      </c>
      <c r="S265" t="n">
        <v>88.73</v>
      </c>
      <c r="T265" t="n">
        <v>21892.12</v>
      </c>
      <c r="U265" t="n">
        <v>0.65</v>
      </c>
      <c r="V265" t="n">
        <v>0.87</v>
      </c>
      <c r="W265" t="n">
        <v>7.66</v>
      </c>
      <c r="X265" t="n">
        <v>1.33</v>
      </c>
      <c r="Y265" t="n">
        <v>1</v>
      </c>
      <c r="Z265" t="n">
        <v>10</v>
      </c>
    </row>
    <row r="266">
      <c r="A266" t="n">
        <v>31</v>
      </c>
      <c r="B266" t="n">
        <v>150</v>
      </c>
      <c r="C266" t="inlineStr">
        <is>
          <t xml:space="preserve">CONCLUIDO	</t>
        </is>
      </c>
      <c r="D266" t="n">
        <v>2.5899</v>
      </c>
      <c r="E266" t="n">
        <v>38.61</v>
      </c>
      <c r="F266" t="n">
        <v>33.06</v>
      </c>
      <c r="G266" t="n">
        <v>43.12</v>
      </c>
      <c r="H266" t="n">
        <v>0.5</v>
      </c>
      <c r="I266" t="n">
        <v>46</v>
      </c>
      <c r="J266" t="n">
        <v>313.24</v>
      </c>
      <c r="K266" t="n">
        <v>61.82</v>
      </c>
      <c r="L266" t="n">
        <v>8.75</v>
      </c>
      <c r="M266" t="n">
        <v>44</v>
      </c>
      <c r="N266" t="n">
        <v>92.67</v>
      </c>
      <c r="O266" t="n">
        <v>38866.96</v>
      </c>
      <c r="P266" t="n">
        <v>545.29</v>
      </c>
      <c r="Q266" t="n">
        <v>3109.4</v>
      </c>
      <c r="R266" t="n">
        <v>135.06</v>
      </c>
      <c r="S266" t="n">
        <v>88.73</v>
      </c>
      <c r="T266" t="n">
        <v>21237.34</v>
      </c>
      <c r="U266" t="n">
        <v>0.66</v>
      </c>
      <c r="V266" t="n">
        <v>0.88</v>
      </c>
      <c r="W266" t="n">
        <v>7.66</v>
      </c>
      <c r="X266" t="n">
        <v>1.3</v>
      </c>
      <c r="Y266" t="n">
        <v>1</v>
      </c>
      <c r="Z266" t="n">
        <v>10</v>
      </c>
    </row>
    <row r="267">
      <c r="A267" t="n">
        <v>32</v>
      </c>
      <c r="B267" t="n">
        <v>150</v>
      </c>
      <c r="C267" t="inlineStr">
        <is>
          <t xml:space="preserve">CONCLUIDO	</t>
        </is>
      </c>
      <c r="D267" t="n">
        <v>2.5954</v>
      </c>
      <c r="E267" t="n">
        <v>38.53</v>
      </c>
      <c r="F267" t="n">
        <v>33.03</v>
      </c>
      <c r="G267" t="n">
        <v>44.04</v>
      </c>
      <c r="H267" t="n">
        <v>0.51</v>
      </c>
      <c r="I267" t="n">
        <v>45</v>
      </c>
      <c r="J267" t="n">
        <v>313.79</v>
      </c>
      <c r="K267" t="n">
        <v>61.82</v>
      </c>
      <c r="L267" t="n">
        <v>9</v>
      </c>
      <c r="M267" t="n">
        <v>43</v>
      </c>
      <c r="N267" t="n">
        <v>92.97</v>
      </c>
      <c r="O267" t="n">
        <v>38934.97</v>
      </c>
      <c r="P267" t="n">
        <v>542.24</v>
      </c>
      <c r="Q267" t="n">
        <v>3109.17</v>
      </c>
      <c r="R267" t="n">
        <v>133.96</v>
      </c>
      <c r="S267" t="n">
        <v>88.73</v>
      </c>
      <c r="T267" t="n">
        <v>20692.71</v>
      </c>
      <c r="U267" t="n">
        <v>0.66</v>
      </c>
      <c r="V267" t="n">
        <v>0.88</v>
      </c>
      <c r="W267" t="n">
        <v>7.66</v>
      </c>
      <c r="X267" t="n">
        <v>1.27</v>
      </c>
      <c r="Y267" t="n">
        <v>1</v>
      </c>
      <c r="Z267" t="n">
        <v>10</v>
      </c>
    </row>
    <row r="268">
      <c r="A268" t="n">
        <v>33</v>
      </c>
      <c r="B268" t="n">
        <v>150</v>
      </c>
      <c r="C268" t="inlineStr">
        <is>
          <t xml:space="preserve">CONCLUIDO	</t>
        </is>
      </c>
      <c r="D268" t="n">
        <v>2.6076</v>
      </c>
      <c r="E268" t="n">
        <v>38.35</v>
      </c>
      <c r="F268" t="n">
        <v>32.96</v>
      </c>
      <c r="G268" t="n">
        <v>46</v>
      </c>
      <c r="H268" t="n">
        <v>0.52</v>
      </c>
      <c r="I268" t="n">
        <v>43</v>
      </c>
      <c r="J268" t="n">
        <v>314.34</v>
      </c>
      <c r="K268" t="n">
        <v>61.82</v>
      </c>
      <c r="L268" t="n">
        <v>9.25</v>
      </c>
      <c r="M268" t="n">
        <v>41</v>
      </c>
      <c r="N268" t="n">
        <v>93.27</v>
      </c>
      <c r="O268" t="n">
        <v>39003.11</v>
      </c>
      <c r="P268" t="n">
        <v>539.62</v>
      </c>
      <c r="Q268" t="n">
        <v>3109.25</v>
      </c>
      <c r="R268" t="n">
        <v>131.74</v>
      </c>
      <c r="S268" t="n">
        <v>88.73</v>
      </c>
      <c r="T268" t="n">
        <v>19593.78</v>
      </c>
      <c r="U268" t="n">
        <v>0.67</v>
      </c>
      <c r="V268" t="n">
        <v>0.88</v>
      </c>
      <c r="W268" t="n">
        <v>7.66</v>
      </c>
      <c r="X268" t="n">
        <v>1.2</v>
      </c>
      <c r="Y268" t="n">
        <v>1</v>
      </c>
      <c r="Z268" t="n">
        <v>10</v>
      </c>
    </row>
    <row r="269">
      <c r="A269" t="n">
        <v>34</v>
      </c>
      <c r="B269" t="n">
        <v>150</v>
      </c>
      <c r="C269" t="inlineStr">
        <is>
          <t xml:space="preserve">CONCLUIDO	</t>
        </is>
      </c>
      <c r="D269" t="n">
        <v>2.6157</v>
      </c>
      <c r="E269" t="n">
        <v>38.23</v>
      </c>
      <c r="F269" t="n">
        <v>32.9</v>
      </c>
      <c r="G269" t="n">
        <v>47</v>
      </c>
      <c r="H269" t="n">
        <v>0.54</v>
      </c>
      <c r="I269" t="n">
        <v>42</v>
      </c>
      <c r="J269" t="n">
        <v>314.9</v>
      </c>
      <c r="K269" t="n">
        <v>61.82</v>
      </c>
      <c r="L269" t="n">
        <v>9.5</v>
      </c>
      <c r="M269" t="n">
        <v>40</v>
      </c>
      <c r="N269" t="n">
        <v>93.56999999999999</v>
      </c>
      <c r="O269" t="n">
        <v>39071.38</v>
      </c>
      <c r="P269" t="n">
        <v>537.38</v>
      </c>
      <c r="Q269" t="n">
        <v>3109.38</v>
      </c>
      <c r="R269" t="n">
        <v>129.87</v>
      </c>
      <c r="S269" t="n">
        <v>88.73</v>
      </c>
      <c r="T269" t="n">
        <v>18665.48</v>
      </c>
      <c r="U269" t="n">
        <v>0.68</v>
      </c>
      <c r="V269" t="n">
        <v>0.88</v>
      </c>
      <c r="W269" t="n">
        <v>7.65</v>
      </c>
      <c r="X269" t="n">
        <v>1.14</v>
      </c>
      <c r="Y269" t="n">
        <v>1</v>
      </c>
      <c r="Z269" t="n">
        <v>10</v>
      </c>
    </row>
    <row r="270">
      <c r="A270" t="n">
        <v>35</v>
      </c>
      <c r="B270" t="n">
        <v>150</v>
      </c>
      <c r="C270" t="inlineStr">
        <is>
          <t xml:space="preserve">CONCLUIDO	</t>
        </is>
      </c>
      <c r="D270" t="n">
        <v>2.6195</v>
      </c>
      <c r="E270" t="n">
        <v>38.17</v>
      </c>
      <c r="F270" t="n">
        <v>32.9</v>
      </c>
      <c r="G270" t="n">
        <v>48.15</v>
      </c>
      <c r="H270" t="n">
        <v>0.55</v>
      </c>
      <c r="I270" t="n">
        <v>41</v>
      </c>
      <c r="J270" t="n">
        <v>315.45</v>
      </c>
      <c r="K270" t="n">
        <v>61.82</v>
      </c>
      <c r="L270" t="n">
        <v>9.75</v>
      </c>
      <c r="M270" t="n">
        <v>39</v>
      </c>
      <c r="N270" t="n">
        <v>93.88</v>
      </c>
      <c r="O270" t="n">
        <v>39139.8</v>
      </c>
      <c r="P270" t="n">
        <v>535.53</v>
      </c>
      <c r="Q270" t="n">
        <v>3109.27</v>
      </c>
      <c r="R270" t="n">
        <v>129.53</v>
      </c>
      <c r="S270" t="n">
        <v>88.73</v>
      </c>
      <c r="T270" t="n">
        <v>18499.99</v>
      </c>
      <c r="U270" t="n">
        <v>0.6899999999999999</v>
      </c>
      <c r="V270" t="n">
        <v>0.88</v>
      </c>
      <c r="W270" t="n">
        <v>7.66</v>
      </c>
      <c r="X270" t="n">
        <v>1.14</v>
      </c>
      <c r="Y270" t="n">
        <v>1</v>
      </c>
      <c r="Z270" t="n">
        <v>10</v>
      </c>
    </row>
    <row r="271">
      <c r="A271" t="n">
        <v>36</v>
      </c>
      <c r="B271" t="n">
        <v>150</v>
      </c>
      <c r="C271" t="inlineStr">
        <is>
          <t xml:space="preserve">CONCLUIDO	</t>
        </is>
      </c>
      <c r="D271" t="n">
        <v>2.6251</v>
      </c>
      <c r="E271" t="n">
        <v>38.09</v>
      </c>
      <c r="F271" t="n">
        <v>32.87</v>
      </c>
      <c r="G271" t="n">
        <v>49.31</v>
      </c>
      <c r="H271" t="n">
        <v>0.5600000000000001</v>
      </c>
      <c r="I271" t="n">
        <v>40</v>
      </c>
      <c r="J271" t="n">
        <v>316.01</v>
      </c>
      <c r="K271" t="n">
        <v>61.82</v>
      </c>
      <c r="L271" t="n">
        <v>10</v>
      </c>
      <c r="M271" t="n">
        <v>38</v>
      </c>
      <c r="N271" t="n">
        <v>94.18000000000001</v>
      </c>
      <c r="O271" t="n">
        <v>39208.35</v>
      </c>
      <c r="P271" t="n">
        <v>532.0700000000001</v>
      </c>
      <c r="Q271" t="n">
        <v>3109.2</v>
      </c>
      <c r="R271" t="n">
        <v>128.98</v>
      </c>
      <c r="S271" t="n">
        <v>88.73</v>
      </c>
      <c r="T271" t="n">
        <v>18232.06</v>
      </c>
      <c r="U271" t="n">
        <v>0.6899999999999999</v>
      </c>
      <c r="V271" t="n">
        <v>0.88</v>
      </c>
      <c r="W271" t="n">
        <v>7.65</v>
      </c>
      <c r="X271" t="n">
        <v>1.11</v>
      </c>
      <c r="Y271" t="n">
        <v>1</v>
      </c>
      <c r="Z271" t="n">
        <v>10</v>
      </c>
    </row>
    <row r="272">
      <c r="A272" t="n">
        <v>37</v>
      </c>
      <c r="B272" t="n">
        <v>150</v>
      </c>
      <c r="C272" t="inlineStr">
        <is>
          <t xml:space="preserve">CONCLUIDO	</t>
        </is>
      </c>
      <c r="D272" t="n">
        <v>2.6362</v>
      </c>
      <c r="E272" t="n">
        <v>37.93</v>
      </c>
      <c r="F272" t="n">
        <v>32.83</v>
      </c>
      <c r="G272" t="n">
        <v>51.83</v>
      </c>
      <c r="H272" t="n">
        <v>0.58</v>
      </c>
      <c r="I272" t="n">
        <v>38</v>
      </c>
      <c r="J272" t="n">
        <v>316.56</v>
      </c>
      <c r="K272" t="n">
        <v>61.82</v>
      </c>
      <c r="L272" t="n">
        <v>10.25</v>
      </c>
      <c r="M272" t="n">
        <v>36</v>
      </c>
      <c r="N272" t="n">
        <v>94.48999999999999</v>
      </c>
      <c r="O272" t="n">
        <v>39277.04</v>
      </c>
      <c r="P272" t="n">
        <v>528.0700000000001</v>
      </c>
      <c r="Q272" t="n">
        <v>3109.31</v>
      </c>
      <c r="R272" t="n">
        <v>127.25</v>
      </c>
      <c r="S272" t="n">
        <v>88.73</v>
      </c>
      <c r="T272" t="n">
        <v>17372.64</v>
      </c>
      <c r="U272" t="n">
        <v>0.7</v>
      </c>
      <c r="V272" t="n">
        <v>0.88</v>
      </c>
      <c r="W272" t="n">
        <v>7.65</v>
      </c>
      <c r="X272" t="n">
        <v>1.06</v>
      </c>
      <c r="Y272" t="n">
        <v>1</v>
      </c>
      <c r="Z272" t="n">
        <v>10</v>
      </c>
    </row>
    <row r="273">
      <c r="A273" t="n">
        <v>38</v>
      </c>
      <c r="B273" t="n">
        <v>150</v>
      </c>
      <c r="C273" t="inlineStr">
        <is>
          <t xml:space="preserve">CONCLUIDO	</t>
        </is>
      </c>
      <c r="D273" t="n">
        <v>2.6424</v>
      </c>
      <c r="E273" t="n">
        <v>37.84</v>
      </c>
      <c r="F273" t="n">
        <v>32.79</v>
      </c>
      <c r="G273" t="n">
        <v>53.17</v>
      </c>
      <c r="H273" t="n">
        <v>0.59</v>
      </c>
      <c r="I273" t="n">
        <v>37</v>
      </c>
      <c r="J273" t="n">
        <v>317.12</v>
      </c>
      <c r="K273" t="n">
        <v>61.82</v>
      </c>
      <c r="L273" t="n">
        <v>10.5</v>
      </c>
      <c r="M273" t="n">
        <v>35</v>
      </c>
      <c r="N273" t="n">
        <v>94.8</v>
      </c>
      <c r="O273" t="n">
        <v>39345.87</v>
      </c>
      <c r="P273" t="n">
        <v>526.1</v>
      </c>
      <c r="Q273" t="n">
        <v>3109.57</v>
      </c>
      <c r="R273" t="n">
        <v>126.12</v>
      </c>
      <c r="S273" t="n">
        <v>88.73</v>
      </c>
      <c r="T273" t="n">
        <v>16815.35</v>
      </c>
      <c r="U273" t="n">
        <v>0.7</v>
      </c>
      <c r="V273" t="n">
        <v>0.88</v>
      </c>
      <c r="W273" t="n">
        <v>7.65</v>
      </c>
      <c r="X273" t="n">
        <v>1.03</v>
      </c>
      <c r="Y273" t="n">
        <v>1</v>
      </c>
      <c r="Z273" t="n">
        <v>10</v>
      </c>
    </row>
    <row r="274">
      <c r="A274" t="n">
        <v>39</v>
      </c>
      <c r="B274" t="n">
        <v>150</v>
      </c>
      <c r="C274" t="inlineStr">
        <is>
          <t xml:space="preserve">CONCLUIDO	</t>
        </is>
      </c>
      <c r="D274" t="n">
        <v>2.6484</v>
      </c>
      <c r="E274" t="n">
        <v>37.76</v>
      </c>
      <c r="F274" t="n">
        <v>32.76</v>
      </c>
      <c r="G274" t="n">
        <v>54.6</v>
      </c>
      <c r="H274" t="n">
        <v>0.6</v>
      </c>
      <c r="I274" t="n">
        <v>36</v>
      </c>
      <c r="J274" t="n">
        <v>317.68</v>
      </c>
      <c r="K274" t="n">
        <v>61.82</v>
      </c>
      <c r="L274" t="n">
        <v>10.75</v>
      </c>
      <c r="M274" t="n">
        <v>34</v>
      </c>
      <c r="N274" t="n">
        <v>95.11</v>
      </c>
      <c r="O274" t="n">
        <v>39414.84</v>
      </c>
      <c r="P274" t="n">
        <v>523.75</v>
      </c>
      <c r="Q274" t="n">
        <v>3109.3</v>
      </c>
      <c r="R274" t="n">
        <v>125.23</v>
      </c>
      <c r="S274" t="n">
        <v>88.73</v>
      </c>
      <c r="T274" t="n">
        <v>16373.6</v>
      </c>
      <c r="U274" t="n">
        <v>0.71</v>
      </c>
      <c r="V274" t="n">
        <v>0.88</v>
      </c>
      <c r="W274" t="n">
        <v>7.65</v>
      </c>
      <c r="X274" t="n">
        <v>1</v>
      </c>
      <c r="Y274" t="n">
        <v>1</v>
      </c>
      <c r="Z274" t="n">
        <v>10</v>
      </c>
    </row>
    <row r="275">
      <c r="A275" t="n">
        <v>40</v>
      </c>
      <c r="B275" t="n">
        <v>150</v>
      </c>
      <c r="C275" t="inlineStr">
        <is>
          <t xml:space="preserve">CONCLUIDO	</t>
        </is>
      </c>
      <c r="D275" t="n">
        <v>2.6543</v>
      </c>
      <c r="E275" t="n">
        <v>37.67</v>
      </c>
      <c r="F275" t="n">
        <v>32.73</v>
      </c>
      <c r="G275" t="n">
        <v>56.11</v>
      </c>
      <c r="H275" t="n">
        <v>0.62</v>
      </c>
      <c r="I275" t="n">
        <v>35</v>
      </c>
      <c r="J275" t="n">
        <v>318.24</v>
      </c>
      <c r="K275" t="n">
        <v>61.82</v>
      </c>
      <c r="L275" t="n">
        <v>11</v>
      </c>
      <c r="M275" t="n">
        <v>33</v>
      </c>
      <c r="N275" t="n">
        <v>95.42</v>
      </c>
      <c r="O275" t="n">
        <v>39483.95</v>
      </c>
      <c r="P275" t="n">
        <v>521.85</v>
      </c>
      <c r="Q275" t="n">
        <v>3109.29</v>
      </c>
      <c r="R275" t="n">
        <v>124.45</v>
      </c>
      <c r="S275" t="n">
        <v>88.73</v>
      </c>
      <c r="T275" t="n">
        <v>15987.12</v>
      </c>
      <c r="U275" t="n">
        <v>0.71</v>
      </c>
      <c r="V275" t="n">
        <v>0.88</v>
      </c>
      <c r="W275" t="n">
        <v>7.64</v>
      </c>
      <c r="X275" t="n">
        <v>0.97</v>
      </c>
      <c r="Y275" t="n">
        <v>1</v>
      </c>
      <c r="Z275" t="n">
        <v>10</v>
      </c>
    </row>
    <row r="276">
      <c r="A276" t="n">
        <v>41</v>
      </c>
      <c r="B276" t="n">
        <v>150</v>
      </c>
      <c r="C276" t="inlineStr">
        <is>
          <t xml:space="preserve">CONCLUIDO	</t>
        </is>
      </c>
      <c r="D276" t="n">
        <v>2.6598</v>
      </c>
      <c r="E276" t="n">
        <v>37.6</v>
      </c>
      <c r="F276" t="n">
        <v>32.71</v>
      </c>
      <c r="G276" t="n">
        <v>57.73</v>
      </c>
      <c r="H276" t="n">
        <v>0.63</v>
      </c>
      <c r="I276" t="n">
        <v>34</v>
      </c>
      <c r="J276" t="n">
        <v>318.8</v>
      </c>
      <c r="K276" t="n">
        <v>61.82</v>
      </c>
      <c r="L276" t="n">
        <v>11.25</v>
      </c>
      <c r="M276" t="n">
        <v>32</v>
      </c>
      <c r="N276" t="n">
        <v>95.73</v>
      </c>
      <c r="O276" t="n">
        <v>39553.2</v>
      </c>
      <c r="P276" t="n">
        <v>517.9299999999999</v>
      </c>
      <c r="Q276" t="n">
        <v>3109.18</v>
      </c>
      <c r="R276" t="n">
        <v>124.03</v>
      </c>
      <c r="S276" t="n">
        <v>88.73</v>
      </c>
      <c r="T276" t="n">
        <v>15785.92</v>
      </c>
      <c r="U276" t="n">
        <v>0.72</v>
      </c>
      <c r="V276" t="n">
        <v>0.88</v>
      </c>
      <c r="W276" t="n">
        <v>7.63</v>
      </c>
      <c r="X276" t="n">
        <v>0.95</v>
      </c>
      <c r="Y276" t="n">
        <v>1</v>
      </c>
      <c r="Z276" t="n">
        <v>10</v>
      </c>
    </row>
    <row r="277">
      <c r="A277" t="n">
        <v>42</v>
      </c>
      <c r="B277" t="n">
        <v>150</v>
      </c>
      <c r="C277" t="inlineStr">
        <is>
          <t xml:space="preserve">CONCLUIDO	</t>
        </is>
      </c>
      <c r="D277" t="n">
        <v>2.6604</v>
      </c>
      <c r="E277" t="n">
        <v>37.59</v>
      </c>
      <c r="F277" t="n">
        <v>32.7</v>
      </c>
      <c r="G277" t="n">
        <v>57.71</v>
      </c>
      <c r="H277" t="n">
        <v>0.64</v>
      </c>
      <c r="I277" t="n">
        <v>34</v>
      </c>
      <c r="J277" t="n">
        <v>319.36</v>
      </c>
      <c r="K277" t="n">
        <v>61.82</v>
      </c>
      <c r="L277" t="n">
        <v>11.5</v>
      </c>
      <c r="M277" t="n">
        <v>32</v>
      </c>
      <c r="N277" t="n">
        <v>96.04000000000001</v>
      </c>
      <c r="O277" t="n">
        <v>39622.59</v>
      </c>
      <c r="P277" t="n">
        <v>517.1</v>
      </c>
      <c r="Q277" t="n">
        <v>3109.18</v>
      </c>
      <c r="R277" t="n">
        <v>123.15</v>
      </c>
      <c r="S277" t="n">
        <v>88.73</v>
      </c>
      <c r="T277" t="n">
        <v>15342.46</v>
      </c>
      <c r="U277" t="n">
        <v>0.72</v>
      </c>
      <c r="V277" t="n">
        <v>0.88</v>
      </c>
      <c r="W277" t="n">
        <v>7.65</v>
      </c>
      <c r="X277" t="n">
        <v>0.9399999999999999</v>
      </c>
      <c r="Y277" t="n">
        <v>1</v>
      </c>
      <c r="Z277" t="n">
        <v>10</v>
      </c>
    </row>
    <row r="278">
      <c r="A278" t="n">
        <v>43</v>
      </c>
      <c r="B278" t="n">
        <v>150</v>
      </c>
      <c r="C278" t="inlineStr">
        <is>
          <t xml:space="preserve">CONCLUIDO	</t>
        </is>
      </c>
      <c r="D278" t="n">
        <v>2.666</v>
      </c>
      <c r="E278" t="n">
        <v>37.51</v>
      </c>
      <c r="F278" t="n">
        <v>32.68</v>
      </c>
      <c r="G278" t="n">
        <v>59.42</v>
      </c>
      <c r="H278" t="n">
        <v>0.65</v>
      </c>
      <c r="I278" t="n">
        <v>33</v>
      </c>
      <c r="J278" t="n">
        <v>319.93</v>
      </c>
      <c r="K278" t="n">
        <v>61.82</v>
      </c>
      <c r="L278" t="n">
        <v>11.75</v>
      </c>
      <c r="M278" t="n">
        <v>31</v>
      </c>
      <c r="N278" t="n">
        <v>96.36</v>
      </c>
      <c r="O278" t="n">
        <v>39692.13</v>
      </c>
      <c r="P278" t="n">
        <v>514.15</v>
      </c>
      <c r="Q278" t="n">
        <v>3109.27</v>
      </c>
      <c r="R278" t="n">
        <v>122.37</v>
      </c>
      <c r="S278" t="n">
        <v>88.73</v>
      </c>
      <c r="T278" t="n">
        <v>14960.53</v>
      </c>
      <c r="U278" t="n">
        <v>0.73</v>
      </c>
      <c r="V278" t="n">
        <v>0.89</v>
      </c>
      <c r="W278" t="n">
        <v>7.64</v>
      </c>
      <c r="X278" t="n">
        <v>0.92</v>
      </c>
      <c r="Y278" t="n">
        <v>1</v>
      </c>
      <c r="Z278" t="n">
        <v>10</v>
      </c>
    </row>
    <row r="279">
      <c r="A279" t="n">
        <v>44</v>
      </c>
      <c r="B279" t="n">
        <v>150</v>
      </c>
      <c r="C279" t="inlineStr">
        <is>
          <t xml:space="preserve">CONCLUIDO	</t>
        </is>
      </c>
      <c r="D279" t="n">
        <v>2.6728</v>
      </c>
      <c r="E279" t="n">
        <v>37.41</v>
      </c>
      <c r="F279" t="n">
        <v>32.64</v>
      </c>
      <c r="G279" t="n">
        <v>61.2</v>
      </c>
      <c r="H279" t="n">
        <v>0.67</v>
      </c>
      <c r="I279" t="n">
        <v>32</v>
      </c>
      <c r="J279" t="n">
        <v>320.49</v>
      </c>
      <c r="K279" t="n">
        <v>61.82</v>
      </c>
      <c r="L279" t="n">
        <v>12</v>
      </c>
      <c r="M279" t="n">
        <v>30</v>
      </c>
      <c r="N279" t="n">
        <v>96.67</v>
      </c>
      <c r="O279" t="n">
        <v>39761.81</v>
      </c>
      <c r="P279" t="n">
        <v>511.26</v>
      </c>
      <c r="Q279" t="n">
        <v>3109.33</v>
      </c>
      <c r="R279" t="n">
        <v>121.42</v>
      </c>
      <c r="S279" t="n">
        <v>88.73</v>
      </c>
      <c r="T279" t="n">
        <v>14488.09</v>
      </c>
      <c r="U279" t="n">
        <v>0.73</v>
      </c>
      <c r="V279" t="n">
        <v>0.89</v>
      </c>
      <c r="W279" t="n">
        <v>7.64</v>
      </c>
      <c r="X279" t="n">
        <v>0.88</v>
      </c>
      <c r="Y279" t="n">
        <v>1</v>
      </c>
      <c r="Z279" t="n">
        <v>10</v>
      </c>
    </row>
    <row r="280">
      <c r="A280" t="n">
        <v>45</v>
      </c>
      <c r="B280" t="n">
        <v>150</v>
      </c>
      <c r="C280" t="inlineStr">
        <is>
          <t xml:space="preserve">CONCLUIDO	</t>
        </is>
      </c>
      <c r="D280" t="n">
        <v>2.6769</v>
      </c>
      <c r="E280" t="n">
        <v>37.36</v>
      </c>
      <c r="F280" t="n">
        <v>32.64</v>
      </c>
      <c r="G280" t="n">
        <v>63.17</v>
      </c>
      <c r="H280" t="n">
        <v>0.68</v>
      </c>
      <c r="I280" t="n">
        <v>31</v>
      </c>
      <c r="J280" t="n">
        <v>321.06</v>
      </c>
      <c r="K280" t="n">
        <v>61.82</v>
      </c>
      <c r="L280" t="n">
        <v>12.25</v>
      </c>
      <c r="M280" t="n">
        <v>29</v>
      </c>
      <c r="N280" t="n">
        <v>96.98999999999999</v>
      </c>
      <c r="O280" t="n">
        <v>39831.64</v>
      </c>
      <c r="P280" t="n">
        <v>509.18</v>
      </c>
      <c r="Q280" t="n">
        <v>3109.27</v>
      </c>
      <c r="R280" t="n">
        <v>120.96</v>
      </c>
      <c r="S280" t="n">
        <v>88.73</v>
      </c>
      <c r="T280" t="n">
        <v>14263.73</v>
      </c>
      <c r="U280" t="n">
        <v>0.73</v>
      </c>
      <c r="V280" t="n">
        <v>0.89</v>
      </c>
      <c r="W280" t="n">
        <v>7.65</v>
      </c>
      <c r="X280" t="n">
        <v>0.88</v>
      </c>
      <c r="Y280" t="n">
        <v>1</v>
      </c>
      <c r="Z280" t="n">
        <v>10</v>
      </c>
    </row>
    <row r="281">
      <c r="A281" t="n">
        <v>46</v>
      </c>
      <c r="B281" t="n">
        <v>150</v>
      </c>
      <c r="C281" t="inlineStr">
        <is>
          <t xml:space="preserve">CONCLUIDO	</t>
        </is>
      </c>
      <c r="D281" t="n">
        <v>2.6842</v>
      </c>
      <c r="E281" t="n">
        <v>37.26</v>
      </c>
      <c r="F281" t="n">
        <v>32.59</v>
      </c>
      <c r="G281" t="n">
        <v>65.18000000000001</v>
      </c>
      <c r="H281" t="n">
        <v>0.6899999999999999</v>
      </c>
      <c r="I281" t="n">
        <v>30</v>
      </c>
      <c r="J281" t="n">
        <v>321.63</v>
      </c>
      <c r="K281" t="n">
        <v>61.82</v>
      </c>
      <c r="L281" t="n">
        <v>12.5</v>
      </c>
      <c r="M281" t="n">
        <v>28</v>
      </c>
      <c r="N281" t="n">
        <v>97.31</v>
      </c>
      <c r="O281" t="n">
        <v>39901.61</v>
      </c>
      <c r="P281" t="n">
        <v>505.67</v>
      </c>
      <c r="Q281" t="n">
        <v>3109.18</v>
      </c>
      <c r="R281" t="n">
        <v>119.78</v>
      </c>
      <c r="S281" t="n">
        <v>88.73</v>
      </c>
      <c r="T281" t="n">
        <v>13679.38</v>
      </c>
      <c r="U281" t="n">
        <v>0.74</v>
      </c>
      <c r="V281" t="n">
        <v>0.89</v>
      </c>
      <c r="W281" t="n">
        <v>7.64</v>
      </c>
      <c r="X281" t="n">
        <v>0.83</v>
      </c>
      <c r="Y281" t="n">
        <v>1</v>
      </c>
      <c r="Z281" t="n">
        <v>10</v>
      </c>
    </row>
    <row r="282">
      <c r="A282" t="n">
        <v>47</v>
      </c>
      <c r="B282" t="n">
        <v>150</v>
      </c>
      <c r="C282" t="inlineStr">
        <is>
          <t xml:space="preserve">CONCLUIDO	</t>
        </is>
      </c>
      <c r="D282" t="n">
        <v>2.6841</v>
      </c>
      <c r="E282" t="n">
        <v>37.26</v>
      </c>
      <c r="F282" t="n">
        <v>32.59</v>
      </c>
      <c r="G282" t="n">
        <v>65.19</v>
      </c>
      <c r="H282" t="n">
        <v>0.71</v>
      </c>
      <c r="I282" t="n">
        <v>30</v>
      </c>
      <c r="J282" t="n">
        <v>322.2</v>
      </c>
      <c r="K282" t="n">
        <v>61.82</v>
      </c>
      <c r="L282" t="n">
        <v>12.75</v>
      </c>
      <c r="M282" t="n">
        <v>28</v>
      </c>
      <c r="N282" t="n">
        <v>97.62</v>
      </c>
      <c r="O282" t="n">
        <v>39971.73</v>
      </c>
      <c r="P282" t="n">
        <v>502.79</v>
      </c>
      <c r="Q282" t="n">
        <v>3109.22</v>
      </c>
      <c r="R282" t="n">
        <v>119.76</v>
      </c>
      <c r="S282" t="n">
        <v>88.73</v>
      </c>
      <c r="T282" t="n">
        <v>13670.91</v>
      </c>
      <c r="U282" t="n">
        <v>0.74</v>
      </c>
      <c r="V282" t="n">
        <v>0.89</v>
      </c>
      <c r="W282" t="n">
        <v>7.63</v>
      </c>
      <c r="X282" t="n">
        <v>0.83</v>
      </c>
      <c r="Y282" t="n">
        <v>1</v>
      </c>
      <c r="Z282" t="n">
        <v>10</v>
      </c>
    </row>
    <row r="283">
      <c r="A283" t="n">
        <v>48</v>
      </c>
      <c r="B283" t="n">
        <v>150</v>
      </c>
      <c r="C283" t="inlineStr">
        <is>
          <t xml:space="preserve">CONCLUIDO	</t>
        </is>
      </c>
      <c r="D283" t="n">
        <v>2.6893</v>
      </c>
      <c r="E283" t="n">
        <v>37.18</v>
      </c>
      <c r="F283" t="n">
        <v>32.58</v>
      </c>
      <c r="G283" t="n">
        <v>67.40000000000001</v>
      </c>
      <c r="H283" t="n">
        <v>0.72</v>
      </c>
      <c r="I283" t="n">
        <v>29</v>
      </c>
      <c r="J283" t="n">
        <v>322.77</v>
      </c>
      <c r="K283" t="n">
        <v>61.82</v>
      </c>
      <c r="L283" t="n">
        <v>13</v>
      </c>
      <c r="M283" t="n">
        <v>27</v>
      </c>
      <c r="N283" t="n">
        <v>97.94</v>
      </c>
      <c r="O283" t="n">
        <v>40042</v>
      </c>
      <c r="P283" t="n">
        <v>500.99</v>
      </c>
      <c r="Q283" t="n">
        <v>3109.29</v>
      </c>
      <c r="R283" t="n">
        <v>119.1</v>
      </c>
      <c r="S283" t="n">
        <v>88.73</v>
      </c>
      <c r="T283" t="n">
        <v>13346</v>
      </c>
      <c r="U283" t="n">
        <v>0.75</v>
      </c>
      <c r="V283" t="n">
        <v>0.89</v>
      </c>
      <c r="W283" t="n">
        <v>7.64</v>
      </c>
      <c r="X283" t="n">
        <v>0.8100000000000001</v>
      </c>
      <c r="Y283" t="n">
        <v>1</v>
      </c>
      <c r="Z283" t="n">
        <v>10</v>
      </c>
    </row>
    <row r="284">
      <c r="A284" t="n">
        <v>49</v>
      </c>
      <c r="B284" t="n">
        <v>150</v>
      </c>
      <c r="C284" t="inlineStr">
        <is>
          <t xml:space="preserve">CONCLUIDO	</t>
        </is>
      </c>
      <c r="D284" t="n">
        <v>2.6963</v>
      </c>
      <c r="E284" t="n">
        <v>37.09</v>
      </c>
      <c r="F284" t="n">
        <v>32.53</v>
      </c>
      <c r="G284" t="n">
        <v>69.72</v>
      </c>
      <c r="H284" t="n">
        <v>0.73</v>
      </c>
      <c r="I284" t="n">
        <v>28</v>
      </c>
      <c r="J284" t="n">
        <v>323.34</v>
      </c>
      <c r="K284" t="n">
        <v>61.82</v>
      </c>
      <c r="L284" t="n">
        <v>13.25</v>
      </c>
      <c r="M284" t="n">
        <v>26</v>
      </c>
      <c r="N284" t="n">
        <v>98.27</v>
      </c>
      <c r="O284" t="n">
        <v>40112.54</v>
      </c>
      <c r="P284" t="n">
        <v>499.26</v>
      </c>
      <c r="Q284" t="n">
        <v>3109.26</v>
      </c>
      <c r="R284" t="n">
        <v>117.79</v>
      </c>
      <c r="S284" t="n">
        <v>88.73</v>
      </c>
      <c r="T284" t="n">
        <v>12693.42</v>
      </c>
      <c r="U284" t="n">
        <v>0.75</v>
      </c>
      <c r="V284" t="n">
        <v>0.89</v>
      </c>
      <c r="W284" t="n">
        <v>7.63</v>
      </c>
      <c r="X284" t="n">
        <v>0.77</v>
      </c>
      <c r="Y284" t="n">
        <v>1</v>
      </c>
      <c r="Z284" t="n">
        <v>10</v>
      </c>
    </row>
    <row r="285">
      <c r="A285" t="n">
        <v>50</v>
      </c>
      <c r="B285" t="n">
        <v>150</v>
      </c>
      <c r="C285" t="inlineStr">
        <is>
          <t xml:space="preserve">CONCLUIDO	</t>
        </is>
      </c>
      <c r="D285" t="n">
        <v>2.6964</v>
      </c>
      <c r="E285" t="n">
        <v>37.09</v>
      </c>
      <c r="F285" t="n">
        <v>32.53</v>
      </c>
      <c r="G285" t="n">
        <v>69.72</v>
      </c>
      <c r="H285" t="n">
        <v>0.74</v>
      </c>
      <c r="I285" t="n">
        <v>28</v>
      </c>
      <c r="J285" t="n">
        <v>323.91</v>
      </c>
      <c r="K285" t="n">
        <v>61.82</v>
      </c>
      <c r="L285" t="n">
        <v>13.5</v>
      </c>
      <c r="M285" t="n">
        <v>26</v>
      </c>
      <c r="N285" t="n">
        <v>98.59</v>
      </c>
      <c r="O285" t="n">
        <v>40183.11</v>
      </c>
      <c r="P285" t="n">
        <v>495.57</v>
      </c>
      <c r="Q285" t="n">
        <v>3109.11</v>
      </c>
      <c r="R285" t="n">
        <v>117.93</v>
      </c>
      <c r="S285" t="n">
        <v>88.73</v>
      </c>
      <c r="T285" t="n">
        <v>12764.08</v>
      </c>
      <c r="U285" t="n">
        <v>0.75</v>
      </c>
      <c r="V285" t="n">
        <v>0.89</v>
      </c>
      <c r="W285" t="n">
        <v>7.63</v>
      </c>
      <c r="X285" t="n">
        <v>0.77</v>
      </c>
      <c r="Y285" t="n">
        <v>1</v>
      </c>
      <c r="Z285" t="n">
        <v>10</v>
      </c>
    </row>
    <row r="286">
      <c r="A286" t="n">
        <v>51</v>
      </c>
      <c r="B286" t="n">
        <v>150</v>
      </c>
      <c r="C286" t="inlineStr">
        <is>
          <t xml:space="preserve">CONCLUIDO	</t>
        </is>
      </c>
      <c r="D286" t="n">
        <v>2.7028</v>
      </c>
      <c r="E286" t="n">
        <v>37</v>
      </c>
      <c r="F286" t="n">
        <v>32.5</v>
      </c>
      <c r="G286" t="n">
        <v>72.23</v>
      </c>
      <c r="H286" t="n">
        <v>0.76</v>
      </c>
      <c r="I286" t="n">
        <v>27</v>
      </c>
      <c r="J286" t="n">
        <v>324.48</v>
      </c>
      <c r="K286" t="n">
        <v>61.82</v>
      </c>
      <c r="L286" t="n">
        <v>13.75</v>
      </c>
      <c r="M286" t="n">
        <v>25</v>
      </c>
      <c r="N286" t="n">
        <v>98.91</v>
      </c>
      <c r="O286" t="n">
        <v>40253.84</v>
      </c>
      <c r="P286" t="n">
        <v>494.82</v>
      </c>
      <c r="Q286" t="n">
        <v>3109.17</v>
      </c>
      <c r="R286" t="n">
        <v>117.07</v>
      </c>
      <c r="S286" t="n">
        <v>88.73</v>
      </c>
      <c r="T286" t="n">
        <v>12337.79</v>
      </c>
      <c r="U286" t="n">
        <v>0.76</v>
      </c>
      <c r="V286" t="n">
        <v>0.89</v>
      </c>
      <c r="W286" t="n">
        <v>7.62</v>
      </c>
      <c r="X286" t="n">
        <v>0.74</v>
      </c>
      <c r="Y286" t="n">
        <v>1</v>
      </c>
      <c r="Z286" t="n">
        <v>10</v>
      </c>
    </row>
    <row r="287">
      <c r="A287" t="n">
        <v>52</v>
      </c>
      <c r="B287" t="n">
        <v>150</v>
      </c>
      <c r="C287" t="inlineStr">
        <is>
          <t xml:space="preserve">CONCLUIDO	</t>
        </is>
      </c>
      <c r="D287" t="n">
        <v>2.7024</v>
      </c>
      <c r="E287" t="n">
        <v>37</v>
      </c>
      <c r="F287" t="n">
        <v>32.51</v>
      </c>
      <c r="G287" t="n">
        <v>72.23999999999999</v>
      </c>
      <c r="H287" t="n">
        <v>0.77</v>
      </c>
      <c r="I287" t="n">
        <v>27</v>
      </c>
      <c r="J287" t="n">
        <v>325.06</v>
      </c>
      <c r="K287" t="n">
        <v>61.82</v>
      </c>
      <c r="L287" t="n">
        <v>14</v>
      </c>
      <c r="M287" t="n">
        <v>25</v>
      </c>
      <c r="N287" t="n">
        <v>99.23999999999999</v>
      </c>
      <c r="O287" t="n">
        <v>40324.71</v>
      </c>
      <c r="P287" t="n">
        <v>491.15</v>
      </c>
      <c r="Q287" t="n">
        <v>3109.14</v>
      </c>
      <c r="R287" t="n">
        <v>116.79</v>
      </c>
      <c r="S287" t="n">
        <v>88.73</v>
      </c>
      <c r="T287" t="n">
        <v>12201.89</v>
      </c>
      <c r="U287" t="n">
        <v>0.76</v>
      </c>
      <c r="V287" t="n">
        <v>0.89</v>
      </c>
      <c r="W287" t="n">
        <v>7.63</v>
      </c>
      <c r="X287" t="n">
        <v>0.75</v>
      </c>
      <c r="Y287" t="n">
        <v>1</v>
      </c>
      <c r="Z287" t="n">
        <v>10</v>
      </c>
    </row>
    <row r="288">
      <c r="A288" t="n">
        <v>53</v>
      </c>
      <c r="B288" t="n">
        <v>150</v>
      </c>
      <c r="C288" t="inlineStr">
        <is>
          <t xml:space="preserve">CONCLUIDO	</t>
        </is>
      </c>
      <c r="D288" t="n">
        <v>2.7085</v>
      </c>
      <c r="E288" t="n">
        <v>36.92</v>
      </c>
      <c r="F288" t="n">
        <v>32.48</v>
      </c>
      <c r="G288" t="n">
        <v>74.95</v>
      </c>
      <c r="H288" t="n">
        <v>0.78</v>
      </c>
      <c r="I288" t="n">
        <v>26</v>
      </c>
      <c r="J288" t="n">
        <v>325.63</v>
      </c>
      <c r="K288" t="n">
        <v>61.82</v>
      </c>
      <c r="L288" t="n">
        <v>14.25</v>
      </c>
      <c r="M288" t="n">
        <v>24</v>
      </c>
      <c r="N288" t="n">
        <v>99.56</v>
      </c>
      <c r="O288" t="n">
        <v>40395.74</v>
      </c>
      <c r="P288" t="n">
        <v>485.78</v>
      </c>
      <c r="Q288" t="n">
        <v>3109.2</v>
      </c>
      <c r="R288" t="n">
        <v>116.24</v>
      </c>
      <c r="S288" t="n">
        <v>88.73</v>
      </c>
      <c r="T288" t="n">
        <v>11931.87</v>
      </c>
      <c r="U288" t="n">
        <v>0.76</v>
      </c>
      <c r="V288" t="n">
        <v>0.89</v>
      </c>
      <c r="W288" t="n">
        <v>7.63</v>
      </c>
      <c r="X288" t="n">
        <v>0.72</v>
      </c>
      <c r="Y288" t="n">
        <v>1</v>
      </c>
      <c r="Z288" t="n">
        <v>10</v>
      </c>
    </row>
    <row r="289">
      <c r="A289" t="n">
        <v>54</v>
      </c>
      <c r="B289" t="n">
        <v>150</v>
      </c>
      <c r="C289" t="inlineStr">
        <is>
          <t xml:space="preserve">CONCLUIDO	</t>
        </is>
      </c>
      <c r="D289" t="n">
        <v>2.7158</v>
      </c>
      <c r="E289" t="n">
        <v>36.82</v>
      </c>
      <c r="F289" t="n">
        <v>32.44</v>
      </c>
      <c r="G289" t="n">
        <v>77.84999999999999</v>
      </c>
      <c r="H289" t="n">
        <v>0.79</v>
      </c>
      <c r="I289" t="n">
        <v>25</v>
      </c>
      <c r="J289" t="n">
        <v>326.21</v>
      </c>
      <c r="K289" t="n">
        <v>61.82</v>
      </c>
      <c r="L289" t="n">
        <v>14.5</v>
      </c>
      <c r="M289" t="n">
        <v>23</v>
      </c>
      <c r="N289" t="n">
        <v>99.89</v>
      </c>
      <c r="O289" t="n">
        <v>40466.92</v>
      </c>
      <c r="P289" t="n">
        <v>486.22</v>
      </c>
      <c r="Q289" t="n">
        <v>3109.15</v>
      </c>
      <c r="R289" t="n">
        <v>114.94</v>
      </c>
      <c r="S289" t="n">
        <v>88.73</v>
      </c>
      <c r="T289" t="n">
        <v>11285.41</v>
      </c>
      <c r="U289" t="n">
        <v>0.77</v>
      </c>
      <c r="V289" t="n">
        <v>0.89</v>
      </c>
      <c r="W289" t="n">
        <v>7.62</v>
      </c>
      <c r="X289" t="n">
        <v>0.68</v>
      </c>
      <c r="Y289" t="n">
        <v>1</v>
      </c>
      <c r="Z289" t="n">
        <v>10</v>
      </c>
    </row>
    <row r="290">
      <c r="A290" t="n">
        <v>55</v>
      </c>
      <c r="B290" t="n">
        <v>150</v>
      </c>
      <c r="C290" t="inlineStr">
        <is>
          <t xml:space="preserve">CONCLUIDO	</t>
        </is>
      </c>
      <c r="D290" t="n">
        <v>2.7156</v>
      </c>
      <c r="E290" t="n">
        <v>36.82</v>
      </c>
      <c r="F290" t="n">
        <v>32.44</v>
      </c>
      <c r="G290" t="n">
        <v>77.84999999999999</v>
      </c>
      <c r="H290" t="n">
        <v>0.8</v>
      </c>
      <c r="I290" t="n">
        <v>25</v>
      </c>
      <c r="J290" t="n">
        <v>326.79</v>
      </c>
      <c r="K290" t="n">
        <v>61.82</v>
      </c>
      <c r="L290" t="n">
        <v>14.75</v>
      </c>
      <c r="M290" t="n">
        <v>22</v>
      </c>
      <c r="N290" t="n">
        <v>100.22</v>
      </c>
      <c r="O290" t="n">
        <v>40538.25</v>
      </c>
      <c r="P290" t="n">
        <v>483.28</v>
      </c>
      <c r="Q290" t="n">
        <v>3109.19</v>
      </c>
      <c r="R290" t="n">
        <v>114.95</v>
      </c>
      <c r="S290" t="n">
        <v>88.73</v>
      </c>
      <c r="T290" t="n">
        <v>11289.07</v>
      </c>
      <c r="U290" t="n">
        <v>0.77</v>
      </c>
      <c r="V290" t="n">
        <v>0.89</v>
      </c>
      <c r="W290" t="n">
        <v>7.62</v>
      </c>
      <c r="X290" t="n">
        <v>0.68</v>
      </c>
      <c r="Y290" t="n">
        <v>1</v>
      </c>
      <c r="Z290" t="n">
        <v>10</v>
      </c>
    </row>
    <row r="291">
      <c r="A291" t="n">
        <v>56</v>
      </c>
      <c r="B291" t="n">
        <v>150</v>
      </c>
      <c r="C291" t="inlineStr">
        <is>
          <t xml:space="preserve">CONCLUIDO	</t>
        </is>
      </c>
      <c r="D291" t="n">
        <v>2.7218</v>
      </c>
      <c r="E291" t="n">
        <v>36.74</v>
      </c>
      <c r="F291" t="n">
        <v>32.41</v>
      </c>
      <c r="G291" t="n">
        <v>81.02</v>
      </c>
      <c r="H291" t="n">
        <v>0.82</v>
      </c>
      <c r="I291" t="n">
        <v>24</v>
      </c>
      <c r="J291" t="n">
        <v>327.37</v>
      </c>
      <c r="K291" t="n">
        <v>61.82</v>
      </c>
      <c r="L291" t="n">
        <v>15</v>
      </c>
      <c r="M291" t="n">
        <v>20</v>
      </c>
      <c r="N291" t="n">
        <v>100.55</v>
      </c>
      <c r="O291" t="n">
        <v>40609.74</v>
      </c>
      <c r="P291" t="n">
        <v>480.42</v>
      </c>
      <c r="Q291" t="n">
        <v>3109.14</v>
      </c>
      <c r="R291" t="n">
        <v>113.4</v>
      </c>
      <c r="S291" t="n">
        <v>88.73</v>
      </c>
      <c r="T291" t="n">
        <v>10519.85</v>
      </c>
      <c r="U291" t="n">
        <v>0.78</v>
      </c>
      <c r="V291" t="n">
        <v>0.89</v>
      </c>
      <c r="W291" t="n">
        <v>7.64</v>
      </c>
      <c r="X291" t="n">
        <v>0.65</v>
      </c>
      <c r="Y291" t="n">
        <v>1</v>
      </c>
      <c r="Z291" t="n">
        <v>10</v>
      </c>
    </row>
    <row r="292">
      <c r="A292" t="n">
        <v>57</v>
      </c>
      <c r="B292" t="n">
        <v>150</v>
      </c>
      <c r="C292" t="inlineStr">
        <is>
          <t xml:space="preserve">CONCLUIDO	</t>
        </is>
      </c>
      <c r="D292" t="n">
        <v>2.7205</v>
      </c>
      <c r="E292" t="n">
        <v>36.76</v>
      </c>
      <c r="F292" t="n">
        <v>32.43</v>
      </c>
      <c r="G292" t="n">
        <v>81.06999999999999</v>
      </c>
      <c r="H292" t="n">
        <v>0.83</v>
      </c>
      <c r="I292" t="n">
        <v>24</v>
      </c>
      <c r="J292" t="n">
        <v>327.95</v>
      </c>
      <c r="K292" t="n">
        <v>61.82</v>
      </c>
      <c r="L292" t="n">
        <v>15.25</v>
      </c>
      <c r="M292" t="n">
        <v>18</v>
      </c>
      <c r="N292" t="n">
        <v>100.88</v>
      </c>
      <c r="O292" t="n">
        <v>40681.39</v>
      </c>
      <c r="P292" t="n">
        <v>477.69</v>
      </c>
      <c r="Q292" t="n">
        <v>3109.21</v>
      </c>
      <c r="R292" t="n">
        <v>114.17</v>
      </c>
      <c r="S292" t="n">
        <v>88.73</v>
      </c>
      <c r="T292" t="n">
        <v>10906.43</v>
      </c>
      <c r="U292" t="n">
        <v>0.78</v>
      </c>
      <c r="V292" t="n">
        <v>0.89</v>
      </c>
      <c r="W292" t="n">
        <v>7.63</v>
      </c>
      <c r="X292" t="n">
        <v>0.67</v>
      </c>
      <c r="Y292" t="n">
        <v>1</v>
      </c>
      <c r="Z292" t="n">
        <v>10</v>
      </c>
    </row>
    <row r="293">
      <c r="A293" t="n">
        <v>58</v>
      </c>
      <c r="B293" t="n">
        <v>150</v>
      </c>
      <c r="C293" t="inlineStr">
        <is>
          <t xml:space="preserve">CONCLUIDO	</t>
        </is>
      </c>
      <c r="D293" t="n">
        <v>2.7266</v>
      </c>
      <c r="E293" t="n">
        <v>36.68</v>
      </c>
      <c r="F293" t="n">
        <v>32.4</v>
      </c>
      <c r="G293" t="n">
        <v>84.52</v>
      </c>
      <c r="H293" t="n">
        <v>0.84</v>
      </c>
      <c r="I293" t="n">
        <v>23</v>
      </c>
      <c r="J293" t="n">
        <v>328.53</v>
      </c>
      <c r="K293" t="n">
        <v>61.82</v>
      </c>
      <c r="L293" t="n">
        <v>15.5</v>
      </c>
      <c r="M293" t="n">
        <v>17</v>
      </c>
      <c r="N293" t="n">
        <v>101.21</v>
      </c>
      <c r="O293" t="n">
        <v>40753.2</v>
      </c>
      <c r="P293" t="n">
        <v>473.51</v>
      </c>
      <c r="Q293" t="n">
        <v>3109.12</v>
      </c>
      <c r="R293" t="n">
        <v>113.27</v>
      </c>
      <c r="S293" t="n">
        <v>88.73</v>
      </c>
      <c r="T293" t="n">
        <v>10459.17</v>
      </c>
      <c r="U293" t="n">
        <v>0.78</v>
      </c>
      <c r="V293" t="n">
        <v>0.89</v>
      </c>
      <c r="W293" t="n">
        <v>7.63</v>
      </c>
      <c r="X293" t="n">
        <v>0.64</v>
      </c>
      <c r="Y293" t="n">
        <v>1</v>
      </c>
      <c r="Z293" t="n">
        <v>10</v>
      </c>
    </row>
    <row r="294">
      <c r="A294" t="n">
        <v>59</v>
      </c>
      <c r="B294" t="n">
        <v>150</v>
      </c>
      <c r="C294" t="inlineStr">
        <is>
          <t xml:space="preserve">CONCLUIDO	</t>
        </is>
      </c>
      <c r="D294" t="n">
        <v>2.7271</v>
      </c>
      <c r="E294" t="n">
        <v>36.67</v>
      </c>
      <c r="F294" t="n">
        <v>32.39</v>
      </c>
      <c r="G294" t="n">
        <v>84.51000000000001</v>
      </c>
      <c r="H294" t="n">
        <v>0.85</v>
      </c>
      <c r="I294" t="n">
        <v>23</v>
      </c>
      <c r="J294" t="n">
        <v>329.12</v>
      </c>
      <c r="K294" t="n">
        <v>61.82</v>
      </c>
      <c r="L294" t="n">
        <v>15.75</v>
      </c>
      <c r="M294" t="n">
        <v>16</v>
      </c>
      <c r="N294" t="n">
        <v>101.54</v>
      </c>
      <c r="O294" t="n">
        <v>40825.16</v>
      </c>
      <c r="P294" t="n">
        <v>476.11</v>
      </c>
      <c r="Q294" t="n">
        <v>3109.11</v>
      </c>
      <c r="R294" t="n">
        <v>113.24</v>
      </c>
      <c r="S294" t="n">
        <v>88.73</v>
      </c>
      <c r="T294" t="n">
        <v>10444.82</v>
      </c>
      <c r="U294" t="n">
        <v>0.78</v>
      </c>
      <c r="V294" t="n">
        <v>0.89</v>
      </c>
      <c r="W294" t="n">
        <v>7.63</v>
      </c>
      <c r="X294" t="n">
        <v>0.63</v>
      </c>
      <c r="Y294" t="n">
        <v>1</v>
      </c>
      <c r="Z294" t="n">
        <v>10</v>
      </c>
    </row>
    <row r="295">
      <c r="A295" t="n">
        <v>60</v>
      </c>
      <c r="B295" t="n">
        <v>150</v>
      </c>
      <c r="C295" t="inlineStr">
        <is>
          <t xml:space="preserve">CONCLUIDO	</t>
        </is>
      </c>
      <c r="D295" t="n">
        <v>2.7271</v>
      </c>
      <c r="E295" t="n">
        <v>36.67</v>
      </c>
      <c r="F295" t="n">
        <v>32.39</v>
      </c>
      <c r="G295" t="n">
        <v>84.51000000000001</v>
      </c>
      <c r="H295" t="n">
        <v>0.86</v>
      </c>
      <c r="I295" t="n">
        <v>23</v>
      </c>
      <c r="J295" t="n">
        <v>329.7</v>
      </c>
      <c r="K295" t="n">
        <v>61.82</v>
      </c>
      <c r="L295" t="n">
        <v>16</v>
      </c>
      <c r="M295" t="n">
        <v>13</v>
      </c>
      <c r="N295" t="n">
        <v>101.88</v>
      </c>
      <c r="O295" t="n">
        <v>40897.29</v>
      </c>
      <c r="P295" t="n">
        <v>472.32</v>
      </c>
      <c r="Q295" t="n">
        <v>3109.12</v>
      </c>
      <c r="R295" t="n">
        <v>113.02</v>
      </c>
      <c r="S295" t="n">
        <v>88.73</v>
      </c>
      <c r="T295" t="n">
        <v>10333.71</v>
      </c>
      <c r="U295" t="n">
        <v>0.79</v>
      </c>
      <c r="V295" t="n">
        <v>0.89</v>
      </c>
      <c r="W295" t="n">
        <v>7.64</v>
      </c>
      <c r="X295" t="n">
        <v>0.63</v>
      </c>
      <c r="Y295" t="n">
        <v>1</v>
      </c>
      <c r="Z295" t="n">
        <v>10</v>
      </c>
    </row>
    <row r="296">
      <c r="A296" t="n">
        <v>61</v>
      </c>
      <c r="B296" t="n">
        <v>150</v>
      </c>
      <c r="C296" t="inlineStr">
        <is>
          <t xml:space="preserve">CONCLUIDO	</t>
        </is>
      </c>
      <c r="D296" t="n">
        <v>2.7253</v>
      </c>
      <c r="E296" t="n">
        <v>36.69</v>
      </c>
      <c r="F296" t="n">
        <v>32.42</v>
      </c>
      <c r="G296" t="n">
        <v>84.56999999999999</v>
      </c>
      <c r="H296" t="n">
        <v>0.88</v>
      </c>
      <c r="I296" t="n">
        <v>23</v>
      </c>
      <c r="J296" t="n">
        <v>330.29</v>
      </c>
      <c r="K296" t="n">
        <v>61.82</v>
      </c>
      <c r="L296" t="n">
        <v>16.25</v>
      </c>
      <c r="M296" t="n">
        <v>7</v>
      </c>
      <c r="N296" t="n">
        <v>102.21</v>
      </c>
      <c r="O296" t="n">
        <v>40969.57</v>
      </c>
      <c r="P296" t="n">
        <v>471.36</v>
      </c>
      <c r="Q296" t="n">
        <v>3109.18</v>
      </c>
      <c r="R296" t="n">
        <v>113.36</v>
      </c>
      <c r="S296" t="n">
        <v>88.73</v>
      </c>
      <c r="T296" t="n">
        <v>10507.05</v>
      </c>
      <c r="U296" t="n">
        <v>0.78</v>
      </c>
      <c r="V296" t="n">
        <v>0.89</v>
      </c>
      <c r="W296" t="n">
        <v>7.65</v>
      </c>
      <c r="X296" t="n">
        <v>0.66</v>
      </c>
      <c r="Y296" t="n">
        <v>1</v>
      </c>
      <c r="Z296" t="n">
        <v>10</v>
      </c>
    </row>
    <row r="297">
      <c r="A297" t="n">
        <v>62</v>
      </c>
      <c r="B297" t="n">
        <v>150</v>
      </c>
      <c r="C297" t="inlineStr">
        <is>
          <t xml:space="preserve">CONCLUIDO	</t>
        </is>
      </c>
      <c r="D297" t="n">
        <v>2.7323</v>
      </c>
      <c r="E297" t="n">
        <v>36.6</v>
      </c>
      <c r="F297" t="n">
        <v>32.38</v>
      </c>
      <c r="G297" t="n">
        <v>88.31</v>
      </c>
      <c r="H297" t="n">
        <v>0.89</v>
      </c>
      <c r="I297" t="n">
        <v>22</v>
      </c>
      <c r="J297" t="n">
        <v>330.87</v>
      </c>
      <c r="K297" t="n">
        <v>61.82</v>
      </c>
      <c r="L297" t="n">
        <v>16.5</v>
      </c>
      <c r="M297" t="n">
        <v>6</v>
      </c>
      <c r="N297" t="n">
        <v>102.55</v>
      </c>
      <c r="O297" t="n">
        <v>41042.02</v>
      </c>
      <c r="P297" t="n">
        <v>470.58</v>
      </c>
      <c r="Q297" t="n">
        <v>3109.26</v>
      </c>
      <c r="R297" t="n">
        <v>112</v>
      </c>
      <c r="S297" t="n">
        <v>88.73</v>
      </c>
      <c r="T297" t="n">
        <v>9829.190000000001</v>
      </c>
      <c r="U297" t="n">
        <v>0.79</v>
      </c>
      <c r="V297" t="n">
        <v>0.89</v>
      </c>
      <c r="W297" t="n">
        <v>7.65</v>
      </c>
      <c r="X297" t="n">
        <v>0.62</v>
      </c>
      <c r="Y297" t="n">
        <v>1</v>
      </c>
      <c r="Z297" t="n">
        <v>10</v>
      </c>
    </row>
    <row r="298">
      <c r="A298" t="n">
        <v>63</v>
      </c>
      <c r="B298" t="n">
        <v>150</v>
      </c>
      <c r="C298" t="inlineStr">
        <is>
          <t xml:space="preserve">CONCLUIDO	</t>
        </is>
      </c>
      <c r="D298" t="n">
        <v>2.7319</v>
      </c>
      <c r="E298" t="n">
        <v>36.6</v>
      </c>
      <c r="F298" t="n">
        <v>32.38</v>
      </c>
      <c r="G298" t="n">
        <v>88.31999999999999</v>
      </c>
      <c r="H298" t="n">
        <v>0.9</v>
      </c>
      <c r="I298" t="n">
        <v>22</v>
      </c>
      <c r="J298" t="n">
        <v>331.46</v>
      </c>
      <c r="K298" t="n">
        <v>61.82</v>
      </c>
      <c r="L298" t="n">
        <v>16.75</v>
      </c>
      <c r="M298" t="n">
        <v>4</v>
      </c>
      <c r="N298" t="n">
        <v>102.89</v>
      </c>
      <c r="O298" t="n">
        <v>41114.63</v>
      </c>
      <c r="P298" t="n">
        <v>471.44</v>
      </c>
      <c r="Q298" t="n">
        <v>3109.27</v>
      </c>
      <c r="R298" t="n">
        <v>112.37</v>
      </c>
      <c r="S298" t="n">
        <v>88.73</v>
      </c>
      <c r="T298" t="n">
        <v>10012.2</v>
      </c>
      <c r="U298" t="n">
        <v>0.79</v>
      </c>
      <c r="V298" t="n">
        <v>0.89</v>
      </c>
      <c r="W298" t="n">
        <v>7.64</v>
      </c>
      <c r="X298" t="n">
        <v>0.62</v>
      </c>
      <c r="Y298" t="n">
        <v>1</v>
      </c>
      <c r="Z298" t="n">
        <v>10</v>
      </c>
    </row>
    <row r="299">
      <c r="A299" t="n">
        <v>64</v>
      </c>
      <c r="B299" t="n">
        <v>150</v>
      </c>
      <c r="C299" t="inlineStr">
        <is>
          <t xml:space="preserve">CONCLUIDO	</t>
        </is>
      </c>
      <c r="D299" t="n">
        <v>2.7312</v>
      </c>
      <c r="E299" t="n">
        <v>36.61</v>
      </c>
      <c r="F299" t="n">
        <v>32.39</v>
      </c>
      <c r="G299" t="n">
        <v>88.34999999999999</v>
      </c>
      <c r="H299" t="n">
        <v>0.91</v>
      </c>
      <c r="I299" t="n">
        <v>22</v>
      </c>
      <c r="J299" t="n">
        <v>332.05</v>
      </c>
      <c r="K299" t="n">
        <v>61.82</v>
      </c>
      <c r="L299" t="n">
        <v>17</v>
      </c>
      <c r="M299" t="n">
        <v>2</v>
      </c>
      <c r="N299" t="n">
        <v>103.23</v>
      </c>
      <c r="O299" t="n">
        <v>41187.41</v>
      </c>
      <c r="P299" t="n">
        <v>471.79</v>
      </c>
      <c r="Q299" t="n">
        <v>3109.21</v>
      </c>
      <c r="R299" t="n">
        <v>112.43</v>
      </c>
      <c r="S299" t="n">
        <v>88.73</v>
      </c>
      <c r="T299" t="n">
        <v>10043.94</v>
      </c>
      <c r="U299" t="n">
        <v>0.79</v>
      </c>
      <c r="V299" t="n">
        <v>0.89</v>
      </c>
      <c r="W299" t="n">
        <v>7.65</v>
      </c>
      <c r="X299" t="n">
        <v>0.63</v>
      </c>
      <c r="Y299" t="n">
        <v>1</v>
      </c>
      <c r="Z299" t="n">
        <v>10</v>
      </c>
    </row>
    <row r="300">
      <c r="A300" t="n">
        <v>65</v>
      </c>
      <c r="B300" t="n">
        <v>150</v>
      </c>
      <c r="C300" t="inlineStr">
        <is>
          <t xml:space="preserve">CONCLUIDO	</t>
        </is>
      </c>
      <c r="D300" t="n">
        <v>2.7306</v>
      </c>
      <c r="E300" t="n">
        <v>36.62</v>
      </c>
      <c r="F300" t="n">
        <v>32.4</v>
      </c>
      <c r="G300" t="n">
        <v>88.37</v>
      </c>
      <c r="H300" t="n">
        <v>0.92</v>
      </c>
      <c r="I300" t="n">
        <v>22</v>
      </c>
      <c r="J300" t="n">
        <v>332.64</v>
      </c>
      <c r="K300" t="n">
        <v>61.82</v>
      </c>
      <c r="L300" t="n">
        <v>17.25</v>
      </c>
      <c r="M300" t="n">
        <v>1</v>
      </c>
      <c r="N300" t="n">
        <v>103.57</v>
      </c>
      <c r="O300" t="n">
        <v>41260.35</v>
      </c>
      <c r="P300" t="n">
        <v>472.71</v>
      </c>
      <c r="Q300" t="n">
        <v>3109.37</v>
      </c>
      <c r="R300" t="n">
        <v>112.54</v>
      </c>
      <c r="S300" t="n">
        <v>88.73</v>
      </c>
      <c r="T300" t="n">
        <v>10097.33</v>
      </c>
      <c r="U300" t="n">
        <v>0.79</v>
      </c>
      <c r="V300" t="n">
        <v>0.89</v>
      </c>
      <c r="W300" t="n">
        <v>7.66</v>
      </c>
      <c r="X300" t="n">
        <v>0.64</v>
      </c>
      <c r="Y300" t="n">
        <v>1</v>
      </c>
      <c r="Z300" t="n">
        <v>10</v>
      </c>
    </row>
    <row r="301">
      <c r="A301" t="n">
        <v>66</v>
      </c>
      <c r="B301" t="n">
        <v>150</v>
      </c>
      <c r="C301" t="inlineStr">
        <is>
          <t xml:space="preserve">CONCLUIDO	</t>
        </is>
      </c>
      <c r="D301" t="n">
        <v>2.7305</v>
      </c>
      <c r="E301" t="n">
        <v>36.62</v>
      </c>
      <c r="F301" t="n">
        <v>32.4</v>
      </c>
      <c r="G301" t="n">
        <v>88.37</v>
      </c>
      <c r="H301" t="n">
        <v>0.9399999999999999</v>
      </c>
      <c r="I301" t="n">
        <v>22</v>
      </c>
      <c r="J301" t="n">
        <v>333.24</v>
      </c>
      <c r="K301" t="n">
        <v>61.82</v>
      </c>
      <c r="L301" t="n">
        <v>17.5</v>
      </c>
      <c r="M301" t="n">
        <v>0</v>
      </c>
      <c r="N301" t="n">
        <v>103.92</v>
      </c>
      <c r="O301" t="n">
        <v>41333.46</v>
      </c>
      <c r="P301" t="n">
        <v>473.56</v>
      </c>
      <c r="Q301" t="n">
        <v>3109.32</v>
      </c>
      <c r="R301" t="n">
        <v>112.62</v>
      </c>
      <c r="S301" t="n">
        <v>88.73</v>
      </c>
      <c r="T301" t="n">
        <v>10140.11</v>
      </c>
      <c r="U301" t="n">
        <v>0.79</v>
      </c>
      <c r="V301" t="n">
        <v>0.89</v>
      </c>
      <c r="W301" t="n">
        <v>7.65</v>
      </c>
      <c r="X301" t="n">
        <v>0.64</v>
      </c>
      <c r="Y301" t="n">
        <v>1</v>
      </c>
      <c r="Z301" t="n">
        <v>10</v>
      </c>
    </row>
    <row r="302">
      <c r="A302" t="n">
        <v>0</v>
      </c>
      <c r="B302" t="n">
        <v>10</v>
      </c>
      <c r="C302" t="inlineStr">
        <is>
          <t xml:space="preserve">CONCLUIDO	</t>
        </is>
      </c>
      <c r="D302" t="n">
        <v>2.1631</v>
      </c>
      <c r="E302" t="n">
        <v>46.23</v>
      </c>
      <c r="F302" t="n">
        <v>41.12</v>
      </c>
      <c r="G302" t="n">
        <v>7.91</v>
      </c>
      <c r="H302" t="n">
        <v>0.64</v>
      </c>
      <c r="I302" t="n">
        <v>312</v>
      </c>
      <c r="J302" t="n">
        <v>26.11</v>
      </c>
      <c r="K302" t="n">
        <v>12.1</v>
      </c>
      <c r="L302" t="n">
        <v>1</v>
      </c>
      <c r="M302" t="n">
        <v>0</v>
      </c>
      <c r="N302" t="n">
        <v>3.01</v>
      </c>
      <c r="O302" t="n">
        <v>3454.41</v>
      </c>
      <c r="P302" t="n">
        <v>119.91</v>
      </c>
      <c r="Q302" t="n">
        <v>3112.09</v>
      </c>
      <c r="R302" t="n">
        <v>383.12</v>
      </c>
      <c r="S302" t="n">
        <v>88.73</v>
      </c>
      <c r="T302" t="n">
        <v>143938.83</v>
      </c>
      <c r="U302" t="n">
        <v>0.23</v>
      </c>
      <c r="V302" t="n">
        <v>0.7</v>
      </c>
      <c r="W302" t="n">
        <v>8.51</v>
      </c>
      <c r="X302" t="n">
        <v>9.34</v>
      </c>
      <c r="Y302" t="n">
        <v>1</v>
      </c>
      <c r="Z302" t="n">
        <v>10</v>
      </c>
    </row>
    <row r="303">
      <c r="A303" t="n">
        <v>0</v>
      </c>
      <c r="B303" t="n">
        <v>45</v>
      </c>
      <c r="C303" t="inlineStr">
        <is>
          <t xml:space="preserve">CONCLUIDO	</t>
        </is>
      </c>
      <c r="D303" t="n">
        <v>2.1962</v>
      </c>
      <c r="E303" t="n">
        <v>45.53</v>
      </c>
      <c r="F303" t="n">
        <v>38.67</v>
      </c>
      <c r="G303" t="n">
        <v>9.789999999999999</v>
      </c>
      <c r="H303" t="n">
        <v>0.18</v>
      </c>
      <c r="I303" t="n">
        <v>237</v>
      </c>
      <c r="J303" t="n">
        <v>98.70999999999999</v>
      </c>
      <c r="K303" t="n">
        <v>39.72</v>
      </c>
      <c r="L303" t="n">
        <v>1</v>
      </c>
      <c r="M303" t="n">
        <v>235</v>
      </c>
      <c r="N303" t="n">
        <v>12.99</v>
      </c>
      <c r="O303" t="n">
        <v>12407.75</v>
      </c>
      <c r="P303" t="n">
        <v>327.79</v>
      </c>
      <c r="Q303" t="n">
        <v>3110.14</v>
      </c>
      <c r="R303" t="n">
        <v>317.94</v>
      </c>
      <c r="S303" t="n">
        <v>88.73</v>
      </c>
      <c r="T303" t="n">
        <v>111725.08</v>
      </c>
      <c r="U303" t="n">
        <v>0.28</v>
      </c>
      <c r="V303" t="n">
        <v>0.75</v>
      </c>
      <c r="W303" t="n">
        <v>7.97</v>
      </c>
      <c r="X303" t="n">
        <v>6.9</v>
      </c>
      <c r="Y303" t="n">
        <v>1</v>
      </c>
      <c r="Z303" t="n">
        <v>10</v>
      </c>
    </row>
    <row r="304">
      <c r="A304" t="n">
        <v>1</v>
      </c>
      <c r="B304" t="n">
        <v>45</v>
      </c>
      <c r="C304" t="inlineStr">
        <is>
          <t xml:space="preserve">CONCLUIDO	</t>
        </is>
      </c>
      <c r="D304" t="n">
        <v>2.3511</v>
      </c>
      <c r="E304" t="n">
        <v>42.53</v>
      </c>
      <c r="F304" t="n">
        <v>36.91</v>
      </c>
      <c r="G304" t="n">
        <v>12.51</v>
      </c>
      <c r="H304" t="n">
        <v>0.22</v>
      </c>
      <c r="I304" t="n">
        <v>177</v>
      </c>
      <c r="J304" t="n">
        <v>99.02</v>
      </c>
      <c r="K304" t="n">
        <v>39.72</v>
      </c>
      <c r="L304" t="n">
        <v>1.25</v>
      </c>
      <c r="M304" t="n">
        <v>175</v>
      </c>
      <c r="N304" t="n">
        <v>13.05</v>
      </c>
      <c r="O304" t="n">
        <v>12446.14</v>
      </c>
      <c r="P304" t="n">
        <v>305.39</v>
      </c>
      <c r="Q304" t="n">
        <v>3109.7</v>
      </c>
      <c r="R304" t="n">
        <v>260.88</v>
      </c>
      <c r="S304" t="n">
        <v>88.73</v>
      </c>
      <c r="T304" t="n">
        <v>83496.74000000001</v>
      </c>
      <c r="U304" t="n">
        <v>0.34</v>
      </c>
      <c r="V304" t="n">
        <v>0.78</v>
      </c>
      <c r="W304" t="n">
        <v>7.86</v>
      </c>
      <c r="X304" t="n">
        <v>5.14</v>
      </c>
      <c r="Y304" t="n">
        <v>1</v>
      </c>
      <c r="Z304" t="n">
        <v>10</v>
      </c>
    </row>
    <row r="305">
      <c r="A305" t="n">
        <v>2</v>
      </c>
      <c r="B305" t="n">
        <v>45</v>
      </c>
      <c r="C305" t="inlineStr">
        <is>
          <t xml:space="preserve">CONCLUIDO	</t>
        </is>
      </c>
      <c r="D305" t="n">
        <v>2.4621</v>
      </c>
      <c r="E305" t="n">
        <v>40.62</v>
      </c>
      <c r="F305" t="n">
        <v>35.77</v>
      </c>
      <c r="G305" t="n">
        <v>15.44</v>
      </c>
      <c r="H305" t="n">
        <v>0.27</v>
      </c>
      <c r="I305" t="n">
        <v>139</v>
      </c>
      <c r="J305" t="n">
        <v>99.33</v>
      </c>
      <c r="K305" t="n">
        <v>39.72</v>
      </c>
      <c r="L305" t="n">
        <v>1.5</v>
      </c>
      <c r="M305" t="n">
        <v>137</v>
      </c>
      <c r="N305" t="n">
        <v>13.11</v>
      </c>
      <c r="O305" t="n">
        <v>12484.55</v>
      </c>
      <c r="P305" t="n">
        <v>288.24</v>
      </c>
      <c r="Q305" t="n">
        <v>3109.5</v>
      </c>
      <c r="R305" t="n">
        <v>223.17</v>
      </c>
      <c r="S305" t="n">
        <v>88.73</v>
      </c>
      <c r="T305" t="n">
        <v>64831.44</v>
      </c>
      <c r="U305" t="n">
        <v>0.4</v>
      </c>
      <c r="V305" t="n">
        <v>0.8100000000000001</v>
      </c>
      <c r="W305" t="n">
        <v>7.82</v>
      </c>
      <c r="X305" t="n">
        <v>4.01</v>
      </c>
      <c r="Y305" t="n">
        <v>1</v>
      </c>
      <c r="Z305" t="n">
        <v>10</v>
      </c>
    </row>
    <row r="306">
      <c r="A306" t="n">
        <v>3</v>
      </c>
      <c r="B306" t="n">
        <v>45</v>
      </c>
      <c r="C306" t="inlineStr">
        <is>
          <t xml:space="preserve">CONCLUIDO	</t>
        </is>
      </c>
      <c r="D306" t="n">
        <v>2.5396</v>
      </c>
      <c r="E306" t="n">
        <v>39.38</v>
      </c>
      <c r="F306" t="n">
        <v>35.05</v>
      </c>
      <c r="G306" t="n">
        <v>18.45</v>
      </c>
      <c r="H306" t="n">
        <v>0.31</v>
      </c>
      <c r="I306" t="n">
        <v>114</v>
      </c>
      <c r="J306" t="n">
        <v>99.64</v>
      </c>
      <c r="K306" t="n">
        <v>39.72</v>
      </c>
      <c r="L306" t="n">
        <v>1.75</v>
      </c>
      <c r="M306" t="n">
        <v>112</v>
      </c>
      <c r="N306" t="n">
        <v>13.18</v>
      </c>
      <c r="O306" t="n">
        <v>12522.99</v>
      </c>
      <c r="P306" t="n">
        <v>274.18</v>
      </c>
      <c r="Q306" t="n">
        <v>3109.46</v>
      </c>
      <c r="R306" t="n">
        <v>199.36</v>
      </c>
      <c r="S306" t="n">
        <v>88.73</v>
      </c>
      <c r="T306" t="n">
        <v>53050.7</v>
      </c>
      <c r="U306" t="n">
        <v>0.45</v>
      </c>
      <c r="V306" t="n">
        <v>0.83</v>
      </c>
      <c r="W306" t="n">
        <v>7.78</v>
      </c>
      <c r="X306" t="n">
        <v>3.28</v>
      </c>
      <c r="Y306" t="n">
        <v>1</v>
      </c>
      <c r="Z306" t="n">
        <v>10</v>
      </c>
    </row>
    <row r="307">
      <c r="A307" t="n">
        <v>4</v>
      </c>
      <c r="B307" t="n">
        <v>45</v>
      </c>
      <c r="C307" t="inlineStr">
        <is>
          <t xml:space="preserve">CONCLUIDO	</t>
        </is>
      </c>
      <c r="D307" t="n">
        <v>2.6024</v>
      </c>
      <c r="E307" t="n">
        <v>38.43</v>
      </c>
      <c r="F307" t="n">
        <v>34.49</v>
      </c>
      <c r="G307" t="n">
        <v>21.78</v>
      </c>
      <c r="H307" t="n">
        <v>0.35</v>
      </c>
      <c r="I307" t="n">
        <v>95</v>
      </c>
      <c r="J307" t="n">
        <v>99.95</v>
      </c>
      <c r="K307" t="n">
        <v>39.72</v>
      </c>
      <c r="L307" t="n">
        <v>2</v>
      </c>
      <c r="M307" t="n">
        <v>92</v>
      </c>
      <c r="N307" t="n">
        <v>13.24</v>
      </c>
      <c r="O307" t="n">
        <v>12561.45</v>
      </c>
      <c r="P307" t="n">
        <v>261.32</v>
      </c>
      <c r="Q307" t="n">
        <v>3109.59</v>
      </c>
      <c r="R307" t="n">
        <v>180.83</v>
      </c>
      <c r="S307" t="n">
        <v>88.73</v>
      </c>
      <c r="T307" t="n">
        <v>43881.99</v>
      </c>
      <c r="U307" t="n">
        <v>0.49</v>
      </c>
      <c r="V307" t="n">
        <v>0.84</v>
      </c>
      <c r="W307" t="n">
        <v>7.76</v>
      </c>
      <c r="X307" t="n">
        <v>2.72</v>
      </c>
      <c r="Y307" t="n">
        <v>1</v>
      </c>
      <c r="Z307" t="n">
        <v>10</v>
      </c>
    </row>
    <row r="308">
      <c r="A308" t="n">
        <v>5</v>
      </c>
      <c r="B308" t="n">
        <v>45</v>
      </c>
      <c r="C308" t="inlineStr">
        <is>
          <t xml:space="preserve">CONCLUIDO	</t>
        </is>
      </c>
      <c r="D308" t="n">
        <v>2.6496</v>
      </c>
      <c r="E308" t="n">
        <v>37.74</v>
      </c>
      <c r="F308" t="n">
        <v>34.09</v>
      </c>
      <c r="G308" t="n">
        <v>25.25</v>
      </c>
      <c r="H308" t="n">
        <v>0.39</v>
      </c>
      <c r="I308" t="n">
        <v>81</v>
      </c>
      <c r="J308" t="n">
        <v>100.27</v>
      </c>
      <c r="K308" t="n">
        <v>39.72</v>
      </c>
      <c r="L308" t="n">
        <v>2.25</v>
      </c>
      <c r="M308" t="n">
        <v>74</v>
      </c>
      <c r="N308" t="n">
        <v>13.3</v>
      </c>
      <c r="O308" t="n">
        <v>12599.94</v>
      </c>
      <c r="P308" t="n">
        <v>249.66</v>
      </c>
      <c r="Q308" t="n">
        <v>3109.4</v>
      </c>
      <c r="R308" t="n">
        <v>168.14</v>
      </c>
      <c r="S308" t="n">
        <v>88.73</v>
      </c>
      <c r="T308" t="n">
        <v>37606.01</v>
      </c>
      <c r="U308" t="n">
        <v>0.53</v>
      </c>
      <c r="V308" t="n">
        <v>0.85</v>
      </c>
      <c r="W308" t="n">
        <v>7.73</v>
      </c>
      <c r="X308" t="n">
        <v>2.33</v>
      </c>
      <c r="Y308" t="n">
        <v>1</v>
      </c>
      <c r="Z308" t="n">
        <v>10</v>
      </c>
    </row>
    <row r="309">
      <c r="A309" t="n">
        <v>6</v>
      </c>
      <c r="B309" t="n">
        <v>45</v>
      </c>
      <c r="C309" t="inlineStr">
        <is>
          <t xml:space="preserve">CONCLUIDO	</t>
        </is>
      </c>
      <c r="D309" t="n">
        <v>2.6777</v>
      </c>
      <c r="E309" t="n">
        <v>37.35</v>
      </c>
      <c r="F309" t="n">
        <v>33.86</v>
      </c>
      <c r="G309" t="n">
        <v>27.83</v>
      </c>
      <c r="H309" t="n">
        <v>0.44</v>
      </c>
      <c r="I309" t="n">
        <v>73</v>
      </c>
      <c r="J309" t="n">
        <v>100.58</v>
      </c>
      <c r="K309" t="n">
        <v>39.72</v>
      </c>
      <c r="L309" t="n">
        <v>2.5</v>
      </c>
      <c r="M309" t="n">
        <v>31</v>
      </c>
      <c r="N309" t="n">
        <v>13.36</v>
      </c>
      <c r="O309" t="n">
        <v>12638.45</v>
      </c>
      <c r="P309" t="n">
        <v>242.37</v>
      </c>
      <c r="Q309" t="n">
        <v>3109.33</v>
      </c>
      <c r="R309" t="n">
        <v>159.1</v>
      </c>
      <c r="S309" t="n">
        <v>88.73</v>
      </c>
      <c r="T309" t="n">
        <v>33125.01</v>
      </c>
      <c r="U309" t="n">
        <v>0.5600000000000001</v>
      </c>
      <c r="V309" t="n">
        <v>0.85</v>
      </c>
      <c r="W309" t="n">
        <v>7.76</v>
      </c>
      <c r="X309" t="n">
        <v>2.09</v>
      </c>
      <c r="Y309" t="n">
        <v>1</v>
      </c>
      <c r="Z309" t="n">
        <v>10</v>
      </c>
    </row>
    <row r="310">
      <c r="A310" t="n">
        <v>7</v>
      </c>
      <c r="B310" t="n">
        <v>45</v>
      </c>
      <c r="C310" t="inlineStr">
        <is>
          <t xml:space="preserve">CONCLUIDO	</t>
        </is>
      </c>
      <c r="D310" t="n">
        <v>2.6806</v>
      </c>
      <c r="E310" t="n">
        <v>37.3</v>
      </c>
      <c r="F310" t="n">
        <v>33.86</v>
      </c>
      <c r="G310" t="n">
        <v>28.61</v>
      </c>
      <c r="H310" t="n">
        <v>0.48</v>
      </c>
      <c r="I310" t="n">
        <v>71</v>
      </c>
      <c r="J310" t="n">
        <v>100.89</v>
      </c>
      <c r="K310" t="n">
        <v>39.72</v>
      </c>
      <c r="L310" t="n">
        <v>2.75</v>
      </c>
      <c r="M310" t="n">
        <v>5</v>
      </c>
      <c r="N310" t="n">
        <v>13.42</v>
      </c>
      <c r="O310" t="n">
        <v>12676.98</v>
      </c>
      <c r="P310" t="n">
        <v>240.66</v>
      </c>
      <c r="Q310" t="n">
        <v>3109.66</v>
      </c>
      <c r="R310" t="n">
        <v>158.05</v>
      </c>
      <c r="S310" t="n">
        <v>88.73</v>
      </c>
      <c r="T310" t="n">
        <v>32608.59</v>
      </c>
      <c r="U310" t="n">
        <v>0.5600000000000001</v>
      </c>
      <c r="V310" t="n">
        <v>0.85</v>
      </c>
      <c r="W310" t="n">
        <v>7.79</v>
      </c>
      <c r="X310" t="n">
        <v>2.09</v>
      </c>
      <c r="Y310" t="n">
        <v>1</v>
      </c>
      <c r="Z310" t="n">
        <v>10</v>
      </c>
    </row>
    <row r="311">
      <c r="A311" t="n">
        <v>8</v>
      </c>
      <c r="B311" t="n">
        <v>45</v>
      </c>
      <c r="C311" t="inlineStr">
        <is>
          <t xml:space="preserve">CONCLUIDO	</t>
        </is>
      </c>
      <c r="D311" t="n">
        <v>2.68</v>
      </c>
      <c r="E311" t="n">
        <v>37.31</v>
      </c>
      <c r="F311" t="n">
        <v>33.87</v>
      </c>
      <c r="G311" t="n">
        <v>28.62</v>
      </c>
      <c r="H311" t="n">
        <v>0.52</v>
      </c>
      <c r="I311" t="n">
        <v>71</v>
      </c>
      <c r="J311" t="n">
        <v>101.2</v>
      </c>
      <c r="K311" t="n">
        <v>39.72</v>
      </c>
      <c r="L311" t="n">
        <v>3</v>
      </c>
      <c r="M311" t="n">
        <v>0</v>
      </c>
      <c r="N311" t="n">
        <v>13.49</v>
      </c>
      <c r="O311" t="n">
        <v>12715.54</v>
      </c>
      <c r="P311" t="n">
        <v>241.17</v>
      </c>
      <c r="Q311" t="n">
        <v>3109.87</v>
      </c>
      <c r="R311" t="n">
        <v>157.99</v>
      </c>
      <c r="S311" t="n">
        <v>88.73</v>
      </c>
      <c r="T311" t="n">
        <v>32580.14</v>
      </c>
      <c r="U311" t="n">
        <v>0.5600000000000001</v>
      </c>
      <c r="V311" t="n">
        <v>0.85</v>
      </c>
      <c r="W311" t="n">
        <v>7.8</v>
      </c>
      <c r="X311" t="n">
        <v>2.1</v>
      </c>
      <c r="Y311" t="n">
        <v>1</v>
      </c>
      <c r="Z311" t="n">
        <v>10</v>
      </c>
    </row>
    <row r="312">
      <c r="A312" t="n">
        <v>0</v>
      </c>
      <c r="B312" t="n">
        <v>105</v>
      </c>
      <c r="C312" t="inlineStr">
        <is>
          <t xml:space="preserve">CONCLUIDO	</t>
        </is>
      </c>
      <c r="D312" t="n">
        <v>1.4724</v>
      </c>
      <c r="E312" t="n">
        <v>67.92</v>
      </c>
      <c r="F312" t="n">
        <v>46.05</v>
      </c>
      <c r="G312" t="n">
        <v>5.8</v>
      </c>
      <c r="H312" t="n">
        <v>0.09</v>
      </c>
      <c r="I312" t="n">
        <v>476</v>
      </c>
      <c r="J312" t="n">
        <v>204</v>
      </c>
      <c r="K312" t="n">
        <v>55.27</v>
      </c>
      <c r="L312" t="n">
        <v>1</v>
      </c>
      <c r="M312" t="n">
        <v>474</v>
      </c>
      <c r="N312" t="n">
        <v>42.72</v>
      </c>
      <c r="O312" t="n">
        <v>25393.6</v>
      </c>
      <c r="P312" t="n">
        <v>657.41</v>
      </c>
      <c r="Q312" t="n">
        <v>3111.69</v>
      </c>
      <c r="R312" t="n">
        <v>558.53</v>
      </c>
      <c r="S312" t="n">
        <v>88.73</v>
      </c>
      <c r="T312" t="n">
        <v>230823.71</v>
      </c>
      <c r="U312" t="n">
        <v>0.16</v>
      </c>
      <c r="V312" t="n">
        <v>0.63</v>
      </c>
      <c r="W312" t="n">
        <v>8.390000000000001</v>
      </c>
      <c r="X312" t="n">
        <v>14.27</v>
      </c>
      <c r="Y312" t="n">
        <v>1</v>
      </c>
      <c r="Z312" t="n">
        <v>10</v>
      </c>
    </row>
    <row r="313">
      <c r="A313" t="n">
        <v>1</v>
      </c>
      <c r="B313" t="n">
        <v>105</v>
      </c>
      <c r="C313" t="inlineStr">
        <is>
          <t xml:space="preserve">CONCLUIDO	</t>
        </is>
      </c>
      <c r="D313" t="n">
        <v>1.7116</v>
      </c>
      <c r="E313" t="n">
        <v>58.42</v>
      </c>
      <c r="F313" t="n">
        <v>41.91</v>
      </c>
      <c r="G313" t="n">
        <v>7.31</v>
      </c>
      <c r="H313" t="n">
        <v>0.11</v>
      </c>
      <c r="I313" t="n">
        <v>344</v>
      </c>
      <c r="J313" t="n">
        <v>204.39</v>
      </c>
      <c r="K313" t="n">
        <v>55.27</v>
      </c>
      <c r="L313" t="n">
        <v>1.25</v>
      </c>
      <c r="M313" t="n">
        <v>342</v>
      </c>
      <c r="N313" t="n">
        <v>42.87</v>
      </c>
      <c r="O313" t="n">
        <v>25442.42</v>
      </c>
      <c r="P313" t="n">
        <v>594.9</v>
      </c>
      <c r="Q313" t="n">
        <v>3110.48</v>
      </c>
      <c r="R313" t="n">
        <v>423.5</v>
      </c>
      <c r="S313" t="n">
        <v>88.73</v>
      </c>
      <c r="T313" t="n">
        <v>163967.82</v>
      </c>
      <c r="U313" t="n">
        <v>0.21</v>
      </c>
      <c r="V313" t="n">
        <v>0.6899999999999999</v>
      </c>
      <c r="W313" t="n">
        <v>8.15</v>
      </c>
      <c r="X313" t="n">
        <v>10.14</v>
      </c>
      <c r="Y313" t="n">
        <v>1</v>
      </c>
      <c r="Z313" t="n">
        <v>10</v>
      </c>
    </row>
    <row r="314">
      <c r="A314" t="n">
        <v>2</v>
      </c>
      <c r="B314" t="n">
        <v>105</v>
      </c>
      <c r="C314" t="inlineStr">
        <is>
          <t xml:space="preserve">CONCLUIDO	</t>
        </is>
      </c>
      <c r="D314" t="n">
        <v>1.8798</v>
      </c>
      <c r="E314" t="n">
        <v>53.2</v>
      </c>
      <c r="F314" t="n">
        <v>39.68</v>
      </c>
      <c r="G314" t="n">
        <v>8.82</v>
      </c>
      <c r="H314" t="n">
        <v>0.13</v>
      </c>
      <c r="I314" t="n">
        <v>270</v>
      </c>
      <c r="J314" t="n">
        <v>204.79</v>
      </c>
      <c r="K314" t="n">
        <v>55.27</v>
      </c>
      <c r="L314" t="n">
        <v>1.5</v>
      </c>
      <c r="M314" t="n">
        <v>268</v>
      </c>
      <c r="N314" t="n">
        <v>43.02</v>
      </c>
      <c r="O314" t="n">
        <v>25491.3</v>
      </c>
      <c r="P314" t="n">
        <v>560.08</v>
      </c>
      <c r="Q314" t="n">
        <v>3110.28</v>
      </c>
      <c r="R314" t="n">
        <v>350.96</v>
      </c>
      <c r="S314" t="n">
        <v>88.73</v>
      </c>
      <c r="T314" t="n">
        <v>128068.35</v>
      </c>
      <c r="U314" t="n">
        <v>0.25</v>
      </c>
      <c r="V314" t="n">
        <v>0.73</v>
      </c>
      <c r="W314" t="n">
        <v>8.029999999999999</v>
      </c>
      <c r="X314" t="n">
        <v>7.91</v>
      </c>
      <c r="Y314" t="n">
        <v>1</v>
      </c>
      <c r="Z314" t="n">
        <v>10</v>
      </c>
    </row>
    <row r="315">
      <c r="A315" t="n">
        <v>3</v>
      </c>
      <c r="B315" t="n">
        <v>105</v>
      </c>
      <c r="C315" t="inlineStr">
        <is>
          <t xml:space="preserve">CONCLUIDO	</t>
        </is>
      </c>
      <c r="D315" t="n">
        <v>2.0082</v>
      </c>
      <c r="E315" t="n">
        <v>49.8</v>
      </c>
      <c r="F315" t="n">
        <v>38.23</v>
      </c>
      <c r="G315" t="n">
        <v>10.33</v>
      </c>
      <c r="H315" t="n">
        <v>0.15</v>
      </c>
      <c r="I315" t="n">
        <v>222</v>
      </c>
      <c r="J315" t="n">
        <v>205.18</v>
      </c>
      <c r="K315" t="n">
        <v>55.27</v>
      </c>
      <c r="L315" t="n">
        <v>1.75</v>
      </c>
      <c r="M315" t="n">
        <v>220</v>
      </c>
      <c r="N315" t="n">
        <v>43.16</v>
      </c>
      <c r="O315" t="n">
        <v>25540.22</v>
      </c>
      <c r="P315" t="n">
        <v>536.28</v>
      </c>
      <c r="Q315" t="n">
        <v>3109.71</v>
      </c>
      <c r="R315" t="n">
        <v>303.5</v>
      </c>
      <c r="S315" t="n">
        <v>88.73</v>
      </c>
      <c r="T315" t="n">
        <v>104578.82</v>
      </c>
      <c r="U315" t="n">
        <v>0.29</v>
      </c>
      <c r="V315" t="n">
        <v>0.76</v>
      </c>
      <c r="W315" t="n">
        <v>7.95</v>
      </c>
      <c r="X315" t="n">
        <v>6.46</v>
      </c>
      <c r="Y315" t="n">
        <v>1</v>
      </c>
      <c r="Z315" t="n">
        <v>10</v>
      </c>
    </row>
    <row r="316">
      <c r="A316" t="n">
        <v>4</v>
      </c>
      <c r="B316" t="n">
        <v>105</v>
      </c>
      <c r="C316" t="inlineStr">
        <is>
          <t xml:space="preserve">CONCLUIDO	</t>
        </is>
      </c>
      <c r="D316" t="n">
        <v>2.1096</v>
      </c>
      <c r="E316" t="n">
        <v>47.4</v>
      </c>
      <c r="F316" t="n">
        <v>37.21</v>
      </c>
      <c r="G316" t="n">
        <v>11.88</v>
      </c>
      <c r="H316" t="n">
        <v>0.17</v>
      </c>
      <c r="I316" t="n">
        <v>188</v>
      </c>
      <c r="J316" t="n">
        <v>205.58</v>
      </c>
      <c r="K316" t="n">
        <v>55.27</v>
      </c>
      <c r="L316" t="n">
        <v>2</v>
      </c>
      <c r="M316" t="n">
        <v>186</v>
      </c>
      <c r="N316" t="n">
        <v>43.31</v>
      </c>
      <c r="O316" t="n">
        <v>25589.2</v>
      </c>
      <c r="P316" t="n">
        <v>518.87</v>
      </c>
      <c r="Q316" t="n">
        <v>3109.77</v>
      </c>
      <c r="R316" t="n">
        <v>270.22</v>
      </c>
      <c r="S316" t="n">
        <v>88.73</v>
      </c>
      <c r="T316" t="n">
        <v>88108.62</v>
      </c>
      <c r="U316" t="n">
        <v>0.33</v>
      </c>
      <c r="V316" t="n">
        <v>0.78</v>
      </c>
      <c r="W316" t="n">
        <v>7.9</v>
      </c>
      <c r="X316" t="n">
        <v>5.45</v>
      </c>
      <c r="Y316" t="n">
        <v>1</v>
      </c>
      <c r="Z316" t="n">
        <v>10</v>
      </c>
    </row>
    <row r="317">
      <c r="A317" t="n">
        <v>5</v>
      </c>
      <c r="B317" t="n">
        <v>105</v>
      </c>
      <c r="C317" t="inlineStr">
        <is>
          <t xml:space="preserve">CONCLUIDO	</t>
        </is>
      </c>
      <c r="D317" t="n">
        <v>2.1908</v>
      </c>
      <c r="E317" t="n">
        <v>45.65</v>
      </c>
      <c r="F317" t="n">
        <v>36.47</v>
      </c>
      <c r="G317" t="n">
        <v>13.42</v>
      </c>
      <c r="H317" t="n">
        <v>0.19</v>
      </c>
      <c r="I317" t="n">
        <v>163</v>
      </c>
      <c r="J317" t="n">
        <v>205.98</v>
      </c>
      <c r="K317" t="n">
        <v>55.27</v>
      </c>
      <c r="L317" t="n">
        <v>2.25</v>
      </c>
      <c r="M317" t="n">
        <v>161</v>
      </c>
      <c r="N317" t="n">
        <v>43.46</v>
      </c>
      <c r="O317" t="n">
        <v>25638.22</v>
      </c>
      <c r="P317" t="n">
        <v>505.31</v>
      </c>
      <c r="Q317" t="n">
        <v>3109.63</v>
      </c>
      <c r="R317" t="n">
        <v>245.97</v>
      </c>
      <c r="S317" t="n">
        <v>88.73</v>
      </c>
      <c r="T317" t="n">
        <v>76108.63</v>
      </c>
      <c r="U317" t="n">
        <v>0.36</v>
      </c>
      <c r="V317" t="n">
        <v>0.79</v>
      </c>
      <c r="W317" t="n">
        <v>7.86</v>
      </c>
      <c r="X317" t="n">
        <v>4.71</v>
      </c>
      <c r="Y317" t="n">
        <v>1</v>
      </c>
      <c r="Z317" t="n">
        <v>10</v>
      </c>
    </row>
    <row r="318">
      <c r="A318" t="n">
        <v>6</v>
      </c>
      <c r="B318" t="n">
        <v>105</v>
      </c>
      <c r="C318" t="inlineStr">
        <is>
          <t xml:space="preserve">CONCLUIDO	</t>
        </is>
      </c>
      <c r="D318" t="n">
        <v>2.259</v>
      </c>
      <c r="E318" t="n">
        <v>44.27</v>
      </c>
      <c r="F318" t="n">
        <v>35.9</v>
      </c>
      <c r="G318" t="n">
        <v>15.06</v>
      </c>
      <c r="H318" t="n">
        <v>0.22</v>
      </c>
      <c r="I318" t="n">
        <v>143</v>
      </c>
      <c r="J318" t="n">
        <v>206.38</v>
      </c>
      <c r="K318" t="n">
        <v>55.27</v>
      </c>
      <c r="L318" t="n">
        <v>2.5</v>
      </c>
      <c r="M318" t="n">
        <v>141</v>
      </c>
      <c r="N318" t="n">
        <v>43.6</v>
      </c>
      <c r="O318" t="n">
        <v>25687.3</v>
      </c>
      <c r="P318" t="n">
        <v>494.59</v>
      </c>
      <c r="Q318" t="n">
        <v>3109.73</v>
      </c>
      <c r="R318" t="n">
        <v>227.51</v>
      </c>
      <c r="S318" t="n">
        <v>88.73</v>
      </c>
      <c r="T318" t="n">
        <v>66979.91</v>
      </c>
      <c r="U318" t="n">
        <v>0.39</v>
      </c>
      <c r="V318" t="n">
        <v>0.8100000000000001</v>
      </c>
      <c r="W318" t="n">
        <v>7.83</v>
      </c>
      <c r="X318" t="n">
        <v>4.14</v>
      </c>
      <c r="Y318" t="n">
        <v>1</v>
      </c>
      <c r="Z318" t="n">
        <v>10</v>
      </c>
    </row>
    <row r="319">
      <c r="A319" t="n">
        <v>7</v>
      </c>
      <c r="B319" t="n">
        <v>105</v>
      </c>
      <c r="C319" t="inlineStr">
        <is>
          <t xml:space="preserve">CONCLUIDO	</t>
        </is>
      </c>
      <c r="D319" t="n">
        <v>2.3149</v>
      </c>
      <c r="E319" t="n">
        <v>43.2</v>
      </c>
      <c r="F319" t="n">
        <v>35.44</v>
      </c>
      <c r="G319" t="n">
        <v>16.61</v>
      </c>
      <c r="H319" t="n">
        <v>0.24</v>
      </c>
      <c r="I319" t="n">
        <v>128</v>
      </c>
      <c r="J319" t="n">
        <v>206.78</v>
      </c>
      <c r="K319" t="n">
        <v>55.27</v>
      </c>
      <c r="L319" t="n">
        <v>2.75</v>
      </c>
      <c r="M319" t="n">
        <v>126</v>
      </c>
      <c r="N319" t="n">
        <v>43.75</v>
      </c>
      <c r="O319" t="n">
        <v>25736.42</v>
      </c>
      <c r="P319" t="n">
        <v>484.92</v>
      </c>
      <c r="Q319" t="n">
        <v>3109.8</v>
      </c>
      <c r="R319" t="n">
        <v>212.02</v>
      </c>
      <c r="S319" t="n">
        <v>88.73</v>
      </c>
      <c r="T319" t="n">
        <v>59310.67</v>
      </c>
      <c r="U319" t="n">
        <v>0.42</v>
      </c>
      <c r="V319" t="n">
        <v>0.82</v>
      </c>
      <c r="W319" t="n">
        <v>7.81</v>
      </c>
      <c r="X319" t="n">
        <v>3.68</v>
      </c>
      <c r="Y319" t="n">
        <v>1</v>
      </c>
      <c r="Z319" t="n">
        <v>10</v>
      </c>
    </row>
    <row r="320">
      <c r="A320" t="n">
        <v>8</v>
      </c>
      <c r="B320" t="n">
        <v>105</v>
      </c>
      <c r="C320" t="inlineStr">
        <is>
          <t xml:space="preserve">CONCLUIDO	</t>
        </is>
      </c>
      <c r="D320" t="n">
        <v>2.3643</v>
      </c>
      <c r="E320" t="n">
        <v>42.3</v>
      </c>
      <c r="F320" t="n">
        <v>35.07</v>
      </c>
      <c r="G320" t="n">
        <v>18.3</v>
      </c>
      <c r="H320" t="n">
        <v>0.26</v>
      </c>
      <c r="I320" t="n">
        <v>115</v>
      </c>
      <c r="J320" t="n">
        <v>207.17</v>
      </c>
      <c r="K320" t="n">
        <v>55.27</v>
      </c>
      <c r="L320" t="n">
        <v>3</v>
      </c>
      <c r="M320" t="n">
        <v>113</v>
      </c>
      <c r="N320" t="n">
        <v>43.9</v>
      </c>
      <c r="O320" t="n">
        <v>25785.6</v>
      </c>
      <c r="P320" t="n">
        <v>476.3</v>
      </c>
      <c r="Q320" t="n">
        <v>3109.74</v>
      </c>
      <c r="R320" t="n">
        <v>200.02</v>
      </c>
      <c r="S320" t="n">
        <v>88.73</v>
      </c>
      <c r="T320" t="n">
        <v>53373.74</v>
      </c>
      <c r="U320" t="n">
        <v>0.44</v>
      </c>
      <c r="V320" t="n">
        <v>0.83</v>
      </c>
      <c r="W320" t="n">
        <v>7.78</v>
      </c>
      <c r="X320" t="n">
        <v>3.3</v>
      </c>
      <c r="Y320" t="n">
        <v>1</v>
      </c>
      <c r="Z320" t="n">
        <v>10</v>
      </c>
    </row>
    <row r="321">
      <c r="A321" t="n">
        <v>9</v>
      </c>
      <c r="B321" t="n">
        <v>105</v>
      </c>
      <c r="C321" t="inlineStr">
        <is>
          <t xml:space="preserve">CONCLUIDO	</t>
        </is>
      </c>
      <c r="D321" t="n">
        <v>2.4024</v>
      </c>
      <c r="E321" t="n">
        <v>41.62</v>
      </c>
      <c r="F321" t="n">
        <v>34.8</v>
      </c>
      <c r="G321" t="n">
        <v>19.89</v>
      </c>
      <c r="H321" t="n">
        <v>0.28</v>
      </c>
      <c r="I321" t="n">
        <v>105</v>
      </c>
      <c r="J321" t="n">
        <v>207.57</v>
      </c>
      <c r="K321" t="n">
        <v>55.27</v>
      </c>
      <c r="L321" t="n">
        <v>3.25</v>
      </c>
      <c r="M321" t="n">
        <v>103</v>
      </c>
      <c r="N321" t="n">
        <v>44.05</v>
      </c>
      <c r="O321" t="n">
        <v>25834.83</v>
      </c>
      <c r="P321" t="n">
        <v>469.99</v>
      </c>
      <c r="Q321" t="n">
        <v>3109.65</v>
      </c>
      <c r="R321" t="n">
        <v>190.97</v>
      </c>
      <c r="S321" t="n">
        <v>88.73</v>
      </c>
      <c r="T321" t="n">
        <v>48897.36</v>
      </c>
      <c r="U321" t="n">
        <v>0.46</v>
      </c>
      <c r="V321" t="n">
        <v>0.83</v>
      </c>
      <c r="W321" t="n">
        <v>7.78</v>
      </c>
      <c r="X321" t="n">
        <v>3.04</v>
      </c>
      <c r="Y321" t="n">
        <v>1</v>
      </c>
      <c r="Z321" t="n">
        <v>10</v>
      </c>
    </row>
    <row r="322">
      <c r="A322" t="n">
        <v>10</v>
      </c>
      <c r="B322" t="n">
        <v>105</v>
      </c>
      <c r="C322" t="inlineStr">
        <is>
          <t xml:space="preserve">CONCLUIDO	</t>
        </is>
      </c>
      <c r="D322" t="n">
        <v>2.442</v>
      </c>
      <c r="E322" t="n">
        <v>40.95</v>
      </c>
      <c r="F322" t="n">
        <v>34.49</v>
      </c>
      <c r="G322" t="n">
        <v>21.56</v>
      </c>
      <c r="H322" t="n">
        <v>0.3</v>
      </c>
      <c r="I322" t="n">
        <v>96</v>
      </c>
      <c r="J322" t="n">
        <v>207.97</v>
      </c>
      <c r="K322" t="n">
        <v>55.27</v>
      </c>
      <c r="L322" t="n">
        <v>3.5</v>
      </c>
      <c r="M322" t="n">
        <v>94</v>
      </c>
      <c r="N322" t="n">
        <v>44.2</v>
      </c>
      <c r="O322" t="n">
        <v>25884.1</v>
      </c>
      <c r="P322" t="n">
        <v>462.42</v>
      </c>
      <c r="Q322" t="n">
        <v>3109.36</v>
      </c>
      <c r="R322" t="n">
        <v>181.6</v>
      </c>
      <c r="S322" t="n">
        <v>88.73</v>
      </c>
      <c r="T322" t="n">
        <v>44257.86</v>
      </c>
      <c r="U322" t="n">
        <v>0.49</v>
      </c>
      <c r="V322" t="n">
        <v>0.84</v>
      </c>
      <c r="W322" t="n">
        <v>7.74</v>
      </c>
      <c r="X322" t="n">
        <v>2.73</v>
      </c>
      <c r="Y322" t="n">
        <v>1</v>
      </c>
      <c r="Z322" t="n">
        <v>10</v>
      </c>
    </row>
    <row r="323">
      <c r="A323" t="n">
        <v>11</v>
      </c>
      <c r="B323" t="n">
        <v>105</v>
      </c>
      <c r="C323" t="inlineStr">
        <is>
          <t xml:space="preserve">CONCLUIDO	</t>
        </is>
      </c>
      <c r="D323" t="n">
        <v>2.471</v>
      </c>
      <c r="E323" t="n">
        <v>40.47</v>
      </c>
      <c r="F323" t="n">
        <v>34.3</v>
      </c>
      <c r="G323" t="n">
        <v>23.12</v>
      </c>
      <c r="H323" t="n">
        <v>0.32</v>
      </c>
      <c r="I323" t="n">
        <v>89</v>
      </c>
      <c r="J323" t="n">
        <v>208.37</v>
      </c>
      <c r="K323" t="n">
        <v>55.27</v>
      </c>
      <c r="L323" t="n">
        <v>3.75</v>
      </c>
      <c r="M323" t="n">
        <v>87</v>
      </c>
      <c r="N323" t="n">
        <v>44.35</v>
      </c>
      <c r="O323" t="n">
        <v>25933.43</v>
      </c>
      <c r="P323" t="n">
        <v>456.56</v>
      </c>
      <c r="Q323" t="n">
        <v>3109.49</v>
      </c>
      <c r="R323" t="n">
        <v>175.28</v>
      </c>
      <c r="S323" t="n">
        <v>88.73</v>
      </c>
      <c r="T323" t="n">
        <v>41136.35</v>
      </c>
      <c r="U323" t="n">
        <v>0.51</v>
      </c>
      <c r="V323" t="n">
        <v>0.84</v>
      </c>
      <c r="W323" t="n">
        <v>7.73</v>
      </c>
      <c r="X323" t="n">
        <v>2.53</v>
      </c>
      <c r="Y323" t="n">
        <v>1</v>
      </c>
      <c r="Z323" t="n">
        <v>10</v>
      </c>
    </row>
    <row r="324">
      <c r="A324" t="n">
        <v>12</v>
      </c>
      <c r="B324" t="n">
        <v>105</v>
      </c>
      <c r="C324" t="inlineStr">
        <is>
          <t xml:space="preserve">CONCLUIDO	</t>
        </is>
      </c>
      <c r="D324" t="n">
        <v>2.5002</v>
      </c>
      <c r="E324" t="n">
        <v>40</v>
      </c>
      <c r="F324" t="n">
        <v>34.11</v>
      </c>
      <c r="G324" t="n">
        <v>24.96</v>
      </c>
      <c r="H324" t="n">
        <v>0.34</v>
      </c>
      <c r="I324" t="n">
        <v>82</v>
      </c>
      <c r="J324" t="n">
        <v>208.77</v>
      </c>
      <c r="K324" t="n">
        <v>55.27</v>
      </c>
      <c r="L324" t="n">
        <v>4</v>
      </c>
      <c r="M324" t="n">
        <v>80</v>
      </c>
      <c r="N324" t="n">
        <v>44.5</v>
      </c>
      <c r="O324" t="n">
        <v>25982.82</v>
      </c>
      <c r="P324" t="n">
        <v>450.7</v>
      </c>
      <c r="Q324" t="n">
        <v>3109.51</v>
      </c>
      <c r="R324" t="n">
        <v>168.85</v>
      </c>
      <c r="S324" t="n">
        <v>88.73</v>
      </c>
      <c r="T324" t="n">
        <v>37952.77</v>
      </c>
      <c r="U324" t="n">
        <v>0.53</v>
      </c>
      <c r="V324" t="n">
        <v>0.85</v>
      </c>
      <c r="W324" t="n">
        <v>7.72</v>
      </c>
      <c r="X324" t="n">
        <v>2.34</v>
      </c>
      <c r="Y324" t="n">
        <v>1</v>
      </c>
      <c r="Z324" t="n">
        <v>10</v>
      </c>
    </row>
    <row r="325">
      <c r="A325" t="n">
        <v>13</v>
      </c>
      <c r="B325" t="n">
        <v>105</v>
      </c>
      <c r="C325" t="inlineStr">
        <is>
          <t xml:space="preserve">CONCLUIDO	</t>
        </is>
      </c>
      <c r="D325" t="n">
        <v>2.5221</v>
      </c>
      <c r="E325" t="n">
        <v>39.65</v>
      </c>
      <c r="F325" t="n">
        <v>33.96</v>
      </c>
      <c r="G325" t="n">
        <v>26.46</v>
      </c>
      <c r="H325" t="n">
        <v>0.36</v>
      </c>
      <c r="I325" t="n">
        <v>77</v>
      </c>
      <c r="J325" t="n">
        <v>209.17</v>
      </c>
      <c r="K325" t="n">
        <v>55.27</v>
      </c>
      <c r="L325" t="n">
        <v>4.25</v>
      </c>
      <c r="M325" t="n">
        <v>75</v>
      </c>
      <c r="N325" t="n">
        <v>44.65</v>
      </c>
      <c r="O325" t="n">
        <v>26032.25</v>
      </c>
      <c r="P325" t="n">
        <v>445.48</v>
      </c>
      <c r="Q325" t="n">
        <v>3109.37</v>
      </c>
      <c r="R325" t="n">
        <v>164.65</v>
      </c>
      <c r="S325" t="n">
        <v>88.73</v>
      </c>
      <c r="T325" t="n">
        <v>35879.7</v>
      </c>
      <c r="U325" t="n">
        <v>0.54</v>
      </c>
      <c r="V325" t="n">
        <v>0.85</v>
      </c>
      <c r="W325" t="n">
        <v>7.71</v>
      </c>
      <c r="X325" t="n">
        <v>2.2</v>
      </c>
      <c r="Y325" t="n">
        <v>1</v>
      </c>
      <c r="Z325" t="n">
        <v>10</v>
      </c>
    </row>
    <row r="326">
      <c r="A326" t="n">
        <v>14</v>
      </c>
      <c r="B326" t="n">
        <v>105</v>
      </c>
      <c r="C326" t="inlineStr">
        <is>
          <t xml:space="preserve">CONCLUIDO	</t>
        </is>
      </c>
      <c r="D326" t="n">
        <v>2.5485</v>
      </c>
      <c r="E326" t="n">
        <v>39.24</v>
      </c>
      <c r="F326" t="n">
        <v>33.8</v>
      </c>
      <c r="G326" t="n">
        <v>28.56</v>
      </c>
      <c r="H326" t="n">
        <v>0.38</v>
      </c>
      <c r="I326" t="n">
        <v>71</v>
      </c>
      <c r="J326" t="n">
        <v>209.58</v>
      </c>
      <c r="K326" t="n">
        <v>55.27</v>
      </c>
      <c r="L326" t="n">
        <v>4.5</v>
      </c>
      <c r="M326" t="n">
        <v>69</v>
      </c>
      <c r="N326" t="n">
        <v>44.8</v>
      </c>
      <c r="O326" t="n">
        <v>26081.73</v>
      </c>
      <c r="P326" t="n">
        <v>439.28</v>
      </c>
      <c r="Q326" t="n">
        <v>3109.37</v>
      </c>
      <c r="R326" t="n">
        <v>158.94</v>
      </c>
      <c r="S326" t="n">
        <v>88.73</v>
      </c>
      <c r="T326" t="n">
        <v>33055.17</v>
      </c>
      <c r="U326" t="n">
        <v>0.5600000000000001</v>
      </c>
      <c r="V326" t="n">
        <v>0.86</v>
      </c>
      <c r="W326" t="n">
        <v>7.7</v>
      </c>
      <c r="X326" t="n">
        <v>2.03</v>
      </c>
      <c r="Y326" t="n">
        <v>1</v>
      </c>
      <c r="Z326" t="n">
        <v>10</v>
      </c>
    </row>
    <row r="327">
      <c r="A327" t="n">
        <v>15</v>
      </c>
      <c r="B327" t="n">
        <v>105</v>
      </c>
      <c r="C327" t="inlineStr">
        <is>
          <t xml:space="preserve">CONCLUIDO	</t>
        </is>
      </c>
      <c r="D327" t="n">
        <v>2.5663</v>
      </c>
      <c r="E327" t="n">
        <v>38.97</v>
      </c>
      <c r="F327" t="n">
        <v>33.68</v>
      </c>
      <c r="G327" t="n">
        <v>30.16</v>
      </c>
      <c r="H327" t="n">
        <v>0.4</v>
      </c>
      <c r="I327" t="n">
        <v>67</v>
      </c>
      <c r="J327" t="n">
        <v>209.98</v>
      </c>
      <c r="K327" t="n">
        <v>55.27</v>
      </c>
      <c r="L327" t="n">
        <v>4.75</v>
      </c>
      <c r="M327" t="n">
        <v>65</v>
      </c>
      <c r="N327" t="n">
        <v>44.95</v>
      </c>
      <c r="O327" t="n">
        <v>26131.27</v>
      </c>
      <c r="P327" t="n">
        <v>435.4</v>
      </c>
      <c r="Q327" t="n">
        <v>3109.6</v>
      </c>
      <c r="R327" t="n">
        <v>154.95</v>
      </c>
      <c r="S327" t="n">
        <v>88.73</v>
      </c>
      <c r="T327" t="n">
        <v>31080.9</v>
      </c>
      <c r="U327" t="n">
        <v>0.57</v>
      </c>
      <c r="V327" t="n">
        <v>0.86</v>
      </c>
      <c r="W327" t="n">
        <v>7.71</v>
      </c>
      <c r="X327" t="n">
        <v>1.92</v>
      </c>
      <c r="Y327" t="n">
        <v>1</v>
      </c>
      <c r="Z327" t="n">
        <v>10</v>
      </c>
    </row>
    <row r="328">
      <c r="A328" t="n">
        <v>16</v>
      </c>
      <c r="B328" t="n">
        <v>105</v>
      </c>
      <c r="C328" t="inlineStr">
        <is>
          <t xml:space="preserve">CONCLUIDO	</t>
        </is>
      </c>
      <c r="D328" t="n">
        <v>2.5868</v>
      </c>
      <c r="E328" t="n">
        <v>38.66</v>
      </c>
      <c r="F328" t="n">
        <v>33.54</v>
      </c>
      <c r="G328" t="n">
        <v>31.94</v>
      </c>
      <c r="H328" t="n">
        <v>0.42</v>
      </c>
      <c r="I328" t="n">
        <v>63</v>
      </c>
      <c r="J328" t="n">
        <v>210.38</v>
      </c>
      <c r="K328" t="n">
        <v>55.27</v>
      </c>
      <c r="L328" t="n">
        <v>5</v>
      </c>
      <c r="M328" t="n">
        <v>61</v>
      </c>
      <c r="N328" t="n">
        <v>45.11</v>
      </c>
      <c r="O328" t="n">
        <v>26180.86</v>
      </c>
      <c r="P328" t="n">
        <v>429.13</v>
      </c>
      <c r="Q328" t="n">
        <v>3109.41</v>
      </c>
      <c r="R328" t="n">
        <v>150.17</v>
      </c>
      <c r="S328" t="n">
        <v>88.73</v>
      </c>
      <c r="T328" t="n">
        <v>28707.32</v>
      </c>
      <c r="U328" t="n">
        <v>0.59</v>
      </c>
      <c r="V328" t="n">
        <v>0.86</v>
      </c>
      <c r="W328" t="n">
        <v>7.7</v>
      </c>
      <c r="X328" t="n">
        <v>1.78</v>
      </c>
      <c r="Y328" t="n">
        <v>1</v>
      </c>
      <c r="Z328" t="n">
        <v>10</v>
      </c>
    </row>
    <row r="329">
      <c r="A329" t="n">
        <v>17</v>
      </c>
      <c r="B329" t="n">
        <v>105</v>
      </c>
      <c r="C329" t="inlineStr">
        <is>
          <t xml:space="preserve">CONCLUIDO	</t>
        </is>
      </c>
      <c r="D329" t="n">
        <v>2.6041</v>
      </c>
      <c r="E329" t="n">
        <v>38.4</v>
      </c>
      <c r="F329" t="n">
        <v>33.44</v>
      </c>
      <c r="G329" t="n">
        <v>34.01</v>
      </c>
      <c r="H329" t="n">
        <v>0.44</v>
      </c>
      <c r="I329" t="n">
        <v>59</v>
      </c>
      <c r="J329" t="n">
        <v>210.78</v>
      </c>
      <c r="K329" t="n">
        <v>55.27</v>
      </c>
      <c r="L329" t="n">
        <v>5.25</v>
      </c>
      <c r="M329" t="n">
        <v>57</v>
      </c>
      <c r="N329" t="n">
        <v>45.26</v>
      </c>
      <c r="O329" t="n">
        <v>26230.5</v>
      </c>
      <c r="P329" t="n">
        <v>425.24</v>
      </c>
      <c r="Q329" t="n">
        <v>3109.56</v>
      </c>
      <c r="R329" t="n">
        <v>147.04</v>
      </c>
      <c r="S329" t="n">
        <v>88.73</v>
      </c>
      <c r="T329" t="n">
        <v>27162.72</v>
      </c>
      <c r="U329" t="n">
        <v>0.6</v>
      </c>
      <c r="V329" t="n">
        <v>0.86</v>
      </c>
      <c r="W329" t="n">
        <v>7.7</v>
      </c>
      <c r="X329" t="n">
        <v>1.68</v>
      </c>
      <c r="Y329" t="n">
        <v>1</v>
      </c>
      <c r="Z329" t="n">
        <v>10</v>
      </c>
    </row>
    <row r="330">
      <c r="A330" t="n">
        <v>18</v>
      </c>
      <c r="B330" t="n">
        <v>105</v>
      </c>
      <c r="C330" t="inlineStr">
        <is>
          <t xml:space="preserve">CONCLUIDO	</t>
        </is>
      </c>
      <c r="D330" t="n">
        <v>2.6181</v>
      </c>
      <c r="E330" t="n">
        <v>38.2</v>
      </c>
      <c r="F330" t="n">
        <v>33.36</v>
      </c>
      <c r="G330" t="n">
        <v>35.74</v>
      </c>
      <c r="H330" t="n">
        <v>0.46</v>
      </c>
      <c r="I330" t="n">
        <v>56</v>
      </c>
      <c r="J330" t="n">
        <v>211.18</v>
      </c>
      <c r="K330" t="n">
        <v>55.27</v>
      </c>
      <c r="L330" t="n">
        <v>5.5</v>
      </c>
      <c r="M330" t="n">
        <v>54</v>
      </c>
      <c r="N330" t="n">
        <v>45.41</v>
      </c>
      <c r="O330" t="n">
        <v>26280.2</v>
      </c>
      <c r="P330" t="n">
        <v>420.53</v>
      </c>
      <c r="Q330" t="n">
        <v>3109.27</v>
      </c>
      <c r="R330" t="n">
        <v>144.64</v>
      </c>
      <c r="S330" t="n">
        <v>88.73</v>
      </c>
      <c r="T330" t="n">
        <v>25977.49</v>
      </c>
      <c r="U330" t="n">
        <v>0.61</v>
      </c>
      <c r="V330" t="n">
        <v>0.87</v>
      </c>
      <c r="W330" t="n">
        <v>7.68</v>
      </c>
      <c r="X330" t="n">
        <v>1.6</v>
      </c>
      <c r="Y330" t="n">
        <v>1</v>
      </c>
      <c r="Z330" t="n">
        <v>10</v>
      </c>
    </row>
    <row r="331">
      <c r="A331" t="n">
        <v>19</v>
      </c>
      <c r="B331" t="n">
        <v>105</v>
      </c>
      <c r="C331" t="inlineStr">
        <is>
          <t xml:space="preserve">CONCLUIDO	</t>
        </is>
      </c>
      <c r="D331" t="n">
        <v>2.6347</v>
      </c>
      <c r="E331" t="n">
        <v>37.95</v>
      </c>
      <c r="F331" t="n">
        <v>33.24</v>
      </c>
      <c r="G331" t="n">
        <v>37.63</v>
      </c>
      <c r="H331" t="n">
        <v>0.48</v>
      </c>
      <c r="I331" t="n">
        <v>53</v>
      </c>
      <c r="J331" t="n">
        <v>211.59</v>
      </c>
      <c r="K331" t="n">
        <v>55.27</v>
      </c>
      <c r="L331" t="n">
        <v>5.75</v>
      </c>
      <c r="M331" t="n">
        <v>51</v>
      </c>
      <c r="N331" t="n">
        <v>45.57</v>
      </c>
      <c r="O331" t="n">
        <v>26329.94</v>
      </c>
      <c r="P331" t="n">
        <v>415.21</v>
      </c>
      <c r="Q331" t="n">
        <v>3109.29</v>
      </c>
      <c r="R331" t="n">
        <v>141.13</v>
      </c>
      <c r="S331" t="n">
        <v>88.73</v>
      </c>
      <c r="T331" t="n">
        <v>24239.95</v>
      </c>
      <c r="U331" t="n">
        <v>0.63</v>
      </c>
      <c r="V331" t="n">
        <v>0.87</v>
      </c>
      <c r="W331" t="n">
        <v>7.66</v>
      </c>
      <c r="X331" t="n">
        <v>1.48</v>
      </c>
      <c r="Y331" t="n">
        <v>1</v>
      </c>
      <c r="Z331" t="n">
        <v>10</v>
      </c>
    </row>
    <row r="332">
      <c r="A332" t="n">
        <v>20</v>
      </c>
      <c r="B332" t="n">
        <v>105</v>
      </c>
      <c r="C332" t="inlineStr">
        <is>
          <t xml:space="preserve">CONCLUIDO	</t>
        </is>
      </c>
      <c r="D332" t="n">
        <v>2.6484</v>
      </c>
      <c r="E332" t="n">
        <v>37.76</v>
      </c>
      <c r="F332" t="n">
        <v>33.17</v>
      </c>
      <c r="G332" t="n">
        <v>39.8</v>
      </c>
      <c r="H332" t="n">
        <v>0.5</v>
      </c>
      <c r="I332" t="n">
        <v>50</v>
      </c>
      <c r="J332" t="n">
        <v>211.99</v>
      </c>
      <c r="K332" t="n">
        <v>55.27</v>
      </c>
      <c r="L332" t="n">
        <v>6</v>
      </c>
      <c r="M332" t="n">
        <v>48</v>
      </c>
      <c r="N332" t="n">
        <v>45.72</v>
      </c>
      <c r="O332" t="n">
        <v>26379.74</v>
      </c>
      <c r="P332" t="n">
        <v>410.07</v>
      </c>
      <c r="Q332" t="n">
        <v>3109.29</v>
      </c>
      <c r="R332" t="n">
        <v>138.23</v>
      </c>
      <c r="S332" t="n">
        <v>88.73</v>
      </c>
      <c r="T332" t="n">
        <v>22805.24</v>
      </c>
      <c r="U332" t="n">
        <v>0.64</v>
      </c>
      <c r="V332" t="n">
        <v>0.87</v>
      </c>
      <c r="W332" t="n">
        <v>7.67</v>
      </c>
      <c r="X332" t="n">
        <v>1.4</v>
      </c>
      <c r="Y332" t="n">
        <v>1</v>
      </c>
      <c r="Z332" t="n">
        <v>10</v>
      </c>
    </row>
    <row r="333">
      <c r="A333" t="n">
        <v>21</v>
      </c>
      <c r="B333" t="n">
        <v>105</v>
      </c>
      <c r="C333" t="inlineStr">
        <is>
          <t xml:space="preserve">CONCLUIDO	</t>
        </is>
      </c>
      <c r="D333" t="n">
        <v>2.6587</v>
      </c>
      <c r="E333" t="n">
        <v>37.61</v>
      </c>
      <c r="F333" t="n">
        <v>33.1</v>
      </c>
      <c r="G333" t="n">
        <v>41.38</v>
      </c>
      <c r="H333" t="n">
        <v>0.52</v>
      </c>
      <c r="I333" t="n">
        <v>48</v>
      </c>
      <c r="J333" t="n">
        <v>212.4</v>
      </c>
      <c r="K333" t="n">
        <v>55.27</v>
      </c>
      <c r="L333" t="n">
        <v>6.25</v>
      </c>
      <c r="M333" t="n">
        <v>46</v>
      </c>
      <c r="N333" t="n">
        <v>45.87</v>
      </c>
      <c r="O333" t="n">
        <v>26429.59</v>
      </c>
      <c r="P333" t="n">
        <v>406.21</v>
      </c>
      <c r="Q333" t="n">
        <v>3109.18</v>
      </c>
      <c r="R333" t="n">
        <v>136.28</v>
      </c>
      <c r="S333" t="n">
        <v>88.73</v>
      </c>
      <c r="T333" t="n">
        <v>21839.3</v>
      </c>
      <c r="U333" t="n">
        <v>0.65</v>
      </c>
      <c r="V333" t="n">
        <v>0.87</v>
      </c>
      <c r="W333" t="n">
        <v>7.67</v>
      </c>
      <c r="X333" t="n">
        <v>1.34</v>
      </c>
      <c r="Y333" t="n">
        <v>1</v>
      </c>
      <c r="Z333" t="n">
        <v>10</v>
      </c>
    </row>
    <row r="334">
      <c r="A334" t="n">
        <v>22</v>
      </c>
      <c r="B334" t="n">
        <v>105</v>
      </c>
      <c r="C334" t="inlineStr">
        <is>
          <t xml:space="preserve">CONCLUIDO	</t>
        </is>
      </c>
      <c r="D334" t="n">
        <v>2.674</v>
      </c>
      <c r="E334" t="n">
        <v>37.4</v>
      </c>
      <c r="F334" t="n">
        <v>33.01</v>
      </c>
      <c r="G334" t="n">
        <v>44.01</v>
      </c>
      <c r="H334" t="n">
        <v>0.54</v>
      </c>
      <c r="I334" t="n">
        <v>45</v>
      </c>
      <c r="J334" t="n">
        <v>212.8</v>
      </c>
      <c r="K334" t="n">
        <v>55.27</v>
      </c>
      <c r="L334" t="n">
        <v>6.5</v>
      </c>
      <c r="M334" t="n">
        <v>43</v>
      </c>
      <c r="N334" t="n">
        <v>46.03</v>
      </c>
      <c r="O334" t="n">
        <v>26479.5</v>
      </c>
      <c r="P334" t="n">
        <v>399.3</v>
      </c>
      <c r="Q334" t="n">
        <v>3109.21</v>
      </c>
      <c r="R334" t="n">
        <v>133.6</v>
      </c>
      <c r="S334" t="n">
        <v>88.73</v>
      </c>
      <c r="T334" t="n">
        <v>20512.31</v>
      </c>
      <c r="U334" t="n">
        <v>0.66</v>
      </c>
      <c r="V334" t="n">
        <v>0.88</v>
      </c>
      <c r="W334" t="n">
        <v>7.65</v>
      </c>
      <c r="X334" t="n">
        <v>1.25</v>
      </c>
      <c r="Y334" t="n">
        <v>1</v>
      </c>
      <c r="Z334" t="n">
        <v>10</v>
      </c>
    </row>
    <row r="335">
      <c r="A335" t="n">
        <v>23</v>
      </c>
      <c r="B335" t="n">
        <v>105</v>
      </c>
      <c r="C335" t="inlineStr">
        <is>
          <t xml:space="preserve">CONCLUIDO	</t>
        </is>
      </c>
      <c r="D335" t="n">
        <v>2.6775</v>
      </c>
      <c r="E335" t="n">
        <v>37.35</v>
      </c>
      <c r="F335" t="n">
        <v>33</v>
      </c>
      <c r="G335" t="n">
        <v>45</v>
      </c>
      <c r="H335" t="n">
        <v>0.5600000000000001</v>
      </c>
      <c r="I335" t="n">
        <v>44</v>
      </c>
      <c r="J335" t="n">
        <v>213.21</v>
      </c>
      <c r="K335" t="n">
        <v>55.27</v>
      </c>
      <c r="L335" t="n">
        <v>6.75</v>
      </c>
      <c r="M335" t="n">
        <v>42</v>
      </c>
      <c r="N335" t="n">
        <v>46.18</v>
      </c>
      <c r="O335" t="n">
        <v>26529.46</v>
      </c>
      <c r="P335" t="n">
        <v>398.24</v>
      </c>
      <c r="Q335" t="n">
        <v>3109.3</v>
      </c>
      <c r="R335" t="n">
        <v>133</v>
      </c>
      <c r="S335" t="n">
        <v>88.73</v>
      </c>
      <c r="T335" t="n">
        <v>20217.15</v>
      </c>
      <c r="U335" t="n">
        <v>0.67</v>
      </c>
      <c r="V335" t="n">
        <v>0.88</v>
      </c>
      <c r="W335" t="n">
        <v>7.66</v>
      </c>
      <c r="X335" t="n">
        <v>1.24</v>
      </c>
      <c r="Y335" t="n">
        <v>1</v>
      </c>
      <c r="Z335" t="n">
        <v>10</v>
      </c>
    </row>
    <row r="336">
      <c r="A336" t="n">
        <v>24</v>
      </c>
      <c r="B336" t="n">
        <v>105</v>
      </c>
      <c r="C336" t="inlineStr">
        <is>
          <t xml:space="preserve">CONCLUIDO	</t>
        </is>
      </c>
      <c r="D336" t="n">
        <v>2.6949</v>
      </c>
      <c r="E336" t="n">
        <v>37.11</v>
      </c>
      <c r="F336" t="n">
        <v>32.88</v>
      </c>
      <c r="G336" t="n">
        <v>48.12</v>
      </c>
      <c r="H336" t="n">
        <v>0.58</v>
      </c>
      <c r="I336" t="n">
        <v>41</v>
      </c>
      <c r="J336" t="n">
        <v>213.61</v>
      </c>
      <c r="K336" t="n">
        <v>55.27</v>
      </c>
      <c r="L336" t="n">
        <v>7</v>
      </c>
      <c r="M336" t="n">
        <v>39</v>
      </c>
      <c r="N336" t="n">
        <v>46.34</v>
      </c>
      <c r="O336" t="n">
        <v>26579.47</v>
      </c>
      <c r="P336" t="n">
        <v>390.88</v>
      </c>
      <c r="Q336" t="n">
        <v>3109.4</v>
      </c>
      <c r="R336" t="n">
        <v>129.18</v>
      </c>
      <c r="S336" t="n">
        <v>88.73</v>
      </c>
      <c r="T336" t="n">
        <v>18323.63</v>
      </c>
      <c r="U336" t="n">
        <v>0.6899999999999999</v>
      </c>
      <c r="V336" t="n">
        <v>0.88</v>
      </c>
      <c r="W336" t="n">
        <v>7.64</v>
      </c>
      <c r="X336" t="n">
        <v>1.12</v>
      </c>
      <c r="Y336" t="n">
        <v>1</v>
      </c>
      <c r="Z336" t="n">
        <v>10</v>
      </c>
    </row>
    <row r="337">
      <c r="A337" t="n">
        <v>25</v>
      </c>
      <c r="B337" t="n">
        <v>105</v>
      </c>
      <c r="C337" t="inlineStr">
        <is>
          <t xml:space="preserve">CONCLUIDO	</t>
        </is>
      </c>
      <c r="D337" t="n">
        <v>2.6986</v>
      </c>
      <c r="E337" t="n">
        <v>37.06</v>
      </c>
      <c r="F337" t="n">
        <v>32.87</v>
      </c>
      <c r="G337" t="n">
        <v>49.3</v>
      </c>
      <c r="H337" t="n">
        <v>0.6</v>
      </c>
      <c r="I337" t="n">
        <v>40</v>
      </c>
      <c r="J337" t="n">
        <v>214.02</v>
      </c>
      <c r="K337" t="n">
        <v>55.27</v>
      </c>
      <c r="L337" t="n">
        <v>7.25</v>
      </c>
      <c r="M337" t="n">
        <v>38</v>
      </c>
      <c r="N337" t="n">
        <v>46.49</v>
      </c>
      <c r="O337" t="n">
        <v>26629.54</v>
      </c>
      <c r="P337" t="n">
        <v>386.42</v>
      </c>
      <c r="Q337" t="n">
        <v>3109.13</v>
      </c>
      <c r="R337" t="n">
        <v>128.72</v>
      </c>
      <c r="S337" t="n">
        <v>88.73</v>
      </c>
      <c r="T337" t="n">
        <v>18099.06</v>
      </c>
      <c r="U337" t="n">
        <v>0.6899999999999999</v>
      </c>
      <c r="V337" t="n">
        <v>0.88</v>
      </c>
      <c r="W337" t="n">
        <v>7.65</v>
      </c>
      <c r="X337" t="n">
        <v>1.11</v>
      </c>
      <c r="Y337" t="n">
        <v>1</v>
      </c>
      <c r="Z337" t="n">
        <v>10</v>
      </c>
    </row>
    <row r="338">
      <c r="A338" t="n">
        <v>26</v>
      </c>
      <c r="B338" t="n">
        <v>105</v>
      </c>
      <c r="C338" t="inlineStr">
        <is>
          <t xml:space="preserve">CONCLUIDO	</t>
        </is>
      </c>
      <c r="D338" t="n">
        <v>2.7075</v>
      </c>
      <c r="E338" t="n">
        <v>36.94</v>
      </c>
      <c r="F338" t="n">
        <v>32.83</v>
      </c>
      <c r="G338" t="n">
        <v>51.84</v>
      </c>
      <c r="H338" t="n">
        <v>0.62</v>
      </c>
      <c r="I338" t="n">
        <v>38</v>
      </c>
      <c r="J338" t="n">
        <v>214.42</v>
      </c>
      <c r="K338" t="n">
        <v>55.27</v>
      </c>
      <c r="L338" t="n">
        <v>7.5</v>
      </c>
      <c r="M338" t="n">
        <v>36</v>
      </c>
      <c r="N338" t="n">
        <v>46.65</v>
      </c>
      <c r="O338" t="n">
        <v>26679.66</v>
      </c>
      <c r="P338" t="n">
        <v>381.2</v>
      </c>
      <c r="Q338" t="n">
        <v>3109.24</v>
      </c>
      <c r="R338" t="n">
        <v>127.29</v>
      </c>
      <c r="S338" t="n">
        <v>88.73</v>
      </c>
      <c r="T338" t="n">
        <v>17395.28</v>
      </c>
      <c r="U338" t="n">
        <v>0.7</v>
      </c>
      <c r="V338" t="n">
        <v>0.88</v>
      </c>
      <c r="W338" t="n">
        <v>7.65</v>
      </c>
      <c r="X338" t="n">
        <v>1.07</v>
      </c>
      <c r="Y338" t="n">
        <v>1</v>
      </c>
      <c r="Z338" t="n">
        <v>10</v>
      </c>
    </row>
    <row r="339">
      <c r="A339" t="n">
        <v>27</v>
      </c>
      <c r="B339" t="n">
        <v>105</v>
      </c>
      <c r="C339" t="inlineStr">
        <is>
          <t xml:space="preserve">CONCLUIDO	</t>
        </is>
      </c>
      <c r="D339" t="n">
        <v>2.7183</v>
      </c>
      <c r="E339" t="n">
        <v>36.79</v>
      </c>
      <c r="F339" t="n">
        <v>32.76</v>
      </c>
      <c r="G339" t="n">
        <v>54.61</v>
      </c>
      <c r="H339" t="n">
        <v>0.64</v>
      </c>
      <c r="I339" t="n">
        <v>36</v>
      </c>
      <c r="J339" t="n">
        <v>214.83</v>
      </c>
      <c r="K339" t="n">
        <v>55.27</v>
      </c>
      <c r="L339" t="n">
        <v>7.75</v>
      </c>
      <c r="M339" t="n">
        <v>32</v>
      </c>
      <c r="N339" t="n">
        <v>46.81</v>
      </c>
      <c r="O339" t="n">
        <v>26729.83</v>
      </c>
      <c r="P339" t="n">
        <v>377.46</v>
      </c>
      <c r="Q339" t="n">
        <v>3109.23</v>
      </c>
      <c r="R339" t="n">
        <v>125.2</v>
      </c>
      <c r="S339" t="n">
        <v>88.73</v>
      </c>
      <c r="T339" t="n">
        <v>16357.13</v>
      </c>
      <c r="U339" t="n">
        <v>0.71</v>
      </c>
      <c r="V339" t="n">
        <v>0.88</v>
      </c>
      <c r="W339" t="n">
        <v>7.65</v>
      </c>
      <c r="X339" t="n">
        <v>1</v>
      </c>
      <c r="Y339" t="n">
        <v>1</v>
      </c>
      <c r="Z339" t="n">
        <v>10</v>
      </c>
    </row>
    <row r="340">
      <c r="A340" t="n">
        <v>28</v>
      </c>
      <c r="B340" t="n">
        <v>105</v>
      </c>
      <c r="C340" t="inlineStr">
        <is>
          <t xml:space="preserve">CONCLUIDO	</t>
        </is>
      </c>
      <c r="D340" t="n">
        <v>2.7217</v>
      </c>
      <c r="E340" t="n">
        <v>36.74</v>
      </c>
      <c r="F340" t="n">
        <v>32.76</v>
      </c>
      <c r="G340" t="n">
        <v>56.16</v>
      </c>
      <c r="H340" t="n">
        <v>0.66</v>
      </c>
      <c r="I340" t="n">
        <v>35</v>
      </c>
      <c r="J340" t="n">
        <v>215.24</v>
      </c>
      <c r="K340" t="n">
        <v>55.27</v>
      </c>
      <c r="L340" t="n">
        <v>8</v>
      </c>
      <c r="M340" t="n">
        <v>31</v>
      </c>
      <c r="N340" t="n">
        <v>46.97</v>
      </c>
      <c r="O340" t="n">
        <v>26780.06</v>
      </c>
      <c r="P340" t="n">
        <v>373.87</v>
      </c>
      <c r="Q340" t="n">
        <v>3109.33</v>
      </c>
      <c r="R340" t="n">
        <v>125.01</v>
      </c>
      <c r="S340" t="n">
        <v>88.73</v>
      </c>
      <c r="T340" t="n">
        <v>16271.63</v>
      </c>
      <c r="U340" t="n">
        <v>0.71</v>
      </c>
      <c r="V340" t="n">
        <v>0.88</v>
      </c>
      <c r="W340" t="n">
        <v>7.65</v>
      </c>
      <c r="X340" t="n">
        <v>1</v>
      </c>
      <c r="Y340" t="n">
        <v>1</v>
      </c>
      <c r="Z340" t="n">
        <v>10</v>
      </c>
    </row>
    <row r="341">
      <c r="A341" t="n">
        <v>29</v>
      </c>
      <c r="B341" t="n">
        <v>105</v>
      </c>
      <c r="C341" t="inlineStr">
        <is>
          <t xml:space="preserve">CONCLUIDO	</t>
        </is>
      </c>
      <c r="D341" t="n">
        <v>2.7288</v>
      </c>
      <c r="E341" t="n">
        <v>36.65</v>
      </c>
      <c r="F341" t="n">
        <v>32.7</v>
      </c>
      <c r="G341" t="n">
        <v>57.71</v>
      </c>
      <c r="H341" t="n">
        <v>0.68</v>
      </c>
      <c r="I341" t="n">
        <v>34</v>
      </c>
      <c r="J341" t="n">
        <v>215.65</v>
      </c>
      <c r="K341" t="n">
        <v>55.27</v>
      </c>
      <c r="L341" t="n">
        <v>8.25</v>
      </c>
      <c r="M341" t="n">
        <v>30</v>
      </c>
      <c r="N341" t="n">
        <v>47.12</v>
      </c>
      <c r="O341" t="n">
        <v>26830.34</v>
      </c>
      <c r="P341" t="n">
        <v>370.79</v>
      </c>
      <c r="Q341" t="n">
        <v>3109.26</v>
      </c>
      <c r="R341" t="n">
        <v>123.2</v>
      </c>
      <c r="S341" t="n">
        <v>88.73</v>
      </c>
      <c r="T341" t="n">
        <v>15369.18</v>
      </c>
      <c r="U341" t="n">
        <v>0.72</v>
      </c>
      <c r="V341" t="n">
        <v>0.88</v>
      </c>
      <c r="W341" t="n">
        <v>7.65</v>
      </c>
      <c r="X341" t="n">
        <v>0.9399999999999999</v>
      </c>
      <c r="Y341" t="n">
        <v>1</v>
      </c>
      <c r="Z341" t="n">
        <v>10</v>
      </c>
    </row>
    <row r="342">
      <c r="A342" t="n">
        <v>30</v>
      </c>
      <c r="B342" t="n">
        <v>105</v>
      </c>
      <c r="C342" t="inlineStr">
        <is>
          <t xml:space="preserve">CONCLUIDO	</t>
        </is>
      </c>
      <c r="D342" t="n">
        <v>2.7322</v>
      </c>
      <c r="E342" t="n">
        <v>36.6</v>
      </c>
      <c r="F342" t="n">
        <v>32.7</v>
      </c>
      <c r="G342" t="n">
        <v>59.45</v>
      </c>
      <c r="H342" t="n">
        <v>0.7</v>
      </c>
      <c r="I342" t="n">
        <v>33</v>
      </c>
      <c r="J342" t="n">
        <v>216.05</v>
      </c>
      <c r="K342" t="n">
        <v>55.27</v>
      </c>
      <c r="L342" t="n">
        <v>8.5</v>
      </c>
      <c r="M342" t="n">
        <v>24</v>
      </c>
      <c r="N342" t="n">
        <v>47.28</v>
      </c>
      <c r="O342" t="n">
        <v>26880.68</v>
      </c>
      <c r="P342" t="n">
        <v>365.59</v>
      </c>
      <c r="Q342" t="n">
        <v>3109.17</v>
      </c>
      <c r="R342" t="n">
        <v>122.7</v>
      </c>
      <c r="S342" t="n">
        <v>88.73</v>
      </c>
      <c r="T342" t="n">
        <v>15124.43</v>
      </c>
      <c r="U342" t="n">
        <v>0.72</v>
      </c>
      <c r="V342" t="n">
        <v>0.88</v>
      </c>
      <c r="W342" t="n">
        <v>7.66</v>
      </c>
      <c r="X342" t="n">
        <v>0.9399999999999999</v>
      </c>
      <c r="Y342" t="n">
        <v>1</v>
      </c>
      <c r="Z342" t="n">
        <v>10</v>
      </c>
    </row>
    <row r="343">
      <c r="A343" t="n">
        <v>31</v>
      </c>
      <c r="B343" t="n">
        <v>105</v>
      </c>
      <c r="C343" t="inlineStr">
        <is>
          <t xml:space="preserve">CONCLUIDO	</t>
        </is>
      </c>
      <c r="D343" t="n">
        <v>2.7382</v>
      </c>
      <c r="E343" t="n">
        <v>36.52</v>
      </c>
      <c r="F343" t="n">
        <v>32.66</v>
      </c>
      <c r="G343" t="n">
        <v>61.23</v>
      </c>
      <c r="H343" t="n">
        <v>0.72</v>
      </c>
      <c r="I343" t="n">
        <v>32</v>
      </c>
      <c r="J343" t="n">
        <v>216.46</v>
      </c>
      <c r="K343" t="n">
        <v>55.27</v>
      </c>
      <c r="L343" t="n">
        <v>8.75</v>
      </c>
      <c r="M343" t="n">
        <v>11</v>
      </c>
      <c r="N343" t="n">
        <v>47.44</v>
      </c>
      <c r="O343" t="n">
        <v>26931.07</v>
      </c>
      <c r="P343" t="n">
        <v>362.45</v>
      </c>
      <c r="Q343" t="n">
        <v>3109.42</v>
      </c>
      <c r="R343" t="n">
        <v>120.98</v>
      </c>
      <c r="S343" t="n">
        <v>88.73</v>
      </c>
      <c r="T343" t="n">
        <v>14268.5</v>
      </c>
      <c r="U343" t="n">
        <v>0.73</v>
      </c>
      <c r="V343" t="n">
        <v>0.89</v>
      </c>
      <c r="W343" t="n">
        <v>7.66</v>
      </c>
      <c r="X343" t="n">
        <v>0.9</v>
      </c>
      <c r="Y343" t="n">
        <v>1</v>
      </c>
      <c r="Z343" t="n">
        <v>10</v>
      </c>
    </row>
    <row r="344">
      <c r="A344" t="n">
        <v>32</v>
      </c>
      <c r="B344" t="n">
        <v>105</v>
      </c>
      <c r="C344" t="inlineStr">
        <is>
          <t xml:space="preserve">CONCLUIDO	</t>
        </is>
      </c>
      <c r="D344" t="n">
        <v>2.7418</v>
      </c>
      <c r="E344" t="n">
        <v>36.47</v>
      </c>
      <c r="F344" t="n">
        <v>32.65</v>
      </c>
      <c r="G344" t="n">
        <v>63.19</v>
      </c>
      <c r="H344" t="n">
        <v>0.74</v>
      </c>
      <c r="I344" t="n">
        <v>31</v>
      </c>
      <c r="J344" t="n">
        <v>216.87</v>
      </c>
      <c r="K344" t="n">
        <v>55.27</v>
      </c>
      <c r="L344" t="n">
        <v>9</v>
      </c>
      <c r="M344" t="n">
        <v>6</v>
      </c>
      <c r="N344" t="n">
        <v>47.6</v>
      </c>
      <c r="O344" t="n">
        <v>26981.51</v>
      </c>
      <c r="P344" t="n">
        <v>361.64</v>
      </c>
      <c r="Q344" t="n">
        <v>3109.26</v>
      </c>
      <c r="R344" t="n">
        <v>120.7</v>
      </c>
      <c r="S344" t="n">
        <v>88.73</v>
      </c>
      <c r="T344" t="n">
        <v>14135.76</v>
      </c>
      <c r="U344" t="n">
        <v>0.74</v>
      </c>
      <c r="V344" t="n">
        <v>0.89</v>
      </c>
      <c r="W344" t="n">
        <v>7.67</v>
      </c>
      <c r="X344" t="n">
        <v>0.89</v>
      </c>
      <c r="Y344" t="n">
        <v>1</v>
      </c>
      <c r="Z344" t="n">
        <v>10</v>
      </c>
    </row>
    <row r="345">
      <c r="A345" t="n">
        <v>33</v>
      </c>
      <c r="B345" t="n">
        <v>105</v>
      </c>
      <c r="C345" t="inlineStr">
        <is>
          <t xml:space="preserve">CONCLUIDO	</t>
        </is>
      </c>
      <c r="D345" t="n">
        <v>2.7409</v>
      </c>
      <c r="E345" t="n">
        <v>36.48</v>
      </c>
      <c r="F345" t="n">
        <v>32.66</v>
      </c>
      <c r="G345" t="n">
        <v>63.22</v>
      </c>
      <c r="H345" t="n">
        <v>0.76</v>
      </c>
      <c r="I345" t="n">
        <v>31</v>
      </c>
      <c r="J345" t="n">
        <v>217.28</v>
      </c>
      <c r="K345" t="n">
        <v>55.27</v>
      </c>
      <c r="L345" t="n">
        <v>9.25</v>
      </c>
      <c r="M345" t="n">
        <v>1</v>
      </c>
      <c r="N345" t="n">
        <v>47.76</v>
      </c>
      <c r="O345" t="n">
        <v>27032.02</v>
      </c>
      <c r="P345" t="n">
        <v>361.92</v>
      </c>
      <c r="Q345" t="n">
        <v>3109.47</v>
      </c>
      <c r="R345" t="n">
        <v>120.91</v>
      </c>
      <c r="S345" t="n">
        <v>88.73</v>
      </c>
      <c r="T345" t="n">
        <v>14238.77</v>
      </c>
      <c r="U345" t="n">
        <v>0.73</v>
      </c>
      <c r="V345" t="n">
        <v>0.89</v>
      </c>
      <c r="W345" t="n">
        <v>7.67</v>
      </c>
      <c r="X345" t="n">
        <v>0.9</v>
      </c>
      <c r="Y345" t="n">
        <v>1</v>
      </c>
      <c r="Z345" t="n">
        <v>10</v>
      </c>
    </row>
    <row r="346">
      <c r="A346" t="n">
        <v>34</v>
      </c>
      <c r="B346" t="n">
        <v>105</v>
      </c>
      <c r="C346" t="inlineStr">
        <is>
          <t xml:space="preserve">CONCLUIDO	</t>
        </is>
      </c>
      <c r="D346" t="n">
        <v>2.7404</v>
      </c>
      <c r="E346" t="n">
        <v>36.49</v>
      </c>
      <c r="F346" t="n">
        <v>32.67</v>
      </c>
      <c r="G346" t="n">
        <v>63.23</v>
      </c>
      <c r="H346" t="n">
        <v>0.78</v>
      </c>
      <c r="I346" t="n">
        <v>31</v>
      </c>
      <c r="J346" t="n">
        <v>217.69</v>
      </c>
      <c r="K346" t="n">
        <v>55.27</v>
      </c>
      <c r="L346" t="n">
        <v>9.5</v>
      </c>
      <c r="M346" t="n">
        <v>0</v>
      </c>
      <c r="N346" t="n">
        <v>47.92</v>
      </c>
      <c r="O346" t="n">
        <v>27082.57</v>
      </c>
      <c r="P346" t="n">
        <v>362.74</v>
      </c>
      <c r="Q346" t="n">
        <v>3109.37</v>
      </c>
      <c r="R346" t="n">
        <v>120.89</v>
      </c>
      <c r="S346" t="n">
        <v>88.73</v>
      </c>
      <c r="T346" t="n">
        <v>14231.16</v>
      </c>
      <c r="U346" t="n">
        <v>0.73</v>
      </c>
      <c r="V346" t="n">
        <v>0.89</v>
      </c>
      <c r="W346" t="n">
        <v>7.68</v>
      </c>
      <c r="X346" t="n">
        <v>0.91</v>
      </c>
      <c r="Y346" t="n">
        <v>1</v>
      </c>
      <c r="Z346" t="n">
        <v>10</v>
      </c>
    </row>
    <row r="347">
      <c r="A347" t="n">
        <v>0</v>
      </c>
      <c r="B347" t="n">
        <v>60</v>
      </c>
      <c r="C347" t="inlineStr">
        <is>
          <t xml:space="preserve">CONCLUIDO	</t>
        </is>
      </c>
      <c r="D347" t="n">
        <v>1.99</v>
      </c>
      <c r="E347" t="n">
        <v>50.25</v>
      </c>
      <c r="F347" t="n">
        <v>40.53</v>
      </c>
      <c r="G347" t="n">
        <v>8.19</v>
      </c>
      <c r="H347" t="n">
        <v>0.14</v>
      </c>
      <c r="I347" t="n">
        <v>297</v>
      </c>
      <c r="J347" t="n">
        <v>124.63</v>
      </c>
      <c r="K347" t="n">
        <v>45</v>
      </c>
      <c r="L347" t="n">
        <v>1</v>
      </c>
      <c r="M347" t="n">
        <v>295</v>
      </c>
      <c r="N347" t="n">
        <v>18.64</v>
      </c>
      <c r="O347" t="n">
        <v>15605.44</v>
      </c>
      <c r="P347" t="n">
        <v>411.2</v>
      </c>
      <c r="Q347" t="n">
        <v>3110.23</v>
      </c>
      <c r="R347" t="n">
        <v>377.95</v>
      </c>
      <c r="S347" t="n">
        <v>88.73</v>
      </c>
      <c r="T347" t="n">
        <v>141427.27</v>
      </c>
      <c r="U347" t="n">
        <v>0.23</v>
      </c>
      <c r="V347" t="n">
        <v>0.71</v>
      </c>
      <c r="W347" t="n">
        <v>8.09</v>
      </c>
      <c r="X347" t="n">
        <v>8.76</v>
      </c>
      <c r="Y347" t="n">
        <v>1</v>
      </c>
      <c r="Z347" t="n">
        <v>10</v>
      </c>
    </row>
    <row r="348">
      <c r="A348" t="n">
        <v>1</v>
      </c>
      <c r="B348" t="n">
        <v>60</v>
      </c>
      <c r="C348" t="inlineStr">
        <is>
          <t xml:space="preserve">CONCLUIDO	</t>
        </is>
      </c>
      <c r="D348" t="n">
        <v>2.1737</v>
      </c>
      <c r="E348" t="n">
        <v>46</v>
      </c>
      <c r="F348" t="n">
        <v>38.22</v>
      </c>
      <c r="G348" t="n">
        <v>10.38</v>
      </c>
      <c r="H348" t="n">
        <v>0.18</v>
      </c>
      <c r="I348" t="n">
        <v>221</v>
      </c>
      <c r="J348" t="n">
        <v>124.96</v>
      </c>
      <c r="K348" t="n">
        <v>45</v>
      </c>
      <c r="L348" t="n">
        <v>1.25</v>
      </c>
      <c r="M348" t="n">
        <v>219</v>
      </c>
      <c r="N348" t="n">
        <v>18.71</v>
      </c>
      <c r="O348" t="n">
        <v>15645.96</v>
      </c>
      <c r="P348" t="n">
        <v>382.06</v>
      </c>
      <c r="Q348" t="n">
        <v>3109.7</v>
      </c>
      <c r="R348" t="n">
        <v>303.3</v>
      </c>
      <c r="S348" t="n">
        <v>88.73</v>
      </c>
      <c r="T348" t="n">
        <v>104482.4</v>
      </c>
      <c r="U348" t="n">
        <v>0.29</v>
      </c>
      <c r="V348" t="n">
        <v>0.76</v>
      </c>
      <c r="W348" t="n">
        <v>7.96</v>
      </c>
      <c r="X348" t="n">
        <v>6.46</v>
      </c>
      <c r="Y348" t="n">
        <v>1</v>
      </c>
      <c r="Z348" t="n">
        <v>10</v>
      </c>
    </row>
    <row r="349">
      <c r="A349" t="n">
        <v>2</v>
      </c>
      <c r="B349" t="n">
        <v>60</v>
      </c>
      <c r="C349" t="inlineStr">
        <is>
          <t xml:space="preserve">CONCLUIDO	</t>
        </is>
      </c>
      <c r="D349" t="n">
        <v>2.3012</v>
      </c>
      <c r="E349" t="n">
        <v>43.46</v>
      </c>
      <c r="F349" t="n">
        <v>36.85</v>
      </c>
      <c r="G349" t="n">
        <v>12.63</v>
      </c>
      <c r="H349" t="n">
        <v>0.21</v>
      </c>
      <c r="I349" t="n">
        <v>175</v>
      </c>
      <c r="J349" t="n">
        <v>125.29</v>
      </c>
      <c r="K349" t="n">
        <v>45</v>
      </c>
      <c r="L349" t="n">
        <v>1.5</v>
      </c>
      <c r="M349" t="n">
        <v>173</v>
      </c>
      <c r="N349" t="n">
        <v>18.79</v>
      </c>
      <c r="O349" t="n">
        <v>15686.51</v>
      </c>
      <c r="P349" t="n">
        <v>362.62</v>
      </c>
      <c r="Q349" t="n">
        <v>3109.89</v>
      </c>
      <c r="R349" t="n">
        <v>258.21</v>
      </c>
      <c r="S349" t="n">
        <v>88.73</v>
      </c>
      <c r="T349" t="n">
        <v>82170.03</v>
      </c>
      <c r="U349" t="n">
        <v>0.34</v>
      </c>
      <c r="V349" t="n">
        <v>0.79</v>
      </c>
      <c r="W349" t="n">
        <v>7.88</v>
      </c>
      <c r="X349" t="n">
        <v>5.08</v>
      </c>
      <c r="Y349" t="n">
        <v>1</v>
      </c>
      <c r="Z349" t="n">
        <v>10</v>
      </c>
    </row>
    <row r="350">
      <c r="A350" t="n">
        <v>3</v>
      </c>
      <c r="B350" t="n">
        <v>60</v>
      </c>
      <c r="C350" t="inlineStr">
        <is>
          <t xml:space="preserve">CONCLUIDO	</t>
        </is>
      </c>
      <c r="D350" t="n">
        <v>2.396</v>
      </c>
      <c r="E350" t="n">
        <v>41.74</v>
      </c>
      <c r="F350" t="n">
        <v>35.92</v>
      </c>
      <c r="G350" t="n">
        <v>14.97</v>
      </c>
      <c r="H350" t="n">
        <v>0.25</v>
      </c>
      <c r="I350" t="n">
        <v>144</v>
      </c>
      <c r="J350" t="n">
        <v>125.62</v>
      </c>
      <c r="K350" t="n">
        <v>45</v>
      </c>
      <c r="L350" t="n">
        <v>1.75</v>
      </c>
      <c r="M350" t="n">
        <v>142</v>
      </c>
      <c r="N350" t="n">
        <v>18.87</v>
      </c>
      <c r="O350" t="n">
        <v>15727.09</v>
      </c>
      <c r="P350" t="n">
        <v>347.73</v>
      </c>
      <c r="Q350" t="n">
        <v>3109.67</v>
      </c>
      <c r="R350" t="n">
        <v>227.83</v>
      </c>
      <c r="S350" t="n">
        <v>88.73</v>
      </c>
      <c r="T350" t="n">
        <v>67136.11</v>
      </c>
      <c r="U350" t="n">
        <v>0.39</v>
      </c>
      <c r="V350" t="n">
        <v>0.8100000000000001</v>
      </c>
      <c r="W350" t="n">
        <v>7.83</v>
      </c>
      <c r="X350" t="n">
        <v>4.16</v>
      </c>
      <c r="Y350" t="n">
        <v>1</v>
      </c>
      <c r="Z350" t="n">
        <v>10</v>
      </c>
    </row>
    <row r="351">
      <c r="A351" t="n">
        <v>4</v>
      </c>
      <c r="B351" t="n">
        <v>60</v>
      </c>
      <c r="C351" t="inlineStr">
        <is>
          <t xml:space="preserve">CONCLUIDO	</t>
        </is>
      </c>
      <c r="D351" t="n">
        <v>2.4676</v>
      </c>
      <c r="E351" t="n">
        <v>40.52</v>
      </c>
      <c r="F351" t="n">
        <v>35.27</v>
      </c>
      <c r="G351" t="n">
        <v>17.35</v>
      </c>
      <c r="H351" t="n">
        <v>0.28</v>
      </c>
      <c r="I351" t="n">
        <v>122</v>
      </c>
      <c r="J351" t="n">
        <v>125.95</v>
      </c>
      <c r="K351" t="n">
        <v>45</v>
      </c>
      <c r="L351" t="n">
        <v>2</v>
      </c>
      <c r="M351" t="n">
        <v>120</v>
      </c>
      <c r="N351" t="n">
        <v>18.95</v>
      </c>
      <c r="O351" t="n">
        <v>15767.7</v>
      </c>
      <c r="P351" t="n">
        <v>335.5</v>
      </c>
      <c r="Q351" t="n">
        <v>3109.4</v>
      </c>
      <c r="R351" t="n">
        <v>206.76</v>
      </c>
      <c r="S351" t="n">
        <v>88.73</v>
      </c>
      <c r="T351" t="n">
        <v>56707.44</v>
      </c>
      <c r="U351" t="n">
        <v>0.43</v>
      </c>
      <c r="V351" t="n">
        <v>0.82</v>
      </c>
      <c r="W351" t="n">
        <v>7.8</v>
      </c>
      <c r="X351" t="n">
        <v>3.51</v>
      </c>
      <c r="Y351" t="n">
        <v>1</v>
      </c>
      <c r="Z351" t="n">
        <v>10</v>
      </c>
    </row>
    <row r="352">
      <c r="A352" t="n">
        <v>5</v>
      </c>
      <c r="B352" t="n">
        <v>60</v>
      </c>
      <c r="C352" t="inlineStr">
        <is>
          <t xml:space="preserve">CONCLUIDO	</t>
        </is>
      </c>
      <c r="D352" t="n">
        <v>2.526</v>
      </c>
      <c r="E352" t="n">
        <v>39.59</v>
      </c>
      <c r="F352" t="n">
        <v>34.77</v>
      </c>
      <c r="G352" t="n">
        <v>19.87</v>
      </c>
      <c r="H352" t="n">
        <v>0.31</v>
      </c>
      <c r="I352" t="n">
        <v>105</v>
      </c>
      <c r="J352" t="n">
        <v>126.28</v>
      </c>
      <c r="K352" t="n">
        <v>45</v>
      </c>
      <c r="L352" t="n">
        <v>2.25</v>
      </c>
      <c r="M352" t="n">
        <v>103</v>
      </c>
      <c r="N352" t="n">
        <v>19.03</v>
      </c>
      <c r="O352" t="n">
        <v>15808.34</v>
      </c>
      <c r="P352" t="n">
        <v>325.1</v>
      </c>
      <c r="Q352" t="n">
        <v>3109.4</v>
      </c>
      <c r="R352" t="n">
        <v>190.66</v>
      </c>
      <c r="S352" t="n">
        <v>88.73</v>
      </c>
      <c r="T352" t="n">
        <v>48744.16</v>
      </c>
      <c r="U352" t="n">
        <v>0.47</v>
      </c>
      <c r="V352" t="n">
        <v>0.83</v>
      </c>
      <c r="W352" t="n">
        <v>7.76</v>
      </c>
      <c r="X352" t="n">
        <v>3.01</v>
      </c>
      <c r="Y352" t="n">
        <v>1</v>
      </c>
      <c r="Z352" t="n">
        <v>10</v>
      </c>
    </row>
    <row r="353">
      <c r="A353" t="n">
        <v>6</v>
      </c>
      <c r="B353" t="n">
        <v>60</v>
      </c>
      <c r="C353" t="inlineStr">
        <is>
          <t xml:space="preserve">CONCLUIDO	</t>
        </is>
      </c>
      <c r="D353" t="n">
        <v>2.5719</v>
      </c>
      <c r="E353" t="n">
        <v>38.88</v>
      </c>
      <c r="F353" t="n">
        <v>34.4</v>
      </c>
      <c r="G353" t="n">
        <v>22.43</v>
      </c>
      <c r="H353" t="n">
        <v>0.35</v>
      </c>
      <c r="I353" t="n">
        <v>92</v>
      </c>
      <c r="J353" t="n">
        <v>126.61</v>
      </c>
      <c r="K353" t="n">
        <v>45</v>
      </c>
      <c r="L353" t="n">
        <v>2.5</v>
      </c>
      <c r="M353" t="n">
        <v>90</v>
      </c>
      <c r="N353" t="n">
        <v>19.11</v>
      </c>
      <c r="O353" t="n">
        <v>15849</v>
      </c>
      <c r="P353" t="n">
        <v>315.19</v>
      </c>
      <c r="Q353" t="n">
        <v>3109.61</v>
      </c>
      <c r="R353" t="n">
        <v>178.55</v>
      </c>
      <c r="S353" t="n">
        <v>88.73</v>
      </c>
      <c r="T353" t="n">
        <v>42752.8</v>
      </c>
      <c r="U353" t="n">
        <v>0.5</v>
      </c>
      <c r="V353" t="n">
        <v>0.84</v>
      </c>
      <c r="W353" t="n">
        <v>7.74</v>
      </c>
      <c r="X353" t="n">
        <v>2.64</v>
      </c>
      <c r="Y353" t="n">
        <v>1</v>
      </c>
      <c r="Z353" t="n">
        <v>10</v>
      </c>
    </row>
    <row r="354">
      <c r="A354" t="n">
        <v>7</v>
      </c>
      <c r="B354" t="n">
        <v>60</v>
      </c>
      <c r="C354" t="inlineStr">
        <is>
          <t xml:space="preserve">CONCLUIDO	</t>
        </is>
      </c>
      <c r="D354" t="n">
        <v>2.6131</v>
      </c>
      <c r="E354" t="n">
        <v>38.27</v>
      </c>
      <c r="F354" t="n">
        <v>34.07</v>
      </c>
      <c r="G354" t="n">
        <v>25.23</v>
      </c>
      <c r="H354" t="n">
        <v>0.38</v>
      </c>
      <c r="I354" t="n">
        <v>81</v>
      </c>
      <c r="J354" t="n">
        <v>126.94</v>
      </c>
      <c r="K354" t="n">
        <v>45</v>
      </c>
      <c r="L354" t="n">
        <v>2.75</v>
      </c>
      <c r="M354" t="n">
        <v>79</v>
      </c>
      <c r="N354" t="n">
        <v>19.19</v>
      </c>
      <c r="O354" t="n">
        <v>15889.69</v>
      </c>
      <c r="P354" t="n">
        <v>305.02</v>
      </c>
      <c r="Q354" t="n">
        <v>3109.35</v>
      </c>
      <c r="R354" t="n">
        <v>167.7</v>
      </c>
      <c r="S354" t="n">
        <v>88.73</v>
      </c>
      <c r="T354" t="n">
        <v>37384.28</v>
      </c>
      <c r="U354" t="n">
        <v>0.53</v>
      </c>
      <c r="V354" t="n">
        <v>0.85</v>
      </c>
      <c r="W354" t="n">
        <v>7.72</v>
      </c>
      <c r="X354" t="n">
        <v>2.3</v>
      </c>
      <c r="Y354" t="n">
        <v>1</v>
      </c>
      <c r="Z354" t="n">
        <v>10</v>
      </c>
    </row>
    <row r="355">
      <c r="A355" t="n">
        <v>8</v>
      </c>
      <c r="B355" t="n">
        <v>60</v>
      </c>
      <c r="C355" t="inlineStr">
        <is>
          <t xml:space="preserve">CONCLUIDO	</t>
        </is>
      </c>
      <c r="D355" t="n">
        <v>2.647</v>
      </c>
      <c r="E355" t="n">
        <v>37.78</v>
      </c>
      <c r="F355" t="n">
        <v>33.81</v>
      </c>
      <c r="G355" t="n">
        <v>28.17</v>
      </c>
      <c r="H355" t="n">
        <v>0.42</v>
      </c>
      <c r="I355" t="n">
        <v>72</v>
      </c>
      <c r="J355" t="n">
        <v>127.27</v>
      </c>
      <c r="K355" t="n">
        <v>45</v>
      </c>
      <c r="L355" t="n">
        <v>3</v>
      </c>
      <c r="M355" t="n">
        <v>70</v>
      </c>
      <c r="N355" t="n">
        <v>19.27</v>
      </c>
      <c r="O355" t="n">
        <v>15930.42</v>
      </c>
      <c r="P355" t="n">
        <v>296.29</v>
      </c>
      <c r="Q355" t="n">
        <v>3109.57</v>
      </c>
      <c r="R355" t="n">
        <v>159.33</v>
      </c>
      <c r="S355" t="n">
        <v>88.73</v>
      </c>
      <c r="T355" t="n">
        <v>33243.42</v>
      </c>
      <c r="U355" t="n">
        <v>0.5600000000000001</v>
      </c>
      <c r="V355" t="n">
        <v>0.86</v>
      </c>
      <c r="W355" t="n">
        <v>7.7</v>
      </c>
      <c r="X355" t="n">
        <v>2.04</v>
      </c>
      <c r="Y355" t="n">
        <v>1</v>
      </c>
      <c r="Z355" t="n">
        <v>10</v>
      </c>
    </row>
    <row r="356">
      <c r="A356" t="n">
        <v>9</v>
      </c>
      <c r="B356" t="n">
        <v>60</v>
      </c>
      <c r="C356" t="inlineStr">
        <is>
          <t xml:space="preserve">CONCLUIDO	</t>
        </is>
      </c>
      <c r="D356" t="n">
        <v>2.6727</v>
      </c>
      <c r="E356" t="n">
        <v>37.42</v>
      </c>
      <c r="F356" t="n">
        <v>33.62</v>
      </c>
      <c r="G356" t="n">
        <v>31.04</v>
      </c>
      <c r="H356" t="n">
        <v>0.45</v>
      </c>
      <c r="I356" t="n">
        <v>65</v>
      </c>
      <c r="J356" t="n">
        <v>127.6</v>
      </c>
      <c r="K356" t="n">
        <v>45</v>
      </c>
      <c r="L356" t="n">
        <v>3.25</v>
      </c>
      <c r="M356" t="n">
        <v>61</v>
      </c>
      <c r="N356" t="n">
        <v>19.35</v>
      </c>
      <c r="O356" t="n">
        <v>15971.17</v>
      </c>
      <c r="P356" t="n">
        <v>288.17</v>
      </c>
      <c r="Q356" t="n">
        <v>3109.4</v>
      </c>
      <c r="R356" t="n">
        <v>152.68</v>
      </c>
      <c r="S356" t="n">
        <v>88.73</v>
      </c>
      <c r="T356" t="n">
        <v>29954.77</v>
      </c>
      <c r="U356" t="n">
        <v>0.58</v>
      </c>
      <c r="V356" t="n">
        <v>0.86</v>
      </c>
      <c r="W356" t="n">
        <v>7.71</v>
      </c>
      <c r="X356" t="n">
        <v>1.86</v>
      </c>
      <c r="Y356" t="n">
        <v>1</v>
      </c>
      <c r="Z356" t="n">
        <v>10</v>
      </c>
    </row>
    <row r="357">
      <c r="A357" t="n">
        <v>10</v>
      </c>
      <c r="B357" t="n">
        <v>60</v>
      </c>
      <c r="C357" t="inlineStr">
        <is>
          <t xml:space="preserve">CONCLUIDO	</t>
        </is>
      </c>
      <c r="D357" t="n">
        <v>2.6958</v>
      </c>
      <c r="E357" t="n">
        <v>37.1</v>
      </c>
      <c r="F357" t="n">
        <v>33.46</v>
      </c>
      <c r="G357" t="n">
        <v>34.02</v>
      </c>
      <c r="H357" t="n">
        <v>0.48</v>
      </c>
      <c r="I357" t="n">
        <v>59</v>
      </c>
      <c r="J357" t="n">
        <v>127.93</v>
      </c>
      <c r="K357" t="n">
        <v>45</v>
      </c>
      <c r="L357" t="n">
        <v>3.5</v>
      </c>
      <c r="M357" t="n">
        <v>46</v>
      </c>
      <c r="N357" t="n">
        <v>19.43</v>
      </c>
      <c r="O357" t="n">
        <v>16011.95</v>
      </c>
      <c r="P357" t="n">
        <v>279.86</v>
      </c>
      <c r="Q357" t="n">
        <v>3109.43</v>
      </c>
      <c r="R357" t="n">
        <v>147.55</v>
      </c>
      <c r="S357" t="n">
        <v>88.73</v>
      </c>
      <c r="T357" t="n">
        <v>27421.79</v>
      </c>
      <c r="U357" t="n">
        <v>0.6</v>
      </c>
      <c r="V357" t="n">
        <v>0.86</v>
      </c>
      <c r="W357" t="n">
        <v>7.69</v>
      </c>
      <c r="X357" t="n">
        <v>1.69</v>
      </c>
      <c r="Y357" t="n">
        <v>1</v>
      </c>
      <c r="Z357" t="n">
        <v>10</v>
      </c>
    </row>
    <row r="358">
      <c r="A358" t="n">
        <v>11</v>
      </c>
      <c r="B358" t="n">
        <v>60</v>
      </c>
      <c r="C358" t="inlineStr">
        <is>
          <t xml:space="preserve">CONCLUIDO	</t>
        </is>
      </c>
      <c r="D358" t="n">
        <v>2.7114</v>
      </c>
      <c r="E358" t="n">
        <v>36.88</v>
      </c>
      <c r="F358" t="n">
        <v>33.34</v>
      </c>
      <c r="G358" t="n">
        <v>36.38</v>
      </c>
      <c r="H358" t="n">
        <v>0.52</v>
      </c>
      <c r="I358" t="n">
        <v>55</v>
      </c>
      <c r="J358" t="n">
        <v>128.26</v>
      </c>
      <c r="K358" t="n">
        <v>45</v>
      </c>
      <c r="L358" t="n">
        <v>3.75</v>
      </c>
      <c r="M358" t="n">
        <v>27</v>
      </c>
      <c r="N358" t="n">
        <v>19.51</v>
      </c>
      <c r="O358" t="n">
        <v>16052.76</v>
      </c>
      <c r="P358" t="n">
        <v>272.82</v>
      </c>
      <c r="Q358" t="n">
        <v>3109.4</v>
      </c>
      <c r="R358" t="n">
        <v>143.32</v>
      </c>
      <c r="S358" t="n">
        <v>88.73</v>
      </c>
      <c r="T358" t="n">
        <v>25324.12</v>
      </c>
      <c r="U358" t="n">
        <v>0.62</v>
      </c>
      <c r="V358" t="n">
        <v>0.87</v>
      </c>
      <c r="W358" t="n">
        <v>7.71</v>
      </c>
      <c r="X358" t="n">
        <v>1.58</v>
      </c>
      <c r="Y358" t="n">
        <v>1</v>
      </c>
      <c r="Z358" t="n">
        <v>10</v>
      </c>
    </row>
    <row r="359">
      <c r="A359" t="n">
        <v>12</v>
      </c>
      <c r="B359" t="n">
        <v>60</v>
      </c>
      <c r="C359" t="inlineStr">
        <is>
          <t xml:space="preserve">CONCLUIDO	</t>
        </is>
      </c>
      <c r="D359" t="n">
        <v>2.7171</v>
      </c>
      <c r="E359" t="n">
        <v>36.8</v>
      </c>
      <c r="F359" t="n">
        <v>33.32</v>
      </c>
      <c r="G359" t="n">
        <v>37.72</v>
      </c>
      <c r="H359" t="n">
        <v>0.55</v>
      </c>
      <c r="I359" t="n">
        <v>53</v>
      </c>
      <c r="J359" t="n">
        <v>128.59</v>
      </c>
      <c r="K359" t="n">
        <v>45</v>
      </c>
      <c r="L359" t="n">
        <v>4</v>
      </c>
      <c r="M359" t="n">
        <v>5</v>
      </c>
      <c r="N359" t="n">
        <v>19.59</v>
      </c>
      <c r="O359" t="n">
        <v>16093.6</v>
      </c>
      <c r="P359" t="n">
        <v>271.56</v>
      </c>
      <c r="Q359" t="n">
        <v>3109.5</v>
      </c>
      <c r="R359" t="n">
        <v>141.14</v>
      </c>
      <c r="S359" t="n">
        <v>88.73</v>
      </c>
      <c r="T359" t="n">
        <v>24244.92</v>
      </c>
      <c r="U359" t="n">
        <v>0.63</v>
      </c>
      <c r="V359" t="n">
        <v>0.87</v>
      </c>
      <c r="W359" t="n">
        <v>7.74</v>
      </c>
      <c r="X359" t="n">
        <v>1.55</v>
      </c>
      <c r="Y359" t="n">
        <v>1</v>
      </c>
      <c r="Z359" t="n">
        <v>10</v>
      </c>
    </row>
    <row r="360">
      <c r="A360" t="n">
        <v>13</v>
      </c>
      <c r="B360" t="n">
        <v>60</v>
      </c>
      <c r="C360" t="inlineStr">
        <is>
          <t xml:space="preserve">CONCLUIDO	</t>
        </is>
      </c>
      <c r="D360" t="n">
        <v>2.7166</v>
      </c>
      <c r="E360" t="n">
        <v>36.81</v>
      </c>
      <c r="F360" t="n">
        <v>33.32</v>
      </c>
      <c r="G360" t="n">
        <v>37.73</v>
      </c>
      <c r="H360" t="n">
        <v>0.58</v>
      </c>
      <c r="I360" t="n">
        <v>53</v>
      </c>
      <c r="J360" t="n">
        <v>128.92</v>
      </c>
      <c r="K360" t="n">
        <v>45</v>
      </c>
      <c r="L360" t="n">
        <v>4.25</v>
      </c>
      <c r="M360" t="n">
        <v>0</v>
      </c>
      <c r="N360" t="n">
        <v>19.68</v>
      </c>
      <c r="O360" t="n">
        <v>16134.46</v>
      </c>
      <c r="P360" t="n">
        <v>272.21</v>
      </c>
      <c r="Q360" t="n">
        <v>3109.59</v>
      </c>
      <c r="R360" t="n">
        <v>141.14</v>
      </c>
      <c r="S360" t="n">
        <v>88.73</v>
      </c>
      <c r="T360" t="n">
        <v>24244.64</v>
      </c>
      <c r="U360" t="n">
        <v>0.63</v>
      </c>
      <c r="V360" t="n">
        <v>0.87</v>
      </c>
      <c r="W360" t="n">
        <v>7.75</v>
      </c>
      <c r="X360" t="n">
        <v>1.56</v>
      </c>
      <c r="Y360" t="n">
        <v>1</v>
      </c>
      <c r="Z360" t="n">
        <v>10</v>
      </c>
    </row>
    <row r="361">
      <c r="A361" t="n">
        <v>0</v>
      </c>
      <c r="B361" t="n">
        <v>135</v>
      </c>
      <c r="C361" t="inlineStr">
        <is>
          <t xml:space="preserve">CONCLUIDO	</t>
        </is>
      </c>
      <c r="D361" t="n">
        <v>1.1818</v>
      </c>
      <c r="E361" t="n">
        <v>84.62</v>
      </c>
      <c r="F361" t="n">
        <v>50.52</v>
      </c>
      <c r="G361" t="n">
        <v>4.91</v>
      </c>
      <c r="H361" t="n">
        <v>0.07000000000000001</v>
      </c>
      <c r="I361" t="n">
        <v>618</v>
      </c>
      <c r="J361" t="n">
        <v>263.32</v>
      </c>
      <c r="K361" t="n">
        <v>59.89</v>
      </c>
      <c r="L361" t="n">
        <v>1</v>
      </c>
      <c r="M361" t="n">
        <v>616</v>
      </c>
      <c r="N361" t="n">
        <v>67.43000000000001</v>
      </c>
      <c r="O361" t="n">
        <v>32710.1</v>
      </c>
      <c r="P361" t="n">
        <v>851.4400000000001</v>
      </c>
      <c r="Q361" t="n">
        <v>3112.12</v>
      </c>
      <c r="R361" t="n">
        <v>706.01</v>
      </c>
      <c r="S361" t="n">
        <v>88.73</v>
      </c>
      <c r="T361" t="n">
        <v>303852.64</v>
      </c>
      <c r="U361" t="n">
        <v>0.13</v>
      </c>
      <c r="V361" t="n">
        <v>0.57</v>
      </c>
      <c r="W361" t="n">
        <v>8.609999999999999</v>
      </c>
      <c r="X361" t="n">
        <v>18.74</v>
      </c>
      <c r="Y361" t="n">
        <v>1</v>
      </c>
      <c r="Z361" t="n">
        <v>10</v>
      </c>
    </row>
    <row r="362">
      <c r="A362" t="n">
        <v>1</v>
      </c>
      <c r="B362" t="n">
        <v>135</v>
      </c>
      <c r="C362" t="inlineStr">
        <is>
          <t xml:space="preserve">CONCLUIDO	</t>
        </is>
      </c>
      <c r="D362" t="n">
        <v>1.4351</v>
      </c>
      <c r="E362" t="n">
        <v>69.68000000000001</v>
      </c>
      <c r="F362" t="n">
        <v>44.79</v>
      </c>
      <c r="G362" t="n">
        <v>6.16</v>
      </c>
      <c r="H362" t="n">
        <v>0.08</v>
      </c>
      <c r="I362" t="n">
        <v>436</v>
      </c>
      <c r="J362" t="n">
        <v>263.79</v>
      </c>
      <c r="K362" t="n">
        <v>59.89</v>
      </c>
      <c r="L362" t="n">
        <v>1.25</v>
      </c>
      <c r="M362" t="n">
        <v>434</v>
      </c>
      <c r="N362" t="n">
        <v>67.65000000000001</v>
      </c>
      <c r="O362" t="n">
        <v>32767.75</v>
      </c>
      <c r="P362" t="n">
        <v>752.21</v>
      </c>
      <c r="Q362" t="n">
        <v>3111.31</v>
      </c>
      <c r="R362" t="n">
        <v>517.48</v>
      </c>
      <c r="S362" t="n">
        <v>88.73</v>
      </c>
      <c r="T362" t="n">
        <v>210497.84</v>
      </c>
      <c r="U362" t="n">
        <v>0.17</v>
      </c>
      <c r="V362" t="n">
        <v>0.65</v>
      </c>
      <c r="W362" t="n">
        <v>8.31</v>
      </c>
      <c r="X362" t="n">
        <v>13.01</v>
      </c>
      <c r="Y362" t="n">
        <v>1</v>
      </c>
      <c r="Z362" t="n">
        <v>10</v>
      </c>
    </row>
    <row r="363">
      <c r="A363" t="n">
        <v>2</v>
      </c>
      <c r="B363" t="n">
        <v>135</v>
      </c>
      <c r="C363" t="inlineStr">
        <is>
          <t xml:space="preserve">CONCLUIDO	</t>
        </is>
      </c>
      <c r="D363" t="n">
        <v>1.6233</v>
      </c>
      <c r="E363" t="n">
        <v>61.6</v>
      </c>
      <c r="F363" t="n">
        <v>41.71</v>
      </c>
      <c r="G363" t="n">
        <v>7.43</v>
      </c>
      <c r="H363" t="n">
        <v>0.1</v>
      </c>
      <c r="I363" t="n">
        <v>337</v>
      </c>
      <c r="J363" t="n">
        <v>264.25</v>
      </c>
      <c r="K363" t="n">
        <v>59.89</v>
      </c>
      <c r="L363" t="n">
        <v>1.5</v>
      </c>
      <c r="M363" t="n">
        <v>335</v>
      </c>
      <c r="N363" t="n">
        <v>67.87</v>
      </c>
      <c r="O363" t="n">
        <v>32825.49</v>
      </c>
      <c r="P363" t="n">
        <v>698.3200000000001</v>
      </c>
      <c r="Q363" t="n">
        <v>3110.95</v>
      </c>
      <c r="R363" t="n">
        <v>417.26</v>
      </c>
      <c r="S363" t="n">
        <v>88.73</v>
      </c>
      <c r="T363" t="n">
        <v>160883.36</v>
      </c>
      <c r="U363" t="n">
        <v>0.21</v>
      </c>
      <c r="V363" t="n">
        <v>0.6899999999999999</v>
      </c>
      <c r="W363" t="n">
        <v>8.140000000000001</v>
      </c>
      <c r="X363" t="n">
        <v>9.94</v>
      </c>
      <c r="Y363" t="n">
        <v>1</v>
      </c>
      <c r="Z363" t="n">
        <v>10</v>
      </c>
    </row>
    <row r="364">
      <c r="A364" t="n">
        <v>3</v>
      </c>
      <c r="B364" t="n">
        <v>135</v>
      </c>
      <c r="C364" t="inlineStr">
        <is>
          <t xml:space="preserve">CONCLUIDO	</t>
        </is>
      </c>
      <c r="D364" t="n">
        <v>1.7665</v>
      </c>
      <c r="E364" t="n">
        <v>56.61</v>
      </c>
      <c r="F364" t="n">
        <v>39.85</v>
      </c>
      <c r="G364" t="n">
        <v>8.699999999999999</v>
      </c>
      <c r="H364" t="n">
        <v>0.12</v>
      </c>
      <c r="I364" t="n">
        <v>275</v>
      </c>
      <c r="J364" t="n">
        <v>264.72</v>
      </c>
      <c r="K364" t="n">
        <v>59.89</v>
      </c>
      <c r="L364" t="n">
        <v>1.75</v>
      </c>
      <c r="M364" t="n">
        <v>273</v>
      </c>
      <c r="N364" t="n">
        <v>68.09</v>
      </c>
      <c r="O364" t="n">
        <v>32883.31</v>
      </c>
      <c r="P364" t="n">
        <v>664.9400000000001</v>
      </c>
      <c r="Q364" t="n">
        <v>3110.43</v>
      </c>
      <c r="R364" t="n">
        <v>355.64</v>
      </c>
      <c r="S364" t="n">
        <v>88.73</v>
      </c>
      <c r="T364" t="n">
        <v>130385.15</v>
      </c>
      <c r="U364" t="n">
        <v>0.25</v>
      </c>
      <c r="V364" t="n">
        <v>0.73</v>
      </c>
      <c r="W364" t="n">
        <v>8.07</v>
      </c>
      <c r="X364" t="n">
        <v>8.08</v>
      </c>
      <c r="Y364" t="n">
        <v>1</v>
      </c>
      <c r="Z364" t="n">
        <v>10</v>
      </c>
    </row>
    <row r="365">
      <c r="A365" t="n">
        <v>4</v>
      </c>
      <c r="B365" t="n">
        <v>135</v>
      </c>
      <c r="C365" t="inlineStr">
        <is>
          <t xml:space="preserve">CONCLUIDO	</t>
        </is>
      </c>
      <c r="D365" t="n">
        <v>1.886</v>
      </c>
      <c r="E365" t="n">
        <v>53.02</v>
      </c>
      <c r="F365" t="n">
        <v>38.49</v>
      </c>
      <c r="G365" t="n">
        <v>10</v>
      </c>
      <c r="H365" t="n">
        <v>0.13</v>
      </c>
      <c r="I365" t="n">
        <v>231</v>
      </c>
      <c r="J365" t="n">
        <v>265.19</v>
      </c>
      <c r="K365" t="n">
        <v>59.89</v>
      </c>
      <c r="L365" t="n">
        <v>2</v>
      </c>
      <c r="M365" t="n">
        <v>229</v>
      </c>
      <c r="N365" t="n">
        <v>68.31</v>
      </c>
      <c r="O365" t="n">
        <v>32941.21</v>
      </c>
      <c r="P365" t="n">
        <v>639.73</v>
      </c>
      <c r="Q365" t="n">
        <v>3110.01</v>
      </c>
      <c r="R365" t="n">
        <v>311.78</v>
      </c>
      <c r="S365" t="n">
        <v>88.73</v>
      </c>
      <c r="T365" t="n">
        <v>108676.82</v>
      </c>
      <c r="U365" t="n">
        <v>0.28</v>
      </c>
      <c r="V365" t="n">
        <v>0.75</v>
      </c>
      <c r="W365" t="n">
        <v>7.97</v>
      </c>
      <c r="X365" t="n">
        <v>6.72</v>
      </c>
      <c r="Y365" t="n">
        <v>1</v>
      </c>
      <c r="Z365" t="n">
        <v>10</v>
      </c>
    </row>
    <row r="366">
      <c r="A366" t="n">
        <v>5</v>
      </c>
      <c r="B366" t="n">
        <v>135</v>
      </c>
      <c r="C366" t="inlineStr">
        <is>
          <t xml:space="preserve">CONCLUIDO	</t>
        </is>
      </c>
      <c r="D366" t="n">
        <v>1.9781</v>
      </c>
      <c r="E366" t="n">
        <v>50.55</v>
      </c>
      <c r="F366" t="n">
        <v>37.59</v>
      </c>
      <c r="G366" t="n">
        <v>11.28</v>
      </c>
      <c r="H366" t="n">
        <v>0.15</v>
      </c>
      <c r="I366" t="n">
        <v>200</v>
      </c>
      <c r="J366" t="n">
        <v>265.66</v>
      </c>
      <c r="K366" t="n">
        <v>59.89</v>
      </c>
      <c r="L366" t="n">
        <v>2.25</v>
      </c>
      <c r="M366" t="n">
        <v>198</v>
      </c>
      <c r="N366" t="n">
        <v>68.53</v>
      </c>
      <c r="O366" t="n">
        <v>32999.19</v>
      </c>
      <c r="P366" t="n">
        <v>622.54</v>
      </c>
      <c r="Q366" t="n">
        <v>3110.13</v>
      </c>
      <c r="R366" t="n">
        <v>282.41</v>
      </c>
      <c r="S366" t="n">
        <v>88.73</v>
      </c>
      <c r="T366" t="n">
        <v>94145.96000000001</v>
      </c>
      <c r="U366" t="n">
        <v>0.31</v>
      </c>
      <c r="V366" t="n">
        <v>0.77</v>
      </c>
      <c r="W366" t="n">
        <v>7.92</v>
      </c>
      <c r="X366" t="n">
        <v>5.82</v>
      </c>
      <c r="Y366" t="n">
        <v>1</v>
      </c>
      <c r="Z366" t="n">
        <v>10</v>
      </c>
    </row>
    <row r="367">
      <c r="A367" t="n">
        <v>6</v>
      </c>
      <c r="B367" t="n">
        <v>135</v>
      </c>
      <c r="C367" t="inlineStr">
        <is>
          <t xml:space="preserve">CONCLUIDO	</t>
        </is>
      </c>
      <c r="D367" t="n">
        <v>2.0566</v>
      </c>
      <c r="E367" t="n">
        <v>48.62</v>
      </c>
      <c r="F367" t="n">
        <v>36.87</v>
      </c>
      <c r="G367" t="n">
        <v>12.57</v>
      </c>
      <c r="H367" t="n">
        <v>0.17</v>
      </c>
      <c r="I367" t="n">
        <v>176</v>
      </c>
      <c r="J367" t="n">
        <v>266.13</v>
      </c>
      <c r="K367" t="n">
        <v>59.89</v>
      </c>
      <c r="L367" t="n">
        <v>2.5</v>
      </c>
      <c r="M367" t="n">
        <v>174</v>
      </c>
      <c r="N367" t="n">
        <v>68.75</v>
      </c>
      <c r="O367" t="n">
        <v>33057.26</v>
      </c>
      <c r="P367" t="n">
        <v>608.26</v>
      </c>
      <c r="Q367" t="n">
        <v>3109.84</v>
      </c>
      <c r="R367" t="n">
        <v>258.41</v>
      </c>
      <c r="S367" t="n">
        <v>88.73</v>
      </c>
      <c r="T367" t="n">
        <v>82265.84</v>
      </c>
      <c r="U367" t="n">
        <v>0.34</v>
      </c>
      <c r="V367" t="n">
        <v>0.78</v>
      </c>
      <c r="W367" t="n">
        <v>7.9</v>
      </c>
      <c r="X367" t="n">
        <v>5.11</v>
      </c>
      <c r="Y367" t="n">
        <v>1</v>
      </c>
      <c r="Z367" t="n">
        <v>10</v>
      </c>
    </row>
    <row r="368">
      <c r="A368" t="n">
        <v>7</v>
      </c>
      <c r="B368" t="n">
        <v>135</v>
      </c>
      <c r="C368" t="inlineStr">
        <is>
          <t xml:space="preserve">CONCLUIDO	</t>
        </is>
      </c>
      <c r="D368" t="n">
        <v>2.1241</v>
      </c>
      <c r="E368" t="n">
        <v>47.08</v>
      </c>
      <c r="F368" t="n">
        <v>36.29</v>
      </c>
      <c r="G368" t="n">
        <v>13.87</v>
      </c>
      <c r="H368" t="n">
        <v>0.18</v>
      </c>
      <c r="I368" t="n">
        <v>157</v>
      </c>
      <c r="J368" t="n">
        <v>266.6</v>
      </c>
      <c r="K368" t="n">
        <v>59.89</v>
      </c>
      <c r="L368" t="n">
        <v>2.75</v>
      </c>
      <c r="M368" t="n">
        <v>155</v>
      </c>
      <c r="N368" t="n">
        <v>68.97</v>
      </c>
      <c r="O368" t="n">
        <v>33115.41</v>
      </c>
      <c r="P368" t="n">
        <v>596.48</v>
      </c>
      <c r="Q368" t="n">
        <v>3109.51</v>
      </c>
      <c r="R368" t="n">
        <v>239.97</v>
      </c>
      <c r="S368" t="n">
        <v>88.73</v>
      </c>
      <c r="T368" t="n">
        <v>73141.73</v>
      </c>
      <c r="U368" t="n">
        <v>0.37</v>
      </c>
      <c r="V368" t="n">
        <v>0.8</v>
      </c>
      <c r="W368" t="n">
        <v>7.85</v>
      </c>
      <c r="X368" t="n">
        <v>4.52</v>
      </c>
      <c r="Y368" t="n">
        <v>1</v>
      </c>
      <c r="Z368" t="n">
        <v>10</v>
      </c>
    </row>
    <row r="369">
      <c r="A369" t="n">
        <v>8</v>
      </c>
      <c r="B369" t="n">
        <v>135</v>
      </c>
      <c r="C369" t="inlineStr">
        <is>
          <t xml:space="preserve">CONCLUIDO	</t>
        </is>
      </c>
      <c r="D369" t="n">
        <v>2.1854</v>
      </c>
      <c r="E369" t="n">
        <v>45.76</v>
      </c>
      <c r="F369" t="n">
        <v>35.78</v>
      </c>
      <c r="G369" t="n">
        <v>15.22</v>
      </c>
      <c r="H369" t="n">
        <v>0.2</v>
      </c>
      <c r="I369" t="n">
        <v>141</v>
      </c>
      <c r="J369" t="n">
        <v>267.08</v>
      </c>
      <c r="K369" t="n">
        <v>59.89</v>
      </c>
      <c r="L369" t="n">
        <v>3</v>
      </c>
      <c r="M369" t="n">
        <v>139</v>
      </c>
      <c r="N369" t="n">
        <v>69.19</v>
      </c>
      <c r="O369" t="n">
        <v>33173.65</v>
      </c>
      <c r="P369" t="n">
        <v>585.3200000000001</v>
      </c>
      <c r="Q369" t="n">
        <v>3109.83</v>
      </c>
      <c r="R369" t="n">
        <v>223.63</v>
      </c>
      <c r="S369" t="n">
        <v>88.73</v>
      </c>
      <c r="T369" t="n">
        <v>65051.2</v>
      </c>
      <c r="U369" t="n">
        <v>0.4</v>
      </c>
      <c r="V369" t="n">
        <v>0.8100000000000001</v>
      </c>
      <c r="W369" t="n">
        <v>7.8</v>
      </c>
      <c r="X369" t="n">
        <v>4.01</v>
      </c>
      <c r="Y369" t="n">
        <v>1</v>
      </c>
      <c r="Z369" t="n">
        <v>10</v>
      </c>
    </row>
    <row r="370">
      <c r="A370" t="n">
        <v>9</v>
      </c>
      <c r="B370" t="n">
        <v>135</v>
      </c>
      <c r="C370" t="inlineStr">
        <is>
          <t xml:space="preserve">CONCLUIDO	</t>
        </is>
      </c>
      <c r="D370" t="n">
        <v>2.2302</v>
      </c>
      <c r="E370" t="n">
        <v>44.84</v>
      </c>
      <c r="F370" t="n">
        <v>35.46</v>
      </c>
      <c r="G370" t="n">
        <v>16.49</v>
      </c>
      <c r="H370" t="n">
        <v>0.22</v>
      </c>
      <c r="I370" t="n">
        <v>129</v>
      </c>
      <c r="J370" t="n">
        <v>267.55</v>
      </c>
      <c r="K370" t="n">
        <v>59.89</v>
      </c>
      <c r="L370" t="n">
        <v>3.25</v>
      </c>
      <c r="M370" t="n">
        <v>127</v>
      </c>
      <c r="N370" t="n">
        <v>69.41</v>
      </c>
      <c r="O370" t="n">
        <v>33231.97</v>
      </c>
      <c r="P370" t="n">
        <v>578.1799999999999</v>
      </c>
      <c r="Q370" t="n">
        <v>3109.38</v>
      </c>
      <c r="R370" t="n">
        <v>212.98</v>
      </c>
      <c r="S370" t="n">
        <v>88.73</v>
      </c>
      <c r="T370" t="n">
        <v>59785.42</v>
      </c>
      <c r="U370" t="n">
        <v>0.42</v>
      </c>
      <c r="V370" t="n">
        <v>0.82</v>
      </c>
      <c r="W370" t="n">
        <v>7.81</v>
      </c>
      <c r="X370" t="n">
        <v>3.7</v>
      </c>
      <c r="Y370" t="n">
        <v>1</v>
      </c>
      <c r="Z370" t="n">
        <v>10</v>
      </c>
    </row>
    <row r="371">
      <c r="A371" t="n">
        <v>10</v>
      </c>
      <c r="B371" t="n">
        <v>135</v>
      </c>
      <c r="C371" t="inlineStr">
        <is>
          <t xml:space="preserve">CONCLUIDO	</t>
        </is>
      </c>
      <c r="D371" t="n">
        <v>2.274</v>
      </c>
      <c r="E371" t="n">
        <v>43.97</v>
      </c>
      <c r="F371" t="n">
        <v>35.16</v>
      </c>
      <c r="G371" t="n">
        <v>17.88</v>
      </c>
      <c r="H371" t="n">
        <v>0.23</v>
      </c>
      <c r="I371" t="n">
        <v>118</v>
      </c>
      <c r="J371" t="n">
        <v>268.02</v>
      </c>
      <c r="K371" t="n">
        <v>59.89</v>
      </c>
      <c r="L371" t="n">
        <v>3.5</v>
      </c>
      <c r="M371" t="n">
        <v>116</v>
      </c>
      <c r="N371" t="n">
        <v>69.64</v>
      </c>
      <c r="O371" t="n">
        <v>33290.38</v>
      </c>
      <c r="P371" t="n">
        <v>571.27</v>
      </c>
      <c r="Q371" t="n">
        <v>3109.42</v>
      </c>
      <c r="R371" t="n">
        <v>202.77</v>
      </c>
      <c r="S371" t="n">
        <v>88.73</v>
      </c>
      <c r="T371" t="n">
        <v>54732.83</v>
      </c>
      <c r="U371" t="n">
        <v>0.44</v>
      </c>
      <c r="V371" t="n">
        <v>0.82</v>
      </c>
      <c r="W371" t="n">
        <v>7.79</v>
      </c>
      <c r="X371" t="n">
        <v>3.39</v>
      </c>
      <c r="Y371" t="n">
        <v>1</v>
      </c>
      <c r="Z371" t="n">
        <v>10</v>
      </c>
    </row>
    <row r="372">
      <c r="A372" t="n">
        <v>11</v>
      </c>
      <c r="B372" t="n">
        <v>135</v>
      </c>
      <c r="C372" t="inlineStr">
        <is>
          <t xml:space="preserve">CONCLUIDO	</t>
        </is>
      </c>
      <c r="D372" t="n">
        <v>2.3115</v>
      </c>
      <c r="E372" t="n">
        <v>43.26</v>
      </c>
      <c r="F372" t="n">
        <v>34.9</v>
      </c>
      <c r="G372" t="n">
        <v>19.21</v>
      </c>
      <c r="H372" t="n">
        <v>0.25</v>
      </c>
      <c r="I372" t="n">
        <v>109</v>
      </c>
      <c r="J372" t="n">
        <v>268.5</v>
      </c>
      <c r="K372" t="n">
        <v>59.89</v>
      </c>
      <c r="L372" t="n">
        <v>3.75</v>
      </c>
      <c r="M372" t="n">
        <v>107</v>
      </c>
      <c r="N372" t="n">
        <v>69.86</v>
      </c>
      <c r="O372" t="n">
        <v>33348.87</v>
      </c>
      <c r="P372" t="n">
        <v>564.67</v>
      </c>
      <c r="Q372" t="n">
        <v>3109.48</v>
      </c>
      <c r="R372" t="n">
        <v>194.68</v>
      </c>
      <c r="S372" t="n">
        <v>88.73</v>
      </c>
      <c r="T372" t="n">
        <v>50733.31</v>
      </c>
      <c r="U372" t="n">
        <v>0.46</v>
      </c>
      <c r="V372" t="n">
        <v>0.83</v>
      </c>
      <c r="W372" t="n">
        <v>7.77</v>
      </c>
      <c r="X372" t="n">
        <v>3.13</v>
      </c>
      <c r="Y372" t="n">
        <v>1</v>
      </c>
      <c r="Z372" t="n">
        <v>10</v>
      </c>
    </row>
    <row r="373">
      <c r="A373" t="n">
        <v>12</v>
      </c>
      <c r="B373" t="n">
        <v>135</v>
      </c>
      <c r="C373" t="inlineStr">
        <is>
          <t xml:space="preserve">CONCLUIDO	</t>
        </is>
      </c>
      <c r="D373" t="n">
        <v>2.3422</v>
      </c>
      <c r="E373" t="n">
        <v>42.69</v>
      </c>
      <c r="F373" t="n">
        <v>34.68</v>
      </c>
      <c r="G373" t="n">
        <v>20.4</v>
      </c>
      <c r="H373" t="n">
        <v>0.26</v>
      </c>
      <c r="I373" t="n">
        <v>102</v>
      </c>
      <c r="J373" t="n">
        <v>268.97</v>
      </c>
      <c r="K373" t="n">
        <v>59.89</v>
      </c>
      <c r="L373" t="n">
        <v>4</v>
      </c>
      <c r="M373" t="n">
        <v>100</v>
      </c>
      <c r="N373" t="n">
        <v>70.09</v>
      </c>
      <c r="O373" t="n">
        <v>33407.45</v>
      </c>
      <c r="P373" t="n">
        <v>559.09</v>
      </c>
      <c r="Q373" t="n">
        <v>3109.59</v>
      </c>
      <c r="R373" t="n">
        <v>187.84</v>
      </c>
      <c r="S373" t="n">
        <v>88.73</v>
      </c>
      <c r="T373" t="n">
        <v>47349.6</v>
      </c>
      <c r="U373" t="n">
        <v>0.47</v>
      </c>
      <c r="V373" t="n">
        <v>0.83</v>
      </c>
      <c r="W373" t="n">
        <v>7.75</v>
      </c>
      <c r="X373" t="n">
        <v>2.92</v>
      </c>
      <c r="Y373" t="n">
        <v>1</v>
      </c>
      <c r="Z373" t="n">
        <v>10</v>
      </c>
    </row>
    <row r="374">
      <c r="A374" t="n">
        <v>13</v>
      </c>
      <c r="B374" t="n">
        <v>135</v>
      </c>
      <c r="C374" t="inlineStr">
        <is>
          <t xml:space="preserve">CONCLUIDO	</t>
        </is>
      </c>
      <c r="D374" t="n">
        <v>2.374</v>
      </c>
      <c r="E374" t="n">
        <v>42.12</v>
      </c>
      <c r="F374" t="n">
        <v>34.47</v>
      </c>
      <c r="G374" t="n">
        <v>21.77</v>
      </c>
      <c r="H374" t="n">
        <v>0.28</v>
      </c>
      <c r="I374" t="n">
        <v>95</v>
      </c>
      <c r="J374" t="n">
        <v>269.45</v>
      </c>
      <c r="K374" t="n">
        <v>59.89</v>
      </c>
      <c r="L374" t="n">
        <v>4.25</v>
      </c>
      <c r="M374" t="n">
        <v>93</v>
      </c>
      <c r="N374" t="n">
        <v>70.31</v>
      </c>
      <c r="O374" t="n">
        <v>33466.11</v>
      </c>
      <c r="P374" t="n">
        <v>553.12</v>
      </c>
      <c r="Q374" t="n">
        <v>3109.53</v>
      </c>
      <c r="R374" t="n">
        <v>180.87</v>
      </c>
      <c r="S374" t="n">
        <v>88.73</v>
      </c>
      <c r="T374" t="n">
        <v>43897.69</v>
      </c>
      <c r="U374" t="n">
        <v>0.49</v>
      </c>
      <c r="V374" t="n">
        <v>0.84</v>
      </c>
      <c r="W374" t="n">
        <v>7.74</v>
      </c>
      <c r="X374" t="n">
        <v>2.7</v>
      </c>
      <c r="Y374" t="n">
        <v>1</v>
      </c>
      <c r="Z374" t="n">
        <v>10</v>
      </c>
    </row>
    <row r="375">
      <c r="A375" t="n">
        <v>14</v>
      </c>
      <c r="B375" t="n">
        <v>135</v>
      </c>
      <c r="C375" t="inlineStr">
        <is>
          <t xml:space="preserve">CONCLUIDO	</t>
        </is>
      </c>
      <c r="D375" t="n">
        <v>2.4017</v>
      </c>
      <c r="E375" t="n">
        <v>41.64</v>
      </c>
      <c r="F375" t="n">
        <v>34.29</v>
      </c>
      <c r="G375" t="n">
        <v>23.11</v>
      </c>
      <c r="H375" t="n">
        <v>0.3</v>
      </c>
      <c r="I375" t="n">
        <v>89</v>
      </c>
      <c r="J375" t="n">
        <v>269.92</v>
      </c>
      <c r="K375" t="n">
        <v>59.89</v>
      </c>
      <c r="L375" t="n">
        <v>4.5</v>
      </c>
      <c r="M375" t="n">
        <v>87</v>
      </c>
      <c r="N375" t="n">
        <v>70.54000000000001</v>
      </c>
      <c r="O375" t="n">
        <v>33524.86</v>
      </c>
      <c r="P375" t="n">
        <v>548.15</v>
      </c>
      <c r="Q375" t="n">
        <v>3109.44</v>
      </c>
      <c r="R375" t="n">
        <v>174.99</v>
      </c>
      <c r="S375" t="n">
        <v>88.73</v>
      </c>
      <c r="T375" t="n">
        <v>40988.11</v>
      </c>
      <c r="U375" t="n">
        <v>0.51</v>
      </c>
      <c r="V375" t="n">
        <v>0.84</v>
      </c>
      <c r="W375" t="n">
        <v>7.73</v>
      </c>
      <c r="X375" t="n">
        <v>2.52</v>
      </c>
      <c r="Y375" t="n">
        <v>1</v>
      </c>
      <c r="Z375" t="n">
        <v>10</v>
      </c>
    </row>
    <row r="376">
      <c r="A376" t="n">
        <v>15</v>
      </c>
      <c r="B376" t="n">
        <v>135</v>
      </c>
      <c r="C376" t="inlineStr">
        <is>
          <t xml:space="preserve">CONCLUIDO	</t>
        </is>
      </c>
      <c r="D376" t="n">
        <v>2.4291</v>
      </c>
      <c r="E376" t="n">
        <v>41.17</v>
      </c>
      <c r="F376" t="n">
        <v>34.12</v>
      </c>
      <c r="G376" t="n">
        <v>24.66</v>
      </c>
      <c r="H376" t="n">
        <v>0.31</v>
      </c>
      <c r="I376" t="n">
        <v>83</v>
      </c>
      <c r="J376" t="n">
        <v>270.4</v>
      </c>
      <c r="K376" t="n">
        <v>59.89</v>
      </c>
      <c r="L376" t="n">
        <v>4.75</v>
      </c>
      <c r="M376" t="n">
        <v>81</v>
      </c>
      <c r="N376" t="n">
        <v>70.76000000000001</v>
      </c>
      <c r="O376" t="n">
        <v>33583.7</v>
      </c>
      <c r="P376" t="n">
        <v>543.28</v>
      </c>
      <c r="Q376" t="n">
        <v>3109.28</v>
      </c>
      <c r="R376" t="n">
        <v>169.32</v>
      </c>
      <c r="S376" t="n">
        <v>88.73</v>
      </c>
      <c r="T376" t="n">
        <v>38186.11</v>
      </c>
      <c r="U376" t="n">
        <v>0.52</v>
      </c>
      <c r="V376" t="n">
        <v>0.85</v>
      </c>
      <c r="W376" t="n">
        <v>7.73</v>
      </c>
      <c r="X376" t="n">
        <v>2.35</v>
      </c>
      <c r="Y376" t="n">
        <v>1</v>
      </c>
      <c r="Z376" t="n">
        <v>10</v>
      </c>
    </row>
    <row r="377">
      <c r="A377" t="n">
        <v>16</v>
      </c>
      <c r="B377" t="n">
        <v>135</v>
      </c>
      <c r="C377" t="inlineStr">
        <is>
          <t xml:space="preserve">CONCLUIDO	</t>
        </is>
      </c>
      <c r="D377" t="n">
        <v>2.449</v>
      </c>
      <c r="E377" t="n">
        <v>40.83</v>
      </c>
      <c r="F377" t="n">
        <v>33.99</v>
      </c>
      <c r="G377" t="n">
        <v>25.81</v>
      </c>
      <c r="H377" t="n">
        <v>0.33</v>
      </c>
      <c r="I377" t="n">
        <v>79</v>
      </c>
      <c r="J377" t="n">
        <v>270.88</v>
      </c>
      <c r="K377" t="n">
        <v>59.89</v>
      </c>
      <c r="L377" t="n">
        <v>5</v>
      </c>
      <c r="M377" t="n">
        <v>77</v>
      </c>
      <c r="N377" t="n">
        <v>70.98999999999999</v>
      </c>
      <c r="O377" t="n">
        <v>33642.62</v>
      </c>
      <c r="P377" t="n">
        <v>538.99</v>
      </c>
      <c r="Q377" t="n">
        <v>3109.4</v>
      </c>
      <c r="R377" t="n">
        <v>165.49</v>
      </c>
      <c r="S377" t="n">
        <v>88.73</v>
      </c>
      <c r="T377" t="n">
        <v>36290.31</v>
      </c>
      <c r="U377" t="n">
        <v>0.54</v>
      </c>
      <c r="V377" t="n">
        <v>0.85</v>
      </c>
      <c r="W377" t="n">
        <v>7.7</v>
      </c>
      <c r="X377" t="n">
        <v>2.22</v>
      </c>
      <c r="Y377" t="n">
        <v>1</v>
      </c>
      <c r="Z377" t="n">
        <v>10</v>
      </c>
    </row>
    <row r="378">
      <c r="A378" t="n">
        <v>17</v>
      </c>
      <c r="B378" t="n">
        <v>135</v>
      </c>
      <c r="C378" t="inlineStr">
        <is>
          <t xml:space="preserve">CONCLUIDO	</t>
        </is>
      </c>
      <c r="D378" t="n">
        <v>2.4718</v>
      </c>
      <c r="E378" t="n">
        <v>40.46</v>
      </c>
      <c r="F378" t="n">
        <v>33.86</v>
      </c>
      <c r="G378" t="n">
        <v>27.46</v>
      </c>
      <c r="H378" t="n">
        <v>0.34</v>
      </c>
      <c r="I378" t="n">
        <v>74</v>
      </c>
      <c r="J378" t="n">
        <v>271.36</v>
      </c>
      <c r="K378" t="n">
        <v>59.89</v>
      </c>
      <c r="L378" t="n">
        <v>5.25</v>
      </c>
      <c r="M378" t="n">
        <v>72</v>
      </c>
      <c r="N378" t="n">
        <v>71.22</v>
      </c>
      <c r="O378" t="n">
        <v>33701.64</v>
      </c>
      <c r="P378" t="n">
        <v>534.22</v>
      </c>
      <c r="Q378" t="n">
        <v>3109.39</v>
      </c>
      <c r="R378" t="n">
        <v>160.67</v>
      </c>
      <c r="S378" t="n">
        <v>88.73</v>
      </c>
      <c r="T378" t="n">
        <v>33904.96</v>
      </c>
      <c r="U378" t="n">
        <v>0.55</v>
      </c>
      <c r="V378" t="n">
        <v>0.85</v>
      </c>
      <c r="W378" t="n">
        <v>7.72</v>
      </c>
      <c r="X378" t="n">
        <v>2.1</v>
      </c>
      <c r="Y378" t="n">
        <v>1</v>
      </c>
      <c r="Z378" t="n">
        <v>10</v>
      </c>
    </row>
    <row r="379">
      <c r="A379" t="n">
        <v>18</v>
      </c>
      <c r="B379" t="n">
        <v>135</v>
      </c>
      <c r="C379" t="inlineStr">
        <is>
          <t xml:space="preserve">CONCLUIDO	</t>
        </is>
      </c>
      <c r="D379" t="n">
        <v>2.4927</v>
      </c>
      <c r="E379" t="n">
        <v>40.12</v>
      </c>
      <c r="F379" t="n">
        <v>33.73</v>
      </c>
      <c r="G379" t="n">
        <v>28.91</v>
      </c>
      <c r="H379" t="n">
        <v>0.36</v>
      </c>
      <c r="I379" t="n">
        <v>70</v>
      </c>
      <c r="J379" t="n">
        <v>271.84</v>
      </c>
      <c r="K379" t="n">
        <v>59.89</v>
      </c>
      <c r="L379" t="n">
        <v>5.5</v>
      </c>
      <c r="M379" t="n">
        <v>68</v>
      </c>
      <c r="N379" t="n">
        <v>71.45</v>
      </c>
      <c r="O379" t="n">
        <v>33760.74</v>
      </c>
      <c r="P379" t="n">
        <v>529.95</v>
      </c>
      <c r="Q379" t="n">
        <v>3109.27</v>
      </c>
      <c r="R379" t="n">
        <v>156.67</v>
      </c>
      <c r="S379" t="n">
        <v>88.73</v>
      </c>
      <c r="T379" t="n">
        <v>31926.42</v>
      </c>
      <c r="U379" t="n">
        <v>0.57</v>
      </c>
      <c r="V379" t="n">
        <v>0.86</v>
      </c>
      <c r="W379" t="n">
        <v>7.7</v>
      </c>
      <c r="X379" t="n">
        <v>1.96</v>
      </c>
      <c r="Y379" t="n">
        <v>1</v>
      </c>
      <c r="Z379" t="n">
        <v>10</v>
      </c>
    </row>
    <row r="380">
      <c r="A380" t="n">
        <v>19</v>
      </c>
      <c r="B380" t="n">
        <v>135</v>
      </c>
      <c r="C380" t="inlineStr">
        <is>
          <t xml:space="preserve">CONCLUIDO	</t>
        </is>
      </c>
      <c r="D380" t="n">
        <v>2.5062</v>
      </c>
      <c r="E380" t="n">
        <v>39.9</v>
      </c>
      <c r="F380" t="n">
        <v>33.66</v>
      </c>
      <c r="G380" t="n">
        <v>30.14</v>
      </c>
      <c r="H380" t="n">
        <v>0.38</v>
      </c>
      <c r="I380" t="n">
        <v>67</v>
      </c>
      <c r="J380" t="n">
        <v>272.32</v>
      </c>
      <c r="K380" t="n">
        <v>59.89</v>
      </c>
      <c r="L380" t="n">
        <v>5.75</v>
      </c>
      <c r="M380" t="n">
        <v>65</v>
      </c>
      <c r="N380" t="n">
        <v>71.68000000000001</v>
      </c>
      <c r="O380" t="n">
        <v>33820.05</v>
      </c>
      <c r="P380" t="n">
        <v>526.9400000000001</v>
      </c>
      <c r="Q380" t="n">
        <v>3109.35</v>
      </c>
      <c r="R380" t="n">
        <v>154.9</v>
      </c>
      <c r="S380" t="n">
        <v>88.73</v>
      </c>
      <c r="T380" t="n">
        <v>31056.52</v>
      </c>
      <c r="U380" t="n">
        <v>0.57</v>
      </c>
      <c r="V380" t="n">
        <v>0.86</v>
      </c>
      <c r="W380" t="n">
        <v>7.69</v>
      </c>
      <c r="X380" t="n">
        <v>1.9</v>
      </c>
      <c r="Y380" t="n">
        <v>1</v>
      </c>
      <c r="Z380" t="n">
        <v>10</v>
      </c>
    </row>
    <row r="381">
      <c r="A381" t="n">
        <v>20</v>
      </c>
      <c r="B381" t="n">
        <v>135</v>
      </c>
      <c r="C381" t="inlineStr">
        <is>
          <t xml:space="preserve">CONCLUIDO	</t>
        </is>
      </c>
      <c r="D381" t="n">
        <v>2.5225</v>
      </c>
      <c r="E381" t="n">
        <v>39.64</v>
      </c>
      <c r="F381" t="n">
        <v>33.55</v>
      </c>
      <c r="G381" t="n">
        <v>31.46</v>
      </c>
      <c r="H381" t="n">
        <v>0.39</v>
      </c>
      <c r="I381" t="n">
        <v>64</v>
      </c>
      <c r="J381" t="n">
        <v>272.8</v>
      </c>
      <c r="K381" t="n">
        <v>59.89</v>
      </c>
      <c r="L381" t="n">
        <v>6</v>
      </c>
      <c r="M381" t="n">
        <v>62</v>
      </c>
      <c r="N381" t="n">
        <v>71.91</v>
      </c>
      <c r="O381" t="n">
        <v>33879.33</v>
      </c>
      <c r="P381" t="n">
        <v>522.52</v>
      </c>
      <c r="Q381" t="n">
        <v>3109.51</v>
      </c>
      <c r="R381" t="n">
        <v>150.81</v>
      </c>
      <c r="S381" t="n">
        <v>88.73</v>
      </c>
      <c r="T381" t="n">
        <v>29027.06</v>
      </c>
      <c r="U381" t="n">
        <v>0.59</v>
      </c>
      <c r="V381" t="n">
        <v>0.86</v>
      </c>
      <c r="W381" t="n">
        <v>7.7</v>
      </c>
      <c r="X381" t="n">
        <v>1.79</v>
      </c>
      <c r="Y381" t="n">
        <v>1</v>
      </c>
      <c r="Z381" t="n">
        <v>10</v>
      </c>
    </row>
    <row r="382">
      <c r="A382" t="n">
        <v>21</v>
      </c>
      <c r="B382" t="n">
        <v>135</v>
      </c>
      <c r="C382" t="inlineStr">
        <is>
          <t xml:space="preserve">CONCLUIDO	</t>
        </is>
      </c>
      <c r="D382" t="n">
        <v>2.5379</v>
      </c>
      <c r="E382" t="n">
        <v>39.4</v>
      </c>
      <c r="F382" t="n">
        <v>33.47</v>
      </c>
      <c r="G382" t="n">
        <v>32.92</v>
      </c>
      <c r="H382" t="n">
        <v>0.41</v>
      </c>
      <c r="I382" t="n">
        <v>61</v>
      </c>
      <c r="J382" t="n">
        <v>273.28</v>
      </c>
      <c r="K382" t="n">
        <v>59.89</v>
      </c>
      <c r="L382" t="n">
        <v>6.25</v>
      </c>
      <c r="M382" t="n">
        <v>59</v>
      </c>
      <c r="N382" t="n">
        <v>72.14</v>
      </c>
      <c r="O382" t="n">
        <v>33938.7</v>
      </c>
      <c r="P382" t="n">
        <v>518.95</v>
      </c>
      <c r="Q382" t="n">
        <v>3109.33</v>
      </c>
      <c r="R382" t="n">
        <v>148.2</v>
      </c>
      <c r="S382" t="n">
        <v>88.73</v>
      </c>
      <c r="T382" t="n">
        <v>27733.75</v>
      </c>
      <c r="U382" t="n">
        <v>0.6</v>
      </c>
      <c r="V382" t="n">
        <v>0.86</v>
      </c>
      <c r="W382" t="n">
        <v>7.68</v>
      </c>
      <c r="X382" t="n">
        <v>1.7</v>
      </c>
      <c r="Y382" t="n">
        <v>1</v>
      </c>
      <c r="Z382" t="n">
        <v>10</v>
      </c>
    </row>
    <row r="383">
      <c r="A383" t="n">
        <v>22</v>
      </c>
      <c r="B383" t="n">
        <v>135</v>
      </c>
      <c r="C383" t="inlineStr">
        <is>
          <t xml:space="preserve">CONCLUIDO	</t>
        </is>
      </c>
      <c r="D383" t="n">
        <v>2.552</v>
      </c>
      <c r="E383" t="n">
        <v>39.19</v>
      </c>
      <c r="F383" t="n">
        <v>33.4</v>
      </c>
      <c r="G383" t="n">
        <v>34.55</v>
      </c>
      <c r="H383" t="n">
        <v>0.42</v>
      </c>
      <c r="I383" t="n">
        <v>58</v>
      </c>
      <c r="J383" t="n">
        <v>273.76</v>
      </c>
      <c r="K383" t="n">
        <v>59.89</v>
      </c>
      <c r="L383" t="n">
        <v>6.5</v>
      </c>
      <c r="M383" t="n">
        <v>56</v>
      </c>
      <c r="N383" t="n">
        <v>72.37</v>
      </c>
      <c r="O383" t="n">
        <v>33998.16</v>
      </c>
      <c r="P383" t="n">
        <v>515.45</v>
      </c>
      <c r="Q383" t="n">
        <v>3109.28</v>
      </c>
      <c r="R383" t="n">
        <v>145.86</v>
      </c>
      <c r="S383" t="n">
        <v>88.73</v>
      </c>
      <c r="T383" t="n">
        <v>26580.01</v>
      </c>
      <c r="U383" t="n">
        <v>0.61</v>
      </c>
      <c r="V383" t="n">
        <v>0.87</v>
      </c>
      <c r="W383" t="n">
        <v>7.69</v>
      </c>
      <c r="X383" t="n">
        <v>1.64</v>
      </c>
      <c r="Y383" t="n">
        <v>1</v>
      </c>
      <c r="Z383" t="n">
        <v>10</v>
      </c>
    </row>
    <row r="384">
      <c r="A384" t="n">
        <v>23</v>
      </c>
      <c r="B384" t="n">
        <v>135</v>
      </c>
      <c r="C384" t="inlineStr">
        <is>
          <t xml:space="preserve">CONCLUIDO	</t>
        </is>
      </c>
      <c r="D384" t="n">
        <v>2.5616</v>
      </c>
      <c r="E384" t="n">
        <v>39.04</v>
      </c>
      <c r="F384" t="n">
        <v>33.35</v>
      </c>
      <c r="G384" t="n">
        <v>35.74</v>
      </c>
      <c r="H384" t="n">
        <v>0.44</v>
      </c>
      <c r="I384" t="n">
        <v>56</v>
      </c>
      <c r="J384" t="n">
        <v>274.24</v>
      </c>
      <c r="K384" t="n">
        <v>59.89</v>
      </c>
      <c r="L384" t="n">
        <v>6.75</v>
      </c>
      <c r="M384" t="n">
        <v>54</v>
      </c>
      <c r="N384" t="n">
        <v>72.61</v>
      </c>
      <c r="O384" t="n">
        <v>34057.71</v>
      </c>
      <c r="P384" t="n">
        <v>512.6900000000001</v>
      </c>
      <c r="Q384" t="n">
        <v>3109.25</v>
      </c>
      <c r="R384" t="n">
        <v>144.26</v>
      </c>
      <c r="S384" t="n">
        <v>88.73</v>
      </c>
      <c r="T384" t="n">
        <v>25788.79</v>
      </c>
      <c r="U384" t="n">
        <v>0.62</v>
      </c>
      <c r="V384" t="n">
        <v>0.87</v>
      </c>
      <c r="W384" t="n">
        <v>7.69</v>
      </c>
      <c r="X384" t="n">
        <v>1.59</v>
      </c>
      <c r="Y384" t="n">
        <v>1</v>
      </c>
      <c r="Z384" t="n">
        <v>10</v>
      </c>
    </row>
    <row r="385">
      <c r="A385" t="n">
        <v>24</v>
      </c>
      <c r="B385" t="n">
        <v>135</v>
      </c>
      <c r="C385" t="inlineStr">
        <is>
          <t xml:space="preserve">CONCLUIDO	</t>
        </is>
      </c>
      <c r="D385" t="n">
        <v>2.5784</v>
      </c>
      <c r="E385" t="n">
        <v>38.78</v>
      </c>
      <c r="F385" t="n">
        <v>33.25</v>
      </c>
      <c r="G385" t="n">
        <v>37.64</v>
      </c>
      <c r="H385" t="n">
        <v>0.45</v>
      </c>
      <c r="I385" t="n">
        <v>53</v>
      </c>
      <c r="J385" t="n">
        <v>274.73</v>
      </c>
      <c r="K385" t="n">
        <v>59.89</v>
      </c>
      <c r="L385" t="n">
        <v>7</v>
      </c>
      <c r="M385" t="n">
        <v>51</v>
      </c>
      <c r="N385" t="n">
        <v>72.84</v>
      </c>
      <c r="O385" t="n">
        <v>34117.35</v>
      </c>
      <c r="P385" t="n">
        <v>507.49</v>
      </c>
      <c r="Q385" t="n">
        <v>3109.23</v>
      </c>
      <c r="R385" t="n">
        <v>141.35</v>
      </c>
      <c r="S385" t="n">
        <v>88.73</v>
      </c>
      <c r="T385" t="n">
        <v>24350.73</v>
      </c>
      <c r="U385" t="n">
        <v>0.63</v>
      </c>
      <c r="V385" t="n">
        <v>0.87</v>
      </c>
      <c r="W385" t="n">
        <v>7.67</v>
      </c>
      <c r="X385" t="n">
        <v>1.49</v>
      </c>
      <c r="Y385" t="n">
        <v>1</v>
      </c>
      <c r="Z385" t="n">
        <v>10</v>
      </c>
    </row>
    <row r="386">
      <c r="A386" t="n">
        <v>25</v>
      </c>
      <c r="B386" t="n">
        <v>135</v>
      </c>
      <c r="C386" t="inlineStr">
        <is>
          <t xml:space="preserve">CONCLUIDO	</t>
        </is>
      </c>
      <c r="D386" t="n">
        <v>2.5878</v>
      </c>
      <c r="E386" t="n">
        <v>38.64</v>
      </c>
      <c r="F386" t="n">
        <v>33.21</v>
      </c>
      <c r="G386" t="n">
        <v>39.07</v>
      </c>
      <c r="H386" t="n">
        <v>0.47</v>
      </c>
      <c r="I386" t="n">
        <v>51</v>
      </c>
      <c r="J386" t="n">
        <v>275.21</v>
      </c>
      <c r="K386" t="n">
        <v>59.89</v>
      </c>
      <c r="L386" t="n">
        <v>7.25</v>
      </c>
      <c r="M386" t="n">
        <v>49</v>
      </c>
      <c r="N386" t="n">
        <v>73.08</v>
      </c>
      <c r="O386" t="n">
        <v>34177.09</v>
      </c>
      <c r="P386" t="n">
        <v>505.25</v>
      </c>
      <c r="Q386" t="n">
        <v>3109.29</v>
      </c>
      <c r="R386" t="n">
        <v>139.71</v>
      </c>
      <c r="S386" t="n">
        <v>88.73</v>
      </c>
      <c r="T386" t="n">
        <v>23541.35</v>
      </c>
      <c r="U386" t="n">
        <v>0.64</v>
      </c>
      <c r="V386" t="n">
        <v>0.87</v>
      </c>
      <c r="W386" t="n">
        <v>7.68</v>
      </c>
      <c r="X386" t="n">
        <v>1.45</v>
      </c>
      <c r="Y386" t="n">
        <v>1</v>
      </c>
      <c r="Z386" t="n">
        <v>10</v>
      </c>
    </row>
    <row r="387">
      <c r="A387" t="n">
        <v>26</v>
      </c>
      <c r="B387" t="n">
        <v>135</v>
      </c>
      <c r="C387" t="inlineStr">
        <is>
          <t xml:space="preserve">CONCLUIDO	</t>
        </is>
      </c>
      <c r="D387" t="n">
        <v>2.6011</v>
      </c>
      <c r="E387" t="n">
        <v>38.44</v>
      </c>
      <c r="F387" t="n">
        <v>33.11</v>
      </c>
      <c r="G387" t="n">
        <v>40.55</v>
      </c>
      <c r="H387" t="n">
        <v>0.48</v>
      </c>
      <c r="I387" t="n">
        <v>49</v>
      </c>
      <c r="J387" t="n">
        <v>275.7</v>
      </c>
      <c r="K387" t="n">
        <v>59.89</v>
      </c>
      <c r="L387" t="n">
        <v>7.5</v>
      </c>
      <c r="M387" t="n">
        <v>47</v>
      </c>
      <c r="N387" t="n">
        <v>73.31</v>
      </c>
      <c r="O387" t="n">
        <v>34236.91</v>
      </c>
      <c r="P387" t="n">
        <v>501.19</v>
      </c>
      <c r="Q387" t="n">
        <v>3109.43</v>
      </c>
      <c r="R387" t="n">
        <v>137.05</v>
      </c>
      <c r="S387" t="n">
        <v>88.73</v>
      </c>
      <c r="T387" t="n">
        <v>22217.89</v>
      </c>
      <c r="U387" t="n">
        <v>0.65</v>
      </c>
      <c r="V387" t="n">
        <v>0.87</v>
      </c>
      <c r="W387" t="n">
        <v>7.66</v>
      </c>
      <c r="X387" t="n">
        <v>1.35</v>
      </c>
      <c r="Y387" t="n">
        <v>1</v>
      </c>
      <c r="Z387" t="n">
        <v>10</v>
      </c>
    </row>
    <row r="388">
      <c r="A388" t="n">
        <v>27</v>
      </c>
      <c r="B388" t="n">
        <v>135</v>
      </c>
      <c r="C388" t="inlineStr">
        <is>
          <t xml:space="preserve">CONCLUIDO	</t>
        </is>
      </c>
      <c r="D388" t="n">
        <v>2.6052</v>
      </c>
      <c r="E388" t="n">
        <v>38.38</v>
      </c>
      <c r="F388" t="n">
        <v>33.1</v>
      </c>
      <c r="G388" t="n">
        <v>41.38</v>
      </c>
      <c r="H388" t="n">
        <v>0.5</v>
      </c>
      <c r="I388" t="n">
        <v>48</v>
      </c>
      <c r="J388" t="n">
        <v>276.18</v>
      </c>
      <c r="K388" t="n">
        <v>59.89</v>
      </c>
      <c r="L388" t="n">
        <v>7.75</v>
      </c>
      <c r="M388" t="n">
        <v>46</v>
      </c>
      <c r="N388" t="n">
        <v>73.55</v>
      </c>
      <c r="O388" t="n">
        <v>34296.82</v>
      </c>
      <c r="P388" t="n">
        <v>498.79</v>
      </c>
      <c r="Q388" t="n">
        <v>3109.49</v>
      </c>
      <c r="R388" t="n">
        <v>136.37</v>
      </c>
      <c r="S388" t="n">
        <v>88.73</v>
      </c>
      <c r="T388" t="n">
        <v>21883.38</v>
      </c>
      <c r="U388" t="n">
        <v>0.65</v>
      </c>
      <c r="V388" t="n">
        <v>0.87</v>
      </c>
      <c r="W388" t="n">
        <v>7.67</v>
      </c>
      <c r="X388" t="n">
        <v>1.34</v>
      </c>
      <c r="Y388" t="n">
        <v>1</v>
      </c>
      <c r="Z388" t="n">
        <v>10</v>
      </c>
    </row>
    <row r="389">
      <c r="A389" t="n">
        <v>28</v>
      </c>
      <c r="B389" t="n">
        <v>135</v>
      </c>
      <c r="C389" t="inlineStr">
        <is>
          <t xml:space="preserve">CONCLUIDO	</t>
        </is>
      </c>
      <c r="D389" t="n">
        <v>2.6161</v>
      </c>
      <c r="E389" t="n">
        <v>38.23</v>
      </c>
      <c r="F389" t="n">
        <v>33.05</v>
      </c>
      <c r="G389" t="n">
        <v>43.1</v>
      </c>
      <c r="H389" t="n">
        <v>0.51</v>
      </c>
      <c r="I389" t="n">
        <v>46</v>
      </c>
      <c r="J389" t="n">
        <v>276.67</v>
      </c>
      <c r="K389" t="n">
        <v>59.89</v>
      </c>
      <c r="L389" t="n">
        <v>8</v>
      </c>
      <c r="M389" t="n">
        <v>44</v>
      </c>
      <c r="N389" t="n">
        <v>73.78</v>
      </c>
      <c r="O389" t="n">
        <v>34356.83</v>
      </c>
      <c r="P389" t="n">
        <v>493.93</v>
      </c>
      <c r="Q389" t="n">
        <v>3109.37</v>
      </c>
      <c r="R389" t="n">
        <v>134.31</v>
      </c>
      <c r="S389" t="n">
        <v>88.73</v>
      </c>
      <c r="T389" t="n">
        <v>20863.12</v>
      </c>
      <c r="U389" t="n">
        <v>0.66</v>
      </c>
      <c r="V389" t="n">
        <v>0.88</v>
      </c>
      <c r="W389" t="n">
        <v>7.67</v>
      </c>
      <c r="X389" t="n">
        <v>1.29</v>
      </c>
      <c r="Y389" t="n">
        <v>1</v>
      </c>
      <c r="Z389" t="n">
        <v>10</v>
      </c>
    </row>
    <row r="390">
      <c r="A390" t="n">
        <v>29</v>
      </c>
      <c r="B390" t="n">
        <v>135</v>
      </c>
      <c r="C390" t="inlineStr">
        <is>
          <t xml:space="preserve">CONCLUIDO	</t>
        </is>
      </c>
      <c r="D390" t="n">
        <v>2.6263</v>
      </c>
      <c r="E390" t="n">
        <v>38.08</v>
      </c>
      <c r="F390" t="n">
        <v>33</v>
      </c>
      <c r="G390" t="n">
        <v>45</v>
      </c>
      <c r="H390" t="n">
        <v>0.53</v>
      </c>
      <c r="I390" t="n">
        <v>44</v>
      </c>
      <c r="J390" t="n">
        <v>277.16</v>
      </c>
      <c r="K390" t="n">
        <v>59.89</v>
      </c>
      <c r="L390" t="n">
        <v>8.25</v>
      </c>
      <c r="M390" t="n">
        <v>42</v>
      </c>
      <c r="N390" t="n">
        <v>74.02</v>
      </c>
      <c r="O390" t="n">
        <v>34416.93</v>
      </c>
      <c r="P390" t="n">
        <v>493</v>
      </c>
      <c r="Q390" t="n">
        <v>3109.34</v>
      </c>
      <c r="R390" t="n">
        <v>133.17</v>
      </c>
      <c r="S390" t="n">
        <v>88.73</v>
      </c>
      <c r="T390" t="n">
        <v>20306.43</v>
      </c>
      <c r="U390" t="n">
        <v>0.67</v>
      </c>
      <c r="V390" t="n">
        <v>0.88</v>
      </c>
      <c r="W390" t="n">
        <v>7.65</v>
      </c>
      <c r="X390" t="n">
        <v>1.24</v>
      </c>
      <c r="Y390" t="n">
        <v>1</v>
      </c>
      <c r="Z390" t="n">
        <v>10</v>
      </c>
    </row>
    <row r="391">
      <c r="A391" t="n">
        <v>30</v>
      </c>
      <c r="B391" t="n">
        <v>135</v>
      </c>
      <c r="C391" t="inlineStr">
        <is>
          <t xml:space="preserve">CONCLUIDO	</t>
        </is>
      </c>
      <c r="D391" t="n">
        <v>2.6325</v>
      </c>
      <c r="E391" t="n">
        <v>37.99</v>
      </c>
      <c r="F391" t="n">
        <v>32.96</v>
      </c>
      <c r="G391" t="n">
        <v>45.99</v>
      </c>
      <c r="H391" t="n">
        <v>0.55</v>
      </c>
      <c r="I391" t="n">
        <v>43</v>
      </c>
      <c r="J391" t="n">
        <v>277.65</v>
      </c>
      <c r="K391" t="n">
        <v>59.89</v>
      </c>
      <c r="L391" t="n">
        <v>8.5</v>
      </c>
      <c r="M391" t="n">
        <v>41</v>
      </c>
      <c r="N391" t="n">
        <v>74.26000000000001</v>
      </c>
      <c r="O391" t="n">
        <v>34477.13</v>
      </c>
      <c r="P391" t="n">
        <v>489.4</v>
      </c>
      <c r="Q391" t="n">
        <v>3109.13</v>
      </c>
      <c r="R391" t="n">
        <v>131.91</v>
      </c>
      <c r="S391" t="n">
        <v>88.73</v>
      </c>
      <c r="T391" t="n">
        <v>19679.81</v>
      </c>
      <c r="U391" t="n">
        <v>0.67</v>
      </c>
      <c r="V391" t="n">
        <v>0.88</v>
      </c>
      <c r="W391" t="n">
        <v>7.65</v>
      </c>
      <c r="X391" t="n">
        <v>1.2</v>
      </c>
      <c r="Y391" t="n">
        <v>1</v>
      </c>
      <c r="Z391" t="n">
        <v>10</v>
      </c>
    </row>
    <row r="392">
      <c r="A392" t="n">
        <v>31</v>
      </c>
      <c r="B392" t="n">
        <v>135</v>
      </c>
      <c r="C392" t="inlineStr">
        <is>
          <t xml:space="preserve">CONCLUIDO	</t>
        </is>
      </c>
      <c r="D392" t="n">
        <v>2.6452</v>
      </c>
      <c r="E392" t="n">
        <v>37.8</v>
      </c>
      <c r="F392" t="n">
        <v>32.88</v>
      </c>
      <c r="G392" t="n">
        <v>48.11</v>
      </c>
      <c r="H392" t="n">
        <v>0.5600000000000001</v>
      </c>
      <c r="I392" t="n">
        <v>41</v>
      </c>
      <c r="J392" t="n">
        <v>278.13</v>
      </c>
      <c r="K392" t="n">
        <v>59.89</v>
      </c>
      <c r="L392" t="n">
        <v>8.75</v>
      </c>
      <c r="M392" t="n">
        <v>39</v>
      </c>
      <c r="N392" t="n">
        <v>74.5</v>
      </c>
      <c r="O392" t="n">
        <v>34537.41</v>
      </c>
      <c r="P392" t="n">
        <v>485.93</v>
      </c>
      <c r="Q392" t="n">
        <v>3109.47</v>
      </c>
      <c r="R392" t="n">
        <v>129.13</v>
      </c>
      <c r="S392" t="n">
        <v>88.73</v>
      </c>
      <c r="T392" t="n">
        <v>18299.42</v>
      </c>
      <c r="U392" t="n">
        <v>0.6899999999999999</v>
      </c>
      <c r="V392" t="n">
        <v>0.88</v>
      </c>
      <c r="W392" t="n">
        <v>7.65</v>
      </c>
      <c r="X392" t="n">
        <v>1.12</v>
      </c>
      <c r="Y392" t="n">
        <v>1</v>
      </c>
      <c r="Z392" t="n">
        <v>10</v>
      </c>
    </row>
    <row r="393">
      <c r="A393" t="n">
        <v>32</v>
      </c>
      <c r="B393" t="n">
        <v>135</v>
      </c>
      <c r="C393" t="inlineStr">
        <is>
          <t xml:space="preserve">CONCLUIDO	</t>
        </is>
      </c>
      <c r="D393" t="n">
        <v>2.6495</v>
      </c>
      <c r="E393" t="n">
        <v>37.74</v>
      </c>
      <c r="F393" t="n">
        <v>32.87</v>
      </c>
      <c r="G393" t="n">
        <v>49.3</v>
      </c>
      <c r="H393" t="n">
        <v>0.58</v>
      </c>
      <c r="I393" t="n">
        <v>40</v>
      </c>
      <c r="J393" t="n">
        <v>278.62</v>
      </c>
      <c r="K393" t="n">
        <v>59.89</v>
      </c>
      <c r="L393" t="n">
        <v>9</v>
      </c>
      <c r="M393" t="n">
        <v>38</v>
      </c>
      <c r="N393" t="n">
        <v>74.73999999999999</v>
      </c>
      <c r="O393" t="n">
        <v>34597.8</v>
      </c>
      <c r="P393" t="n">
        <v>483.46</v>
      </c>
      <c r="Q393" t="n">
        <v>3109.33</v>
      </c>
      <c r="R393" t="n">
        <v>128.9</v>
      </c>
      <c r="S393" t="n">
        <v>88.73</v>
      </c>
      <c r="T393" t="n">
        <v>18189.39</v>
      </c>
      <c r="U393" t="n">
        <v>0.6899999999999999</v>
      </c>
      <c r="V393" t="n">
        <v>0.88</v>
      </c>
      <c r="W393" t="n">
        <v>7.65</v>
      </c>
      <c r="X393" t="n">
        <v>1.11</v>
      </c>
      <c r="Y393" t="n">
        <v>1</v>
      </c>
      <c r="Z393" t="n">
        <v>10</v>
      </c>
    </row>
    <row r="394">
      <c r="A394" t="n">
        <v>33</v>
      </c>
      <c r="B394" t="n">
        <v>135</v>
      </c>
      <c r="C394" t="inlineStr">
        <is>
          <t xml:space="preserve">CONCLUIDO	</t>
        </is>
      </c>
      <c r="D394" t="n">
        <v>2.6601</v>
      </c>
      <c r="E394" t="n">
        <v>37.59</v>
      </c>
      <c r="F394" t="n">
        <v>32.82</v>
      </c>
      <c r="G394" t="n">
        <v>51.82</v>
      </c>
      <c r="H394" t="n">
        <v>0.59</v>
      </c>
      <c r="I394" t="n">
        <v>38</v>
      </c>
      <c r="J394" t="n">
        <v>279.11</v>
      </c>
      <c r="K394" t="n">
        <v>59.89</v>
      </c>
      <c r="L394" t="n">
        <v>9.25</v>
      </c>
      <c r="M394" t="n">
        <v>36</v>
      </c>
      <c r="N394" t="n">
        <v>74.98</v>
      </c>
      <c r="O394" t="n">
        <v>34658.27</v>
      </c>
      <c r="P394" t="n">
        <v>477.77</v>
      </c>
      <c r="Q394" t="n">
        <v>3109.25</v>
      </c>
      <c r="R394" t="n">
        <v>127.31</v>
      </c>
      <c r="S394" t="n">
        <v>88.73</v>
      </c>
      <c r="T394" t="n">
        <v>17405.77</v>
      </c>
      <c r="U394" t="n">
        <v>0.7</v>
      </c>
      <c r="V394" t="n">
        <v>0.88</v>
      </c>
      <c r="W394" t="n">
        <v>7.64</v>
      </c>
      <c r="X394" t="n">
        <v>1.06</v>
      </c>
      <c r="Y394" t="n">
        <v>1</v>
      </c>
      <c r="Z394" t="n">
        <v>10</v>
      </c>
    </row>
    <row r="395">
      <c r="A395" t="n">
        <v>34</v>
      </c>
      <c r="B395" t="n">
        <v>135</v>
      </c>
      <c r="C395" t="inlineStr">
        <is>
          <t xml:space="preserve">CONCLUIDO	</t>
        </is>
      </c>
      <c r="D395" t="n">
        <v>2.6657</v>
      </c>
      <c r="E395" t="n">
        <v>37.51</v>
      </c>
      <c r="F395" t="n">
        <v>32.79</v>
      </c>
      <c r="G395" t="n">
        <v>53.17</v>
      </c>
      <c r="H395" t="n">
        <v>0.6</v>
      </c>
      <c r="I395" t="n">
        <v>37</v>
      </c>
      <c r="J395" t="n">
        <v>279.61</v>
      </c>
      <c r="K395" t="n">
        <v>59.89</v>
      </c>
      <c r="L395" t="n">
        <v>9.5</v>
      </c>
      <c r="M395" t="n">
        <v>35</v>
      </c>
      <c r="N395" t="n">
        <v>75.22</v>
      </c>
      <c r="O395" t="n">
        <v>34718.84</v>
      </c>
      <c r="P395" t="n">
        <v>475.99</v>
      </c>
      <c r="Q395" t="n">
        <v>3109.18</v>
      </c>
      <c r="R395" t="n">
        <v>126.2</v>
      </c>
      <c r="S395" t="n">
        <v>88.73</v>
      </c>
      <c r="T395" t="n">
        <v>16855.93</v>
      </c>
      <c r="U395" t="n">
        <v>0.7</v>
      </c>
      <c r="V395" t="n">
        <v>0.88</v>
      </c>
      <c r="W395" t="n">
        <v>7.65</v>
      </c>
      <c r="X395" t="n">
        <v>1.03</v>
      </c>
      <c r="Y395" t="n">
        <v>1</v>
      </c>
      <c r="Z395" t="n">
        <v>10</v>
      </c>
    </row>
    <row r="396">
      <c r="A396" t="n">
        <v>35</v>
      </c>
      <c r="B396" t="n">
        <v>135</v>
      </c>
      <c r="C396" t="inlineStr">
        <is>
          <t xml:space="preserve">CONCLUIDO	</t>
        </is>
      </c>
      <c r="D396" t="n">
        <v>2.672</v>
      </c>
      <c r="E396" t="n">
        <v>37.43</v>
      </c>
      <c r="F396" t="n">
        <v>32.75</v>
      </c>
      <c r="G396" t="n">
        <v>54.59</v>
      </c>
      <c r="H396" t="n">
        <v>0.62</v>
      </c>
      <c r="I396" t="n">
        <v>36</v>
      </c>
      <c r="J396" t="n">
        <v>280.1</v>
      </c>
      <c r="K396" t="n">
        <v>59.89</v>
      </c>
      <c r="L396" t="n">
        <v>9.75</v>
      </c>
      <c r="M396" t="n">
        <v>34</v>
      </c>
      <c r="N396" t="n">
        <v>75.45999999999999</v>
      </c>
      <c r="O396" t="n">
        <v>34779.51</v>
      </c>
      <c r="P396" t="n">
        <v>472.69</v>
      </c>
      <c r="Q396" t="n">
        <v>3109.28</v>
      </c>
      <c r="R396" t="n">
        <v>125</v>
      </c>
      <c r="S396" t="n">
        <v>88.73</v>
      </c>
      <c r="T396" t="n">
        <v>16258.17</v>
      </c>
      <c r="U396" t="n">
        <v>0.71</v>
      </c>
      <c r="V396" t="n">
        <v>0.88</v>
      </c>
      <c r="W396" t="n">
        <v>7.64</v>
      </c>
      <c r="X396" t="n">
        <v>0.99</v>
      </c>
      <c r="Y396" t="n">
        <v>1</v>
      </c>
      <c r="Z396" t="n">
        <v>10</v>
      </c>
    </row>
    <row r="397">
      <c r="A397" t="n">
        <v>36</v>
      </c>
      <c r="B397" t="n">
        <v>135</v>
      </c>
      <c r="C397" t="inlineStr">
        <is>
          <t xml:space="preserve">CONCLUIDO	</t>
        </is>
      </c>
      <c r="D397" t="n">
        <v>2.6755</v>
      </c>
      <c r="E397" t="n">
        <v>37.38</v>
      </c>
      <c r="F397" t="n">
        <v>32.75</v>
      </c>
      <c r="G397" t="n">
        <v>56.15</v>
      </c>
      <c r="H397" t="n">
        <v>0.63</v>
      </c>
      <c r="I397" t="n">
        <v>35</v>
      </c>
      <c r="J397" t="n">
        <v>280.59</v>
      </c>
      <c r="K397" t="n">
        <v>59.89</v>
      </c>
      <c r="L397" t="n">
        <v>10</v>
      </c>
      <c r="M397" t="n">
        <v>33</v>
      </c>
      <c r="N397" t="n">
        <v>75.7</v>
      </c>
      <c r="O397" t="n">
        <v>34840.27</v>
      </c>
      <c r="P397" t="n">
        <v>471.12</v>
      </c>
      <c r="Q397" t="n">
        <v>3109.21</v>
      </c>
      <c r="R397" t="n">
        <v>124.94</v>
      </c>
      <c r="S397" t="n">
        <v>88.73</v>
      </c>
      <c r="T397" t="n">
        <v>16232.83</v>
      </c>
      <c r="U397" t="n">
        <v>0.71</v>
      </c>
      <c r="V397" t="n">
        <v>0.88</v>
      </c>
      <c r="W397" t="n">
        <v>7.65</v>
      </c>
      <c r="X397" t="n">
        <v>0.99</v>
      </c>
      <c r="Y397" t="n">
        <v>1</v>
      </c>
      <c r="Z397" t="n">
        <v>10</v>
      </c>
    </row>
    <row r="398">
      <c r="A398" t="n">
        <v>37</v>
      </c>
      <c r="B398" t="n">
        <v>135</v>
      </c>
      <c r="C398" t="inlineStr">
        <is>
          <t xml:space="preserve">CONCLUIDO	</t>
        </is>
      </c>
      <c r="D398" t="n">
        <v>2.6843</v>
      </c>
      <c r="E398" t="n">
        <v>37.25</v>
      </c>
      <c r="F398" t="n">
        <v>32.68</v>
      </c>
      <c r="G398" t="n">
        <v>57.67</v>
      </c>
      <c r="H398" t="n">
        <v>0.65</v>
      </c>
      <c r="I398" t="n">
        <v>34</v>
      </c>
      <c r="J398" t="n">
        <v>281.08</v>
      </c>
      <c r="K398" t="n">
        <v>59.89</v>
      </c>
      <c r="L398" t="n">
        <v>10.25</v>
      </c>
      <c r="M398" t="n">
        <v>32</v>
      </c>
      <c r="N398" t="n">
        <v>75.95</v>
      </c>
      <c r="O398" t="n">
        <v>34901.13</v>
      </c>
      <c r="P398" t="n">
        <v>468.07</v>
      </c>
      <c r="Q398" t="n">
        <v>3109.13</v>
      </c>
      <c r="R398" t="n">
        <v>122.79</v>
      </c>
      <c r="S398" t="n">
        <v>88.73</v>
      </c>
      <c r="T398" t="n">
        <v>15165.25</v>
      </c>
      <c r="U398" t="n">
        <v>0.72</v>
      </c>
      <c r="V398" t="n">
        <v>0.89</v>
      </c>
      <c r="W398" t="n">
        <v>7.64</v>
      </c>
      <c r="X398" t="n">
        <v>0.92</v>
      </c>
      <c r="Y398" t="n">
        <v>1</v>
      </c>
      <c r="Z398" t="n">
        <v>10</v>
      </c>
    </row>
    <row r="399">
      <c r="A399" t="n">
        <v>38</v>
      </c>
      <c r="B399" t="n">
        <v>135</v>
      </c>
      <c r="C399" t="inlineStr">
        <is>
          <t xml:space="preserve">CONCLUIDO	</t>
        </is>
      </c>
      <c r="D399" t="n">
        <v>2.687</v>
      </c>
      <c r="E399" t="n">
        <v>37.22</v>
      </c>
      <c r="F399" t="n">
        <v>32.7</v>
      </c>
      <c r="G399" t="n">
        <v>59.45</v>
      </c>
      <c r="H399" t="n">
        <v>0.66</v>
      </c>
      <c r="I399" t="n">
        <v>33</v>
      </c>
      <c r="J399" t="n">
        <v>281.58</v>
      </c>
      <c r="K399" t="n">
        <v>59.89</v>
      </c>
      <c r="L399" t="n">
        <v>10.5</v>
      </c>
      <c r="M399" t="n">
        <v>31</v>
      </c>
      <c r="N399" t="n">
        <v>76.19</v>
      </c>
      <c r="O399" t="n">
        <v>34962.08</v>
      </c>
      <c r="P399" t="n">
        <v>464.39</v>
      </c>
      <c r="Q399" t="n">
        <v>3109.22</v>
      </c>
      <c r="R399" t="n">
        <v>123.25</v>
      </c>
      <c r="S399" t="n">
        <v>88.73</v>
      </c>
      <c r="T399" t="n">
        <v>15401.84</v>
      </c>
      <c r="U399" t="n">
        <v>0.72</v>
      </c>
      <c r="V399" t="n">
        <v>0.88</v>
      </c>
      <c r="W399" t="n">
        <v>7.64</v>
      </c>
      <c r="X399" t="n">
        <v>0.93</v>
      </c>
      <c r="Y399" t="n">
        <v>1</v>
      </c>
      <c r="Z399" t="n">
        <v>10</v>
      </c>
    </row>
    <row r="400">
      <c r="A400" t="n">
        <v>39</v>
      </c>
      <c r="B400" t="n">
        <v>135</v>
      </c>
      <c r="C400" t="inlineStr">
        <is>
          <t xml:space="preserve">CONCLUIDO	</t>
        </is>
      </c>
      <c r="D400" t="n">
        <v>2.6942</v>
      </c>
      <c r="E400" t="n">
        <v>37.12</v>
      </c>
      <c r="F400" t="n">
        <v>32.65</v>
      </c>
      <c r="G400" t="n">
        <v>61.21</v>
      </c>
      <c r="H400" t="n">
        <v>0.68</v>
      </c>
      <c r="I400" t="n">
        <v>32</v>
      </c>
      <c r="J400" t="n">
        <v>282.07</v>
      </c>
      <c r="K400" t="n">
        <v>59.89</v>
      </c>
      <c r="L400" t="n">
        <v>10.75</v>
      </c>
      <c r="M400" t="n">
        <v>30</v>
      </c>
      <c r="N400" t="n">
        <v>76.44</v>
      </c>
      <c r="O400" t="n">
        <v>35023.13</v>
      </c>
      <c r="P400" t="n">
        <v>460.14</v>
      </c>
      <c r="Q400" t="n">
        <v>3109.16</v>
      </c>
      <c r="R400" t="n">
        <v>121.56</v>
      </c>
      <c r="S400" t="n">
        <v>88.73</v>
      </c>
      <c r="T400" t="n">
        <v>14560.96</v>
      </c>
      <c r="U400" t="n">
        <v>0.73</v>
      </c>
      <c r="V400" t="n">
        <v>0.89</v>
      </c>
      <c r="W400" t="n">
        <v>7.64</v>
      </c>
      <c r="X400" t="n">
        <v>0.89</v>
      </c>
      <c r="Y400" t="n">
        <v>1</v>
      </c>
      <c r="Z400" t="n">
        <v>10</v>
      </c>
    </row>
    <row r="401">
      <c r="A401" t="n">
        <v>40</v>
      </c>
      <c r="B401" t="n">
        <v>135</v>
      </c>
      <c r="C401" t="inlineStr">
        <is>
          <t xml:space="preserve">CONCLUIDO	</t>
        </is>
      </c>
      <c r="D401" t="n">
        <v>2.6984</v>
      </c>
      <c r="E401" t="n">
        <v>37.06</v>
      </c>
      <c r="F401" t="n">
        <v>32.64</v>
      </c>
      <c r="G401" t="n">
        <v>63.17</v>
      </c>
      <c r="H401" t="n">
        <v>0.6899999999999999</v>
      </c>
      <c r="I401" t="n">
        <v>31</v>
      </c>
      <c r="J401" t="n">
        <v>282.57</v>
      </c>
      <c r="K401" t="n">
        <v>59.89</v>
      </c>
      <c r="L401" t="n">
        <v>11</v>
      </c>
      <c r="M401" t="n">
        <v>29</v>
      </c>
      <c r="N401" t="n">
        <v>76.68000000000001</v>
      </c>
      <c r="O401" t="n">
        <v>35084.28</v>
      </c>
      <c r="P401" t="n">
        <v>457.48</v>
      </c>
      <c r="Q401" t="n">
        <v>3109.23</v>
      </c>
      <c r="R401" t="n">
        <v>121.09</v>
      </c>
      <c r="S401" t="n">
        <v>88.73</v>
      </c>
      <c r="T401" t="n">
        <v>14327.61</v>
      </c>
      <c r="U401" t="n">
        <v>0.73</v>
      </c>
      <c r="V401" t="n">
        <v>0.89</v>
      </c>
      <c r="W401" t="n">
        <v>7.65</v>
      </c>
      <c r="X401" t="n">
        <v>0.88</v>
      </c>
      <c r="Y401" t="n">
        <v>1</v>
      </c>
      <c r="Z401" t="n">
        <v>10</v>
      </c>
    </row>
    <row r="402">
      <c r="A402" t="n">
        <v>41</v>
      </c>
      <c r="B402" t="n">
        <v>135</v>
      </c>
      <c r="C402" t="inlineStr">
        <is>
          <t xml:space="preserve">CONCLUIDO	</t>
        </is>
      </c>
      <c r="D402" t="n">
        <v>2.7046</v>
      </c>
      <c r="E402" t="n">
        <v>36.97</v>
      </c>
      <c r="F402" t="n">
        <v>32.6</v>
      </c>
      <c r="G402" t="n">
        <v>65.20999999999999</v>
      </c>
      <c r="H402" t="n">
        <v>0.71</v>
      </c>
      <c r="I402" t="n">
        <v>30</v>
      </c>
      <c r="J402" t="n">
        <v>283.06</v>
      </c>
      <c r="K402" t="n">
        <v>59.89</v>
      </c>
      <c r="L402" t="n">
        <v>11.25</v>
      </c>
      <c r="M402" t="n">
        <v>28</v>
      </c>
      <c r="N402" t="n">
        <v>76.93000000000001</v>
      </c>
      <c r="O402" t="n">
        <v>35145.53</v>
      </c>
      <c r="P402" t="n">
        <v>454.74</v>
      </c>
      <c r="Q402" t="n">
        <v>3109.18</v>
      </c>
      <c r="R402" t="n">
        <v>120.12</v>
      </c>
      <c r="S402" t="n">
        <v>88.73</v>
      </c>
      <c r="T402" t="n">
        <v>13852</v>
      </c>
      <c r="U402" t="n">
        <v>0.74</v>
      </c>
      <c r="V402" t="n">
        <v>0.89</v>
      </c>
      <c r="W402" t="n">
        <v>7.64</v>
      </c>
      <c r="X402" t="n">
        <v>0.84</v>
      </c>
      <c r="Y402" t="n">
        <v>1</v>
      </c>
      <c r="Z402" t="n">
        <v>10</v>
      </c>
    </row>
    <row r="403">
      <c r="A403" t="n">
        <v>42</v>
      </c>
      <c r="B403" t="n">
        <v>135</v>
      </c>
      <c r="C403" t="inlineStr">
        <is>
          <t xml:space="preserve">CONCLUIDO	</t>
        </is>
      </c>
      <c r="D403" t="n">
        <v>2.7125</v>
      </c>
      <c r="E403" t="n">
        <v>36.87</v>
      </c>
      <c r="F403" t="n">
        <v>32.55</v>
      </c>
      <c r="G403" t="n">
        <v>67.34</v>
      </c>
      <c r="H403" t="n">
        <v>0.72</v>
      </c>
      <c r="I403" t="n">
        <v>29</v>
      </c>
      <c r="J403" t="n">
        <v>283.56</v>
      </c>
      <c r="K403" t="n">
        <v>59.89</v>
      </c>
      <c r="L403" t="n">
        <v>11.5</v>
      </c>
      <c r="M403" t="n">
        <v>27</v>
      </c>
      <c r="N403" t="n">
        <v>77.18000000000001</v>
      </c>
      <c r="O403" t="n">
        <v>35206.88</v>
      </c>
      <c r="P403" t="n">
        <v>449.79</v>
      </c>
      <c r="Q403" t="n">
        <v>3109.21</v>
      </c>
      <c r="R403" t="n">
        <v>118.43</v>
      </c>
      <c r="S403" t="n">
        <v>88.73</v>
      </c>
      <c r="T403" t="n">
        <v>13011.46</v>
      </c>
      <c r="U403" t="n">
        <v>0.75</v>
      </c>
      <c r="V403" t="n">
        <v>0.89</v>
      </c>
      <c r="W403" t="n">
        <v>7.63</v>
      </c>
      <c r="X403" t="n">
        <v>0.79</v>
      </c>
      <c r="Y403" t="n">
        <v>1</v>
      </c>
      <c r="Z403" t="n">
        <v>10</v>
      </c>
    </row>
    <row r="404">
      <c r="A404" t="n">
        <v>43</v>
      </c>
      <c r="B404" t="n">
        <v>135</v>
      </c>
      <c r="C404" t="inlineStr">
        <is>
          <t xml:space="preserve">CONCLUIDO	</t>
        </is>
      </c>
      <c r="D404" t="n">
        <v>2.709</v>
      </c>
      <c r="E404" t="n">
        <v>36.91</v>
      </c>
      <c r="F404" t="n">
        <v>32.6</v>
      </c>
      <c r="G404" t="n">
        <v>67.44</v>
      </c>
      <c r="H404" t="n">
        <v>0.74</v>
      </c>
      <c r="I404" t="n">
        <v>29</v>
      </c>
      <c r="J404" t="n">
        <v>284.06</v>
      </c>
      <c r="K404" t="n">
        <v>59.89</v>
      </c>
      <c r="L404" t="n">
        <v>11.75</v>
      </c>
      <c r="M404" t="n">
        <v>27</v>
      </c>
      <c r="N404" t="n">
        <v>77.42</v>
      </c>
      <c r="O404" t="n">
        <v>35268.32</v>
      </c>
      <c r="P404" t="n">
        <v>448.39</v>
      </c>
      <c r="Q404" t="n">
        <v>3109.31</v>
      </c>
      <c r="R404" t="n">
        <v>119.83</v>
      </c>
      <c r="S404" t="n">
        <v>88.73</v>
      </c>
      <c r="T404" t="n">
        <v>13711.93</v>
      </c>
      <c r="U404" t="n">
        <v>0.74</v>
      </c>
      <c r="V404" t="n">
        <v>0.89</v>
      </c>
      <c r="W404" t="n">
        <v>7.64</v>
      </c>
      <c r="X404" t="n">
        <v>0.83</v>
      </c>
      <c r="Y404" t="n">
        <v>1</v>
      </c>
      <c r="Z404" t="n">
        <v>10</v>
      </c>
    </row>
    <row r="405">
      <c r="A405" t="n">
        <v>44</v>
      </c>
      <c r="B405" t="n">
        <v>135</v>
      </c>
      <c r="C405" t="inlineStr">
        <is>
          <t xml:space="preserve">CONCLUIDO	</t>
        </is>
      </c>
      <c r="D405" t="n">
        <v>2.717</v>
      </c>
      <c r="E405" t="n">
        <v>36.81</v>
      </c>
      <c r="F405" t="n">
        <v>32.54</v>
      </c>
      <c r="G405" t="n">
        <v>69.72</v>
      </c>
      <c r="H405" t="n">
        <v>0.75</v>
      </c>
      <c r="I405" t="n">
        <v>28</v>
      </c>
      <c r="J405" t="n">
        <v>284.56</v>
      </c>
      <c r="K405" t="n">
        <v>59.89</v>
      </c>
      <c r="L405" t="n">
        <v>12</v>
      </c>
      <c r="M405" t="n">
        <v>26</v>
      </c>
      <c r="N405" t="n">
        <v>77.67</v>
      </c>
      <c r="O405" t="n">
        <v>35329.87</v>
      </c>
      <c r="P405" t="n">
        <v>444.65</v>
      </c>
      <c r="Q405" t="n">
        <v>3109.21</v>
      </c>
      <c r="R405" t="n">
        <v>117.77</v>
      </c>
      <c r="S405" t="n">
        <v>88.73</v>
      </c>
      <c r="T405" t="n">
        <v>12684.17</v>
      </c>
      <c r="U405" t="n">
        <v>0.75</v>
      </c>
      <c r="V405" t="n">
        <v>0.89</v>
      </c>
      <c r="W405" t="n">
        <v>7.64</v>
      </c>
      <c r="X405" t="n">
        <v>0.78</v>
      </c>
      <c r="Y405" t="n">
        <v>1</v>
      </c>
      <c r="Z405" t="n">
        <v>10</v>
      </c>
    </row>
    <row r="406">
      <c r="A406" t="n">
        <v>45</v>
      </c>
      <c r="B406" t="n">
        <v>135</v>
      </c>
      <c r="C406" t="inlineStr">
        <is>
          <t xml:space="preserve">CONCLUIDO	</t>
        </is>
      </c>
      <c r="D406" t="n">
        <v>2.7227</v>
      </c>
      <c r="E406" t="n">
        <v>36.73</v>
      </c>
      <c r="F406" t="n">
        <v>32.51</v>
      </c>
      <c r="G406" t="n">
        <v>72.23999999999999</v>
      </c>
      <c r="H406" t="n">
        <v>0.77</v>
      </c>
      <c r="I406" t="n">
        <v>27</v>
      </c>
      <c r="J406" t="n">
        <v>285.06</v>
      </c>
      <c r="K406" t="n">
        <v>59.89</v>
      </c>
      <c r="L406" t="n">
        <v>12.25</v>
      </c>
      <c r="M406" t="n">
        <v>24</v>
      </c>
      <c r="N406" t="n">
        <v>77.92</v>
      </c>
      <c r="O406" t="n">
        <v>35391.51</v>
      </c>
      <c r="P406" t="n">
        <v>441.25</v>
      </c>
      <c r="Q406" t="n">
        <v>3109.11</v>
      </c>
      <c r="R406" t="n">
        <v>117.1</v>
      </c>
      <c r="S406" t="n">
        <v>88.73</v>
      </c>
      <c r="T406" t="n">
        <v>12352.5</v>
      </c>
      <c r="U406" t="n">
        <v>0.76</v>
      </c>
      <c r="V406" t="n">
        <v>0.89</v>
      </c>
      <c r="W406" t="n">
        <v>7.63</v>
      </c>
      <c r="X406" t="n">
        <v>0.75</v>
      </c>
      <c r="Y406" t="n">
        <v>1</v>
      </c>
      <c r="Z406" t="n">
        <v>10</v>
      </c>
    </row>
    <row r="407">
      <c r="A407" t="n">
        <v>46</v>
      </c>
      <c r="B407" t="n">
        <v>135</v>
      </c>
      <c r="C407" t="inlineStr">
        <is>
          <t xml:space="preserve">CONCLUIDO	</t>
        </is>
      </c>
      <c r="D407" t="n">
        <v>2.7225</v>
      </c>
      <c r="E407" t="n">
        <v>36.73</v>
      </c>
      <c r="F407" t="n">
        <v>32.51</v>
      </c>
      <c r="G407" t="n">
        <v>72.25</v>
      </c>
      <c r="H407" t="n">
        <v>0.78</v>
      </c>
      <c r="I407" t="n">
        <v>27</v>
      </c>
      <c r="J407" t="n">
        <v>285.56</v>
      </c>
      <c r="K407" t="n">
        <v>59.89</v>
      </c>
      <c r="L407" t="n">
        <v>12.5</v>
      </c>
      <c r="M407" t="n">
        <v>23</v>
      </c>
      <c r="N407" t="n">
        <v>78.17</v>
      </c>
      <c r="O407" t="n">
        <v>35453.26</v>
      </c>
      <c r="P407" t="n">
        <v>439.78</v>
      </c>
      <c r="Q407" t="n">
        <v>3109.31</v>
      </c>
      <c r="R407" t="n">
        <v>116.86</v>
      </c>
      <c r="S407" t="n">
        <v>88.73</v>
      </c>
      <c r="T407" t="n">
        <v>12232.96</v>
      </c>
      <c r="U407" t="n">
        <v>0.76</v>
      </c>
      <c r="V407" t="n">
        <v>0.89</v>
      </c>
      <c r="W407" t="n">
        <v>7.64</v>
      </c>
      <c r="X407" t="n">
        <v>0.75</v>
      </c>
      <c r="Y407" t="n">
        <v>1</v>
      </c>
      <c r="Z407" t="n">
        <v>10</v>
      </c>
    </row>
    <row r="408">
      <c r="A408" t="n">
        <v>47</v>
      </c>
      <c r="B408" t="n">
        <v>135</v>
      </c>
      <c r="C408" t="inlineStr">
        <is>
          <t xml:space="preserve">CONCLUIDO	</t>
        </is>
      </c>
      <c r="D408" t="n">
        <v>2.7283</v>
      </c>
      <c r="E408" t="n">
        <v>36.65</v>
      </c>
      <c r="F408" t="n">
        <v>32.49</v>
      </c>
      <c r="G408" t="n">
        <v>74.97</v>
      </c>
      <c r="H408" t="n">
        <v>0.79</v>
      </c>
      <c r="I408" t="n">
        <v>26</v>
      </c>
      <c r="J408" t="n">
        <v>286.06</v>
      </c>
      <c r="K408" t="n">
        <v>59.89</v>
      </c>
      <c r="L408" t="n">
        <v>12.75</v>
      </c>
      <c r="M408" t="n">
        <v>20</v>
      </c>
      <c r="N408" t="n">
        <v>78.42</v>
      </c>
      <c r="O408" t="n">
        <v>35515.1</v>
      </c>
      <c r="P408" t="n">
        <v>433.31</v>
      </c>
      <c r="Q408" t="n">
        <v>3109.2</v>
      </c>
      <c r="R408" t="n">
        <v>115.99</v>
      </c>
      <c r="S408" t="n">
        <v>88.73</v>
      </c>
      <c r="T408" t="n">
        <v>11803.49</v>
      </c>
      <c r="U408" t="n">
        <v>0.77</v>
      </c>
      <c r="V408" t="n">
        <v>0.89</v>
      </c>
      <c r="W408" t="n">
        <v>7.64</v>
      </c>
      <c r="X408" t="n">
        <v>0.72</v>
      </c>
      <c r="Y408" t="n">
        <v>1</v>
      </c>
      <c r="Z408" t="n">
        <v>10</v>
      </c>
    </row>
    <row r="409">
      <c r="A409" t="n">
        <v>48</v>
      </c>
      <c r="B409" t="n">
        <v>135</v>
      </c>
      <c r="C409" t="inlineStr">
        <is>
          <t xml:space="preserve">CONCLUIDO	</t>
        </is>
      </c>
      <c r="D409" t="n">
        <v>2.734</v>
      </c>
      <c r="E409" t="n">
        <v>36.58</v>
      </c>
      <c r="F409" t="n">
        <v>32.46</v>
      </c>
      <c r="G409" t="n">
        <v>77.90000000000001</v>
      </c>
      <c r="H409" t="n">
        <v>0.8100000000000001</v>
      </c>
      <c r="I409" t="n">
        <v>25</v>
      </c>
      <c r="J409" t="n">
        <v>286.56</v>
      </c>
      <c r="K409" t="n">
        <v>59.89</v>
      </c>
      <c r="L409" t="n">
        <v>13</v>
      </c>
      <c r="M409" t="n">
        <v>16</v>
      </c>
      <c r="N409" t="n">
        <v>78.68000000000001</v>
      </c>
      <c r="O409" t="n">
        <v>35577.18</v>
      </c>
      <c r="P409" t="n">
        <v>433.08</v>
      </c>
      <c r="Q409" t="n">
        <v>3109.15</v>
      </c>
      <c r="R409" t="n">
        <v>115.19</v>
      </c>
      <c r="S409" t="n">
        <v>88.73</v>
      </c>
      <c r="T409" t="n">
        <v>11409.62</v>
      </c>
      <c r="U409" t="n">
        <v>0.77</v>
      </c>
      <c r="V409" t="n">
        <v>0.89</v>
      </c>
      <c r="W409" t="n">
        <v>7.64</v>
      </c>
      <c r="X409" t="n">
        <v>0.7</v>
      </c>
      <c r="Y409" t="n">
        <v>1</v>
      </c>
      <c r="Z409" t="n">
        <v>10</v>
      </c>
    </row>
    <row r="410">
      <c r="A410" t="n">
        <v>49</v>
      </c>
      <c r="B410" t="n">
        <v>135</v>
      </c>
      <c r="C410" t="inlineStr">
        <is>
          <t xml:space="preserve">CONCLUIDO	</t>
        </is>
      </c>
      <c r="D410" t="n">
        <v>2.7339</v>
      </c>
      <c r="E410" t="n">
        <v>36.58</v>
      </c>
      <c r="F410" t="n">
        <v>32.46</v>
      </c>
      <c r="G410" t="n">
        <v>77.91</v>
      </c>
      <c r="H410" t="n">
        <v>0.82</v>
      </c>
      <c r="I410" t="n">
        <v>25</v>
      </c>
      <c r="J410" t="n">
        <v>287.07</v>
      </c>
      <c r="K410" t="n">
        <v>59.89</v>
      </c>
      <c r="L410" t="n">
        <v>13.25</v>
      </c>
      <c r="M410" t="n">
        <v>13</v>
      </c>
      <c r="N410" t="n">
        <v>78.93000000000001</v>
      </c>
      <c r="O410" t="n">
        <v>35639.23</v>
      </c>
      <c r="P410" t="n">
        <v>431.95</v>
      </c>
      <c r="Q410" t="n">
        <v>3109.25</v>
      </c>
      <c r="R410" t="n">
        <v>115.15</v>
      </c>
      <c r="S410" t="n">
        <v>88.73</v>
      </c>
      <c r="T410" t="n">
        <v>11391.47</v>
      </c>
      <c r="U410" t="n">
        <v>0.77</v>
      </c>
      <c r="V410" t="n">
        <v>0.89</v>
      </c>
      <c r="W410" t="n">
        <v>7.64</v>
      </c>
      <c r="X410" t="n">
        <v>0.7</v>
      </c>
      <c r="Y410" t="n">
        <v>1</v>
      </c>
      <c r="Z410" t="n">
        <v>10</v>
      </c>
    </row>
    <row r="411">
      <c r="A411" t="n">
        <v>50</v>
      </c>
      <c r="B411" t="n">
        <v>135</v>
      </c>
      <c r="C411" t="inlineStr">
        <is>
          <t xml:space="preserve">CONCLUIDO	</t>
        </is>
      </c>
      <c r="D411" t="n">
        <v>2.7333</v>
      </c>
      <c r="E411" t="n">
        <v>36.59</v>
      </c>
      <c r="F411" t="n">
        <v>32.47</v>
      </c>
      <c r="G411" t="n">
        <v>77.93000000000001</v>
      </c>
      <c r="H411" t="n">
        <v>0.84</v>
      </c>
      <c r="I411" t="n">
        <v>25</v>
      </c>
      <c r="J411" t="n">
        <v>287.57</v>
      </c>
      <c r="K411" t="n">
        <v>59.89</v>
      </c>
      <c r="L411" t="n">
        <v>13.5</v>
      </c>
      <c r="M411" t="n">
        <v>8</v>
      </c>
      <c r="N411" t="n">
        <v>79.18000000000001</v>
      </c>
      <c r="O411" t="n">
        <v>35701.38</v>
      </c>
      <c r="P411" t="n">
        <v>429.77</v>
      </c>
      <c r="Q411" t="n">
        <v>3109.47</v>
      </c>
      <c r="R411" t="n">
        <v>115.03</v>
      </c>
      <c r="S411" t="n">
        <v>88.73</v>
      </c>
      <c r="T411" t="n">
        <v>11331.58</v>
      </c>
      <c r="U411" t="n">
        <v>0.77</v>
      </c>
      <c r="V411" t="n">
        <v>0.89</v>
      </c>
      <c r="W411" t="n">
        <v>7.65</v>
      </c>
      <c r="X411" t="n">
        <v>0.71</v>
      </c>
      <c r="Y411" t="n">
        <v>1</v>
      </c>
      <c r="Z411" t="n">
        <v>10</v>
      </c>
    </row>
    <row r="412">
      <c r="A412" t="n">
        <v>51</v>
      </c>
      <c r="B412" t="n">
        <v>135</v>
      </c>
      <c r="C412" t="inlineStr">
        <is>
          <t xml:space="preserve">CONCLUIDO	</t>
        </is>
      </c>
      <c r="D412" t="n">
        <v>2.7337</v>
      </c>
      <c r="E412" t="n">
        <v>36.58</v>
      </c>
      <c r="F412" t="n">
        <v>32.46</v>
      </c>
      <c r="G412" t="n">
        <v>77.91</v>
      </c>
      <c r="H412" t="n">
        <v>0.85</v>
      </c>
      <c r="I412" t="n">
        <v>25</v>
      </c>
      <c r="J412" t="n">
        <v>288.08</v>
      </c>
      <c r="K412" t="n">
        <v>59.89</v>
      </c>
      <c r="L412" t="n">
        <v>13.75</v>
      </c>
      <c r="M412" t="n">
        <v>4</v>
      </c>
      <c r="N412" t="n">
        <v>79.44</v>
      </c>
      <c r="O412" t="n">
        <v>35763.64</v>
      </c>
      <c r="P412" t="n">
        <v>430.05</v>
      </c>
      <c r="Q412" t="n">
        <v>3109.25</v>
      </c>
      <c r="R412" t="n">
        <v>114.86</v>
      </c>
      <c r="S412" t="n">
        <v>88.73</v>
      </c>
      <c r="T412" t="n">
        <v>11246.88</v>
      </c>
      <c r="U412" t="n">
        <v>0.77</v>
      </c>
      <c r="V412" t="n">
        <v>0.89</v>
      </c>
      <c r="W412" t="n">
        <v>7.65</v>
      </c>
      <c r="X412" t="n">
        <v>0.7</v>
      </c>
      <c r="Y412" t="n">
        <v>1</v>
      </c>
      <c r="Z412" t="n">
        <v>10</v>
      </c>
    </row>
    <row r="413">
      <c r="A413" t="n">
        <v>52</v>
      </c>
      <c r="B413" t="n">
        <v>135</v>
      </c>
      <c r="C413" t="inlineStr">
        <is>
          <t xml:space="preserve">CONCLUIDO	</t>
        </is>
      </c>
      <c r="D413" t="n">
        <v>2.7337</v>
      </c>
      <c r="E413" t="n">
        <v>36.58</v>
      </c>
      <c r="F413" t="n">
        <v>32.46</v>
      </c>
      <c r="G413" t="n">
        <v>77.91</v>
      </c>
      <c r="H413" t="n">
        <v>0.86</v>
      </c>
      <c r="I413" t="n">
        <v>25</v>
      </c>
      <c r="J413" t="n">
        <v>288.58</v>
      </c>
      <c r="K413" t="n">
        <v>59.89</v>
      </c>
      <c r="L413" t="n">
        <v>14</v>
      </c>
      <c r="M413" t="n">
        <v>0</v>
      </c>
      <c r="N413" t="n">
        <v>79.69</v>
      </c>
      <c r="O413" t="n">
        <v>35826</v>
      </c>
      <c r="P413" t="n">
        <v>429.77</v>
      </c>
      <c r="Q413" t="n">
        <v>3109.32</v>
      </c>
      <c r="R413" t="n">
        <v>114.7</v>
      </c>
      <c r="S413" t="n">
        <v>88.73</v>
      </c>
      <c r="T413" t="n">
        <v>11163.73</v>
      </c>
      <c r="U413" t="n">
        <v>0.77</v>
      </c>
      <c r="V413" t="n">
        <v>0.89</v>
      </c>
      <c r="W413" t="n">
        <v>7.65</v>
      </c>
      <c r="X413" t="n">
        <v>0.7</v>
      </c>
      <c r="Y413" t="n">
        <v>1</v>
      </c>
      <c r="Z413" t="n">
        <v>10</v>
      </c>
    </row>
    <row r="414">
      <c r="A414" t="n">
        <v>0</v>
      </c>
      <c r="B414" t="n">
        <v>80</v>
      </c>
      <c r="C414" t="inlineStr">
        <is>
          <t xml:space="preserve">CONCLUIDO	</t>
        </is>
      </c>
      <c r="D414" t="n">
        <v>1.7478</v>
      </c>
      <c r="E414" t="n">
        <v>57.21</v>
      </c>
      <c r="F414" t="n">
        <v>42.84</v>
      </c>
      <c r="G414" t="n">
        <v>6.87</v>
      </c>
      <c r="H414" t="n">
        <v>0.11</v>
      </c>
      <c r="I414" t="n">
        <v>374</v>
      </c>
      <c r="J414" t="n">
        <v>159.12</v>
      </c>
      <c r="K414" t="n">
        <v>50.28</v>
      </c>
      <c r="L414" t="n">
        <v>1</v>
      </c>
      <c r="M414" t="n">
        <v>372</v>
      </c>
      <c r="N414" t="n">
        <v>27.84</v>
      </c>
      <c r="O414" t="n">
        <v>19859.16</v>
      </c>
      <c r="P414" t="n">
        <v>517.25</v>
      </c>
      <c r="Q414" t="n">
        <v>3110.59</v>
      </c>
      <c r="R414" t="n">
        <v>454.21</v>
      </c>
      <c r="S414" t="n">
        <v>88.73</v>
      </c>
      <c r="T414" t="n">
        <v>179172.26</v>
      </c>
      <c r="U414" t="n">
        <v>0.2</v>
      </c>
      <c r="V414" t="n">
        <v>0.68</v>
      </c>
      <c r="W414" t="n">
        <v>8.199999999999999</v>
      </c>
      <c r="X414" t="n">
        <v>11.07</v>
      </c>
      <c r="Y414" t="n">
        <v>1</v>
      </c>
      <c r="Z414" t="n">
        <v>10</v>
      </c>
    </row>
    <row r="415">
      <c r="A415" t="n">
        <v>1</v>
      </c>
      <c r="B415" t="n">
        <v>80</v>
      </c>
      <c r="C415" t="inlineStr">
        <is>
          <t xml:space="preserve">CONCLUIDO	</t>
        </is>
      </c>
      <c r="D415" t="n">
        <v>1.959</v>
      </c>
      <c r="E415" t="n">
        <v>51.05</v>
      </c>
      <c r="F415" t="n">
        <v>39.83</v>
      </c>
      <c r="G415" t="n">
        <v>8.66</v>
      </c>
      <c r="H415" t="n">
        <v>0.14</v>
      </c>
      <c r="I415" t="n">
        <v>276</v>
      </c>
      <c r="J415" t="n">
        <v>159.48</v>
      </c>
      <c r="K415" t="n">
        <v>50.28</v>
      </c>
      <c r="L415" t="n">
        <v>1.25</v>
      </c>
      <c r="M415" t="n">
        <v>274</v>
      </c>
      <c r="N415" t="n">
        <v>27.95</v>
      </c>
      <c r="O415" t="n">
        <v>19902.91</v>
      </c>
      <c r="P415" t="n">
        <v>476.61</v>
      </c>
      <c r="Q415" t="n">
        <v>3110.26</v>
      </c>
      <c r="R415" t="n">
        <v>356.18</v>
      </c>
      <c r="S415" t="n">
        <v>88.73</v>
      </c>
      <c r="T415" t="n">
        <v>130649.82</v>
      </c>
      <c r="U415" t="n">
        <v>0.25</v>
      </c>
      <c r="V415" t="n">
        <v>0.73</v>
      </c>
      <c r="W415" t="n">
        <v>8.029999999999999</v>
      </c>
      <c r="X415" t="n">
        <v>8.06</v>
      </c>
      <c r="Y415" t="n">
        <v>1</v>
      </c>
      <c r="Z415" t="n">
        <v>10</v>
      </c>
    </row>
    <row r="416">
      <c r="A416" t="n">
        <v>2</v>
      </c>
      <c r="B416" t="n">
        <v>80</v>
      </c>
      <c r="C416" t="inlineStr">
        <is>
          <t xml:space="preserve">CONCLUIDO	</t>
        </is>
      </c>
      <c r="D416" t="n">
        <v>2.1077</v>
      </c>
      <c r="E416" t="n">
        <v>47.45</v>
      </c>
      <c r="F416" t="n">
        <v>38.1</v>
      </c>
      <c r="G416" t="n">
        <v>10.49</v>
      </c>
      <c r="H416" t="n">
        <v>0.17</v>
      </c>
      <c r="I416" t="n">
        <v>218</v>
      </c>
      <c r="J416" t="n">
        <v>159.83</v>
      </c>
      <c r="K416" t="n">
        <v>50.28</v>
      </c>
      <c r="L416" t="n">
        <v>1.5</v>
      </c>
      <c r="M416" t="n">
        <v>216</v>
      </c>
      <c r="N416" t="n">
        <v>28.05</v>
      </c>
      <c r="O416" t="n">
        <v>19946.71</v>
      </c>
      <c r="P416" t="n">
        <v>451.5</v>
      </c>
      <c r="Q416" t="n">
        <v>3110.26</v>
      </c>
      <c r="R416" t="n">
        <v>299.02</v>
      </c>
      <c r="S416" t="n">
        <v>88.73</v>
      </c>
      <c r="T416" t="n">
        <v>102360.94</v>
      </c>
      <c r="U416" t="n">
        <v>0.3</v>
      </c>
      <c r="V416" t="n">
        <v>0.76</v>
      </c>
      <c r="W416" t="n">
        <v>7.94</v>
      </c>
      <c r="X416" t="n">
        <v>6.33</v>
      </c>
      <c r="Y416" t="n">
        <v>1</v>
      </c>
      <c r="Z416" t="n">
        <v>10</v>
      </c>
    </row>
    <row r="417">
      <c r="A417" t="n">
        <v>3</v>
      </c>
      <c r="B417" t="n">
        <v>80</v>
      </c>
      <c r="C417" t="inlineStr">
        <is>
          <t xml:space="preserve">CONCLUIDO	</t>
        </is>
      </c>
      <c r="D417" t="n">
        <v>2.2203</v>
      </c>
      <c r="E417" t="n">
        <v>45.04</v>
      </c>
      <c r="F417" t="n">
        <v>36.95</v>
      </c>
      <c r="G417" t="n">
        <v>12.38</v>
      </c>
      <c r="H417" t="n">
        <v>0.19</v>
      </c>
      <c r="I417" t="n">
        <v>179</v>
      </c>
      <c r="J417" t="n">
        <v>160.19</v>
      </c>
      <c r="K417" t="n">
        <v>50.28</v>
      </c>
      <c r="L417" t="n">
        <v>1.75</v>
      </c>
      <c r="M417" t="n">
        <v>177</v>
      </c>
      <c r="N417" t="n">
        <v>28.16</v>
      </c>
      <c r="O417" t="n">
        <v>19990.53</v>
      </c>
      <c r="P417" t="n">
        <v>433.53</v>
      </c>
      <c r="Q417" t="n">
        <v>3110.19</v>
      </c>
      <c r="R417" t="n">
        <v>260.87</v>
      </c>
      <c r="S417" t="n">
        <v>88.73</v>
      </c>
      <c r="T417" t="n">
        <v>83481.10000000001</v>
      </c>
      <c r="U417" t="n">
        <v>0.34</v>
      </c>
      <c r="V417" t="n">
        <v>0.78</v>
      </c>
      <c r="W417" t="n">
        <v>7.9</v>
      </c>
      <c r="X417" t="n">
        <v>5.18</v>
      </c>
      <c r="Y417" t="n">
        <v>1</v>
      </c>
      <c r="Z417" t="n">
        <v>10</v>
      </c>
    </row>
    <row r="418">
      <c r="A418" t="n">
        <v>4</v>
      </c>
      <c r="B418" t="n">
        <v>80</v>
      </c>
      <c r="C418" t="inlineStr">
        <is>
          <t xml:space="preserve">CONCLUIDO	</t>
        </is>
      </c>
      <c r="D418" t="n">
        <v>2.3066</v>
      </c>
      <c r="E418" t="n">
        <v>43.35</v>
      </c>
      <c r="F418" t="n">
        <v>36.13</v>
      </c>
      <c r="G418" t="n">
        <v>14.26</v>
      </c>
      <c r="H418" t="n">
        <v>0.22</v>
      </c>
      <c r="I418" t="n">
        <v>152</v>
      </c>
      <c r="J418" t="n">
        <v>160.54</v>
      </c>
      <c r="K418" t="n">
        <v>50.28</v>
      </c>
      <c r="L418" t="n">
        <v>2</v>
      </c>
      <c r="M418" t="n">
        <v>150</v>
      </c>
      <c r="N418" t="n">
        <v>28.26</v>
      </c>
      <c r="O418" t="n">
        <v>20034.4</v>
      </c>
      <c r="P418" t="n">
        <v>419.42</v>
      </c>
      <c r="Q418" t="n">
        <v>3109.93</v>
      </c>
      <c r="R418" t="n">
        <v>234.91</v>
      </c>
      <c r="S418" t="n">
        <v>88.73</v>
      </c>
      <c r="T418" t="n">
        <v>70633.35000000001</v>
      </c>
      <c r="U418" t="n">
        <v>0.38</v>
      </c>
      <c r="V418" t="n">
        <v>0.8</v>
      </c>
      <c r="W418" t="n">
        <v>7.84</v>
      </c>
      <c r="X418" t="n">
        <v>4.36</v>
      </c>
      <c r="Y418" t="n">
        <v>1</v>
      </c>
      <c r="Z418" t="n">
        <v>10</v>
      </c>
    </row>
    <row r="419">
      <c r="A419" t="n">
        <v>5</v>
      </c>
      <c r="B419" t="n">
        <v>80</v>
      </c>
      <c r="C419" t="inlineStr">
        <is>
          <t xml:space="preserve">CONCLUIDO	</t>
        </is>
      </c>
      <c r="D419" t="n">
        <v>2.3719</v>
      </c>
      <c r="E419" t="n">
        <v>42.16</v>
      </c>
      <c r="F419" t="n">
        <v>35.58</v>
      </c>
      <c r="G419" t="n">
        <v>16.17</v>
      </c>
      <c r="H419" t="n">
        <v>0.25</v>
      </c>
      <c r="I419" t="n">
        <v>132</v>
      </c>
      <c r="J419" t="n">
        <v>160.9</v>
      </c>
      <c r="K419" t="n">
        <v>50.28</v>
      </c>
      <c r="L419" t="n">
        <v>2.25</v>
      </c>
      <c r="M419" t="n">
        <v>130</v>
      </c>
      <c r="N419" t="n">
        <v>28.37</v>
      </c>
      <c r="O419" t="n">
        <v>20078.3</v>
      </c>
      <c r="P419" t="n">
        <v>408.95</v>
      </c>
      <c r="Q419" t="n">
        <v>3109.71</v>
      </c>
      <c r="R419" t="n">
        <v>216.61</v>
      </c>
      <c r="S419" t="n">
        <v>88.73</v>
      </c>
      <c r="T419" t="n">
        <v>61586.76</v>
      </c>
      <c r="U419" t="n">
        <v>0.41</v>
      </c>
      <c r="V419" t="n">
        <v>0.8100000000000001</v>
      </c>
      <c r="W419" t="n">
        <v>7.82</v>
      </c>
      <c r="X419" t="n">
        <v>3.82</v>
      </c>
      <c r="Y419" t="n">
        <v>1</v>
      </c>
      <c r="Z419" t="n">
        <v>10</v>
      </c>
    </row>
    <row r="420">
      <c r="A420" t="n">
        <v>6</v>
      </c>
      <c r="B420" t="n">
        <v>80</v>
      </c>
      <c r="C420" t="inlineStr">
        <is>
          <t xml:space="preserve">CONCLUIDO	</t>
        </is>
      </c>
      <c r="D420" t="n">
        <v>2.4302</v>
      </c>
      <c r="E420" t="n">
        <v>41.15</v>
      </c>
      <c r="F420" t="n">
        <v>35.09</v>
      </c>
      <c r="G420" t="n">
        <v>18.15</v>
      </c>
      <c r="H420" t="n">
        <v>0.27</v>
      </c>
      <c r="I420" t="n">
        <v>116</v>
      </c>
      <c r="J420" t="n">
        <v>161.26</v>
      </c>
      <c r="K420" t="n">
        <v>50.28</v>
      </c>
      <c r="L420" t="n">
        <v>2.5</v>
      </c>
      <c r="M420" t="n">
        <v>114</v>
      </c>
      <c r="N420" t="n">
        <v>28.48</v>
      </c>
      <c r="O420" t="n">
        <v>20122.23</v>
      </c>
      <c r="P420" t="n">
        <v>398.52</v>
      </c>
      <c r="Q420" t="n">
        <v>3109.8</v>
      </c>
      <c r="R420" t="n">
        <v>201.18</v>
      </c>
      <c r="S420" t="n">
        <v>88.73</v>
      </c>
      <c r="T420" t="n">
        <v>53948.37</v>
      </c>
      <c r="U420" t="n">
        <v>0.44</v>
      </c>
      <c r="V420" t="n">
        <v>0.82</v>
      </c>
      <c r="W420" t="n">
        <v>7.77</v>
      </c>
      <c r="X420" t="n">
        <v>3.32</v>
      </c>
      <c r="Y420" t="n">
        <v>1</v>
      </c>
      <c r="Z420" t="n">
        <v>10</v>
      </c>
    </row>
    <row r="421">
      <c r="A421" t="n">
        <v>7</v>
      </c>
      <c r="B421" t="n">
        <v>80</v>
      </c>
      <c r="C421" t="inlineStr">
        <is>
          <t xml:space="preserve">CONCLUIDO	</t>
        </is>
      </c>
      <c r="D421" t="n">
        <v>2.4793</v>
      </c>
      <c r="E421" t="n">
        <v>40.33</v>
      </c>
      <c r="F421" t="n">
        <v>34.69</v>
      </c>
      <c r="G421" t="n">
        <v>20.21</v>
      </c>
      <c r="H421" t="n">
        <v>0.3</v>
      </c>
      <c r="I421" t="n">
        <v>103</v>
      </c>
      <c r="J421" t="n">
        <v>161.61</v>
      </c>
      <c r="K421" t="n">
        <v>50.28</v>
      </c>
      <c r="L421" t="n">
        <v>2.75</v>
      </c>
      <c r="M421" t="n">
        <v>101</v>
      </c>
      <c r="N421" t="n">
        <v>28.58</v>
      </c>
      <c r="O421" t="n">
        <v>20166.2</v>
      </c>
      <c r="P421" t="n">
        <v>390.01</v>
      </c>
      <c r="Q421" t="n">
        <v>3109.78</v>
      </c>
      <c r="R421" t="n">
        <v>188.1</v>
      </c>
      <c r="S421" t="n">
        <v>88.73</v>
      </c>
      <c r="T421" t="n">
        <v>47476.05</v>
      </c>
      <c r="U421" t="n">
        <v>0.47</v>
      </c>
      <c r="V421" t="n">
        <v>0.83</v>
      </c>
      <c r="W421" t="n">
        <v>7.75</v>
      </c>
      <c r="X421" t="n">
        <v>2.93</v>
      </c>
      <c r="Y421" t="n">
        <v>1</v>
      </c>
      <c r="Z421" t="n">
        <v>10</v>
      </c>
    </row>
    <row r="422">
      <c r="A422" t="n">
        <v>8</v>
      </c>
      <c r="B422" t="n">
        <v>80</v>
      </c>
      <c r="C422" t="inlineStr">
        <is>
          <t xml:space="preserve">CONCLUIDO	</t>
        </is>
      </c>
      <c r="D422" t="n">
        <v>2.5152</v>
      </c>
      <c r="E422" t="n">
        <v>39.76</v>
      </c>
      <c r="F422" t="n">
        <v>34.44</v>
      </c>
      <c r="G422" t="n">
        <v>22.22</v>
      </c>
      <c r="H422" t="n">
        <v>0.33</v>
      </c>
      <c r="I422" t="n">
        <v>93</v>
      </c>
      <c r="J422" t="n">
        <v>161.97</v>
      </c>
      <c r="K422" t="n">
        <v>50.28</v>
      </c>
      <c r="L422" t="n">
        <v>3</v>
      </c>
      <c r="M422" t="n">
        <v>91</v>
      </c>
      <c r="N422" t="n">
        <v>28.69</v>
      </c>
      <c r="O422" t="n">
        <v>20210.21</v>
      </c>
      <c r="P422" t="n">
        <v>382.67</v>
      </c>
      <c r="Q422" t="n">
        <v>3109.7</v>
      </c>
      <c r="R422" t="n">
        <v>179.26</v>
      </c>
      <c r="S422" t="n">
        <v>88.73</v>
      </c>
      <c r="T422" t="n">
        <v>43103.35</v>
      </c>
      <c r="U422" t="n">
        <v>0.5</v>
      </c>
      <c r="V422" t="n">
        <v>0.84</v>
      </c>
      <c r="W422" t="n">
        <v>7.75</v>
      </c>
      <c r="X422" t="n">
        <v>2.67</v>
      </c>
      <c r="Y422" t="n">
        <v>1</v>
      </c>
      <c r="Z422" t="n">
        <v>10</v>
      </c>
    </row>
    <row r="423">
      <c r="A423" t="n">
        <v>9</v>
      </c>
      <c r="B423" t="n">
        <v>80</v>
      </c>
      <c r="C423" t="inlineStr">
        <is>
          <t xml:space="preserve">CONCLUIDO	</t>
        </is>
      </c>
      <c r="D423" t="n">
        <v>2.5518</v>
      </c>
      <c r="E423" t="n">
        <v>39.19</v>
      </c>
      <c r="F423" t="n">
        <v>34.16</v>
      </c>
      <c r="G423" t="n">
        <v>24.4</v>
      </c>
      <c r="H423" t="n">
        <v>0.35</v>
      </c>
      <c r="I423" t="n">
        <v>84</v>
      </c>
      <c r="J423" t="n">
        <v>162.33</v>
      </c>
      <c r="K423" t="n">
        <v>50.28</v>
      </c>
      <c r="L423" t="n">
        <v>3.25</v>
      </c>
      <c r="M423" t="n">
        <v>82</v>
      </c>
      <c r="N423" t="n">
        <v>28.8</v>
      </c>
      <c r="O423" t="n">
        <v>20254.26</v>
      </c>
      <c r="P423" t="n">
        <v>374.77</v>
      </c>
      <c r="Q423" t="n">
        <v>3109.33</v>
      </c>
      <c r="R423" t="n">
        <v>170.72</v>
      </c>
      <c r="S423" t="n">
        <v>88.73</v>
      </c>
      <c r="T423" t="n">
        <v>38881.8</v>
      </c>
      <c r="U423" t="n">
        <v>0.52</v>
      </c>
      <c r="V423" t="n">
        <v>0.85</v>
      </c>
      <c r="W423" t="n">
        <v>7.72</v>
      </c>
      <c r="X423" t="n">
        <v>2.39</v>
      </c>
      <c r="Y423" t="n">
        <v>1</v>
      </c>
      <c r="Z423" t="n">
        <v>10</v>
      </c>
    </row>
    <row r="424">
      <c r="A424" t="n">
        <v>10</v>
      </c>
      <c r="B424" t="n">
        <v>80</v>
      </c>
      <c r="C424" t="inlineStr">
        <is>
          <t xml:space="preserve">CONCLUIDO	</t>
        </is>
      </c>
      <c r="D424" t="n">
        <v>2.58</v>
      </c>
      <c r="E424" t="n">
        <v>38.76</v>
      </c>
      <c r="F424" t="n">
        <v>33.95</v>
      </c>
      <c r="G424" t="n">
        <v>26.46</v>
      </c>
      <c r="H424" t="n">
        <v>0.38</v>
      </c>
      <c r="I424" t="n">
        <v>77</v>
      </c>
      <c r="J424" t="n">
        <v>162.68</v>
      </c>
      <c r="K424" t="n">
        <v>50.28</v>
      </c>
      <c r="L424" t="n">
        <v>3.5</v>
      </c>
      <c r="M424" t="n">
        <v>75</v>
      </c>
      <c r="N424" t="n">
        <v>28.9</v>
      </c>
      <c r="O424" t="n">
        <v>20298.34</v>
      </c>
      <c r="P424" t="n">
        <v>367.53</v>
      </c>
      <c r="Q424" t="n">
        <v>3109.5</v>
      </c>
      <c r="R424" t="n">
        <v>163.99</v>
      </c>
      <c r="S424" t="n">
        <v>88.73</v>
      </c>
      <c r="T424" t="n">
        <v>35551.27</v>
      </c>
      <c r="U424" t="n">
        <v>0.54</v>
      </c>
      <c r="V424" t="n">
        <v>0.85</v>
      </c>
      <c r="W424" t="n">
        <v>7.71</v>
      </c>
      <c r="X424" t="n">
        <v>2.19</v>
      </c>
      <c r="Y424" t="n">
        <v>1</v>
      </c>
      <c r="Z424" t="n">
        <v>10</v>
      </c>
    </row>
    <row r="425">
      <c r="A425" t="n">
        <v>11</v>
      </c>
      <c r="B425" t="n">
        <v>80</v>
      </c>
      <c r="C425" t="inlineStr">
        <is>
          <t xml:space="preserve">CONCLUIDO	</t>
        </is>
      </c>
      <c r="D425" t="n">
        <v>2.6111</v>
      </c>
      <c r="E425" t="n">
        <v>38.3</v>
      </c>
      <c r="F425" t="n">
        <v>33.72</v>
      </c>
      <c r="G425" t="n">
        <v>28.9</v>
      </c>
      <c r="H425" t="n">
        <v>0.41</v>
      </c>
      <c r="I425" t="n">
        <v>70</v>
      </c>
      <c r="J425" t="n">
        <v>163.04</v>
      </c>
      <c r="K425" t="n">
        <v>50.28</v>
      </c>
      <c r="L425" t="n">
        <v>3.75</v>
      </c>
      <c r="M425" t="n">
        <v>68</v>
      </c>
      <c r="N425" t="n">
        <v>29.01</v>
      </c>
      <c r="O425" t="n">
        <v>20342.46</v>
      </c>
      <c r="P425" t="n">
        <v>360.72</v>
      </c>
      <c r="Q425" t="n">
        <v>3109.55</v>
      </c>
      <c r="R425" t="n">
        <v>156.35</v>
      </c>
      <c r="S425" t="n">
        <v>88.73</v>
      </c>
      <c r="T425" t="n">
        <v>31763.81</v>
      </c>
      <c r="U425" t="n">
        <v>0.57</v>
      </c>
      <c r="V425" t="n">
        <v>0.86</v>
      </c>
      <c r="W425" t="n">
        <v>7.7</v>
      </c>
      <c r="X425" t="n">
        <v>1.96</v>
      </c>
      <c r="Y425" t="n">
        <v>1</v>
      </c>
      <c r="Z425" t="n">
        <v>10</v>
      </c>
    </row>
    <row r="426">
      <c r="A426" t="n">
        <v>12</v>
      </c>
      <c r="B426" t="n">
        <v>80</v>
      </c>
      <c r="C426" t="inlineStr">
        <is>
          <t xml:space="preserve">CONCLUIDO	</t>
        </is>
      </c>
      <c r="D426" t="n">
        <v>2.631</v>
      </c>
      <c r="E426" t="n">
        <v>38.01</v>
      </c>
      <c r="F426" t="n">
        <v>33.59</v>
      </c>
      <c r="G426" t="n">
        <v>31.01</v>
      </c>
      <c r="H426" t="n">
        <v>0.43</v>
      </c>
      <c r="I426" t="n">
        <v>65</v>
      </c>
      <c r="J426" t="n">
        <v>163.4</v>
      </c>
      <c r="K426" t="n">
        <v>50.28</v>
      </c>
      <c r="L426" t="n">
        <v>4</v>
      </c>
      <c r="M426" t="n">
        <v>63</v>
      </c>
      <c r="N426" t="n">
        <v>29.12</v>
      </c>
      <c r="O426" t="n">
        <v>20386.62</v>
      </c>
      <c r="P426" t="n">
        <v>354.64</v>
      </c>
      <c r="Q426" t="n">
        <v>3109.56</v>
      </c>
      <c r="R426" t="n">
        <v>152.33</v>
      </c>
      <c r="S426" t="n">
        <v>88.73</v>
      </c>
      <c r="T426" t="n">
        <v>29778.58</v>
      </c>
      <c r="U426" t="n">
        <v>0.58</v>
      </c>
      <c r="V426" t="n">
        <v>0.86</v>
      </c>
      <c r="W426" t="n">
        <v>7.69</v>
      </c>
      <c r="X426" t="n">
        <v>1.83</v>
      </c>
      <c r="Y426" t="n">
        <v>1</v>
      </c>
      <c r="Z426" t="n">
        <v>10</v>
      </c>
    </row>
    <row r="427">
      <c r="A427" t="n">
        <v>13</v>
      </c>
      <c r="B427" t="n">
        <v>80</v>
      </c>
      <c r="C427" t="inlineStr">
        <is>
          <t xml:space="preserve">CONCLUIDO	</t>
        </is>
      </c>
      <c r="D427" t="n">
        <v>2.6497</v>
      </c>
      <c r="E427" t="n">
        <v>37.74</v>
      </c>
      <c r="F427" t="n">
        <v>33.48</v>
      </c>
      <c r="G427" t="n">
        <v>33.48</v>
      </c>
      <c r="H427" t="n">
        <v>0.46</v>
      </c>
      <c r="I427" t="n">
        <v>60</v>
      </c>
      <c r="J427" t="n">
        <v>163.76</v>
      </c>
      <c r="K427" t="n">
        <v>50.28</v>
      </c>
      <c r="L427" t="n">
        <v>4.25</v>
      </c>
      <c r="M427" t="n">
        <v>58</v>
      </c>
      <c r="N427" t="n">
        <v>29.23</v>
      </c>
      <c r="O427" t="n">
        <v>20430.81</v>
      </c>
      <c r="P427" t="n">
        <v>348.48</v>
      </c>
      <c r="Q427" t="n">
        <v>3109.38</v>
      </c>
      <c r="R427" t="n">
        <v>148.72</v>
      </c>
      <c r="S427" t="n">
        <v>88.73</v>
      </c>
      <c r="T427" t="n">
        <v>27998.65</v>
      </c>
      <c r="U427" t="n">
        <v>0.6</v>
      </c>
      <c r="V427" t="n">
        <v>0.86</v>
      </c>
      <c r="W427" t="n">
        <v>7.69</v>
      </c>
      <c r="X427" t="n">
        <v>1.72</v>
      </c>
      <c r="Y427" t="n">
        <v>1</v>
      </c>
      <c r="Z427" t="n">
        <v>10</v>
      </c>
    </row>
    <row r="428">
      <c r="A428" t="n">
        <v>14</v>
      </c>
      <c r="B428" t="n">
        <v>80</v>
      </c>
      <c r="C428" t="inlineStr">
        <is>
          <t xml:space="preserve">CONCLUIDO	</t>
        </is>
      </c>
      <c r="D428" t="n">
        <v>2.6684</v>
      </c>
      <c r="E428" t="n">
        <v>37.48</v>
      </c>
      <c r="F428" t="n">
        <v>33.35</v>
      </c>
      <c r="G428" t="n">
        <v>35.73</v>
      </c>
      <c r="H428" t="n">
        <v>0.49</v>
      </c>
      <c r="I428" t="n">
        <v>56</v>
      </c>
      <c r="J428" t="n">
        <v>164.12</v>
      </c>
      <c r="K428" t="n">
        <v>50.28</v>
      </c>
      <c r="L428" t="n">
        <v>4.5</v>
      </c>
      <c r="M428" t="n">
        <v>54</v>
      </c>
      <c r="N428" t="n">
        <v>29.34</v>
      </c>
      <c r="O428" t="n">
        <v>20475.04</v>
      </c>
      <c r="P428" t="n">
        <v>341.99</v>
      </c>
      <c r="Q428" t="n">
        <v>3109.28</v>
      </c>
      <c r="R428" t="n">
        <v>144.4</v>
      </c>
      <c r="S428" t="n">
        <v>88.73</v>
      </c>
      <c r="T428" t="n">
        <v>25857.48</v>
      </c>
      <c r="U428" t="n">
        <v>0.61</v>
      </c>
      <c r="V428" t="n">
        <v>0.87</v>
      </c>
      <c r="W428" t="n">
        <v>7.68</v>
      </c>
      <c r="X428" t="n">
        <v>1.58</v>
      </c>
      <c r="Y428" t="n">
        <v>1</v>
      </c>
      <c r="Z428" t="n">
        <v>10</v>
      </c>
    </row>
    <row r="429">
      <c r="A429" t="n">
        <v>15</v>
      </c>
      <c r="B429" t="n">
        <v>80</v>
      </c>
      <c r="C429" t="inlineStr">
        <is>
          <t xml:space="preserve">CONCLUIDO	</t>
        </is>
      </c>
      <c r="D429" t="n">
        <v>2.6859</v>
      </c>
      <c r="E429" t="n">
        <v>37.23</v>
      </c>
      <c r="F429" t="n">
        <v>33.23</v>
      </c>
      <c r="G429" t="n">
        <v>38.34</v>
      </c>
      <c r="H429" t="n">
        <v>0.51</v>
      </c>
      <c r="I429" t="n">
        <v>52</v>
      </c>
      <c r="J429" t="n">
        <v>164.48</v>
      </c>
      <c r="K429" t="n">
        <v>50.28</v>
      </c>
      <c r="L429" t="n">
        <v>4.75</v>
      </c>
      <c r="M429" t="n">
        <v>50</v>
      </c>
      <c r="N429" t="n">
        <v>29.45</v>
      </c>
      <c r="O429" t="n">
        <v>20519.3</v>
      </c>
      <c r="P429" t="n">
        <v>334.42</v>
      </c>
      <c r="Q429" t="n">
        <v>3109.46</v>
      </c>
      <c r="R429" t="n">
        <v>140.67</v>
      </c>
      <c r="S429" t="n">
        <v>88.73</v>
      </c>
      <c r="T429" t="n">
        <v>24016.26</v>
      </c>
      <c r="U429" t="n">
        <v>0.63</v>
      </c>
      <c r="V429" t="n">
        <v>0.87</v>
      </c>
      <c r="W429" t="n">
        <v>7.67</v>
      </c>
      <c r="X429" t="n">
        <v>1.47</v>
      </c>
      <c r="Y429" t="n">
        <v>1</v>
      </c>
      <c r="Z429" t="n">
        <v>10</v>
      </c>
    </row>
    <row r="430">
      <c r="A430" t="n">
        <v>16</v>
      </c>
      <c r="B430" t="n">
        <v>80</v>
      </c>
      <c r="C430" t="inlineStr">
        <is>
          <t xml:space="preserve">CONCLUIDO	</t>
        </is>
      </c>
      <c r="D430" t="n">
        <v>2.7042</v>
      </c>
      <c r="E430" t="n">
        <v>36.98</v>
      </c>
      <c r="F430" t="n">
        <v>33.11</v>
      </c>
      <c r="G430" t="n">
        <v>41.38</v>
      </c>
      <c r="H430" t="n">
        <v>0.54</v>
      </c>
      <c r="I430" t="n">
        <v>48</v>
      </c>
      <c r="J430" t="n">
        <v>164.83</v>
      </c>
      <c r="K430" t="n">
        <v>50.28</v>
      </c>
      <c r="L430" t="n">
        <v>5</v>
      </c>
      <c r="M430" t="n">
        <v>43</v>
      </c>
      <c r="N430" t="n">
        <v>29.55</v>
      </c>
      <c r="O430" t="n">
        <v>20563.61</v>
      </c>
      <c r="P430" t="n">
        <v>327.91</v>
      </c>
      <c r="Q430" t="n">
        <v>3109.27</v>
      </c>
      <c r="R430" t="n">
        <v>136.37</v>
      </c>
      <c r="S430" t="n">
        <v>88.73</v>
      </c>
      <c r="T430" t="n">
        <v>21884.45</v>
      </c>
      <c r="U430" t="n">
        <v>0.65</v>
      </c>
      <c r="V430" t="n">
        <v>0.87</v>
      </c>
      <c r="W430" t="n">
        <v>7.67</v>
      </c>
      <c r="X430" t="n">
        <v>1.35</v>
      </c>
      <c r="Y430" t="n">
        <v>1</v>
      </c>
      <c r="Z430" t="n">
        <v>10</v>
      </c>
    </row>
    <row r="431">
      <c r="A431" t="n">
        <v>17</v>
      </c>
      <c r="B431" t="n">
        <v>80</v>
      </c>
      <c r="C431" t="inlineStr">
        <is>
          <t xml:space="preserve">CONCLUIDO	</t>
        </is>
      </c>
      <c r="D431" t="n">
        <v>2.718</v>
      </c>
      <c r="E431" t="n">
        <v>36.79</v>
      </c>
      <c r="F431" t="n">
        <v>33.02</v>
      </c>
      <c r="G431" t="n">
        <v>44.02</v>
      </c>
      <c r="H431" t="n">
        <v>0.5600000000000001</v>
      </c>
      <c r="I431" t="n">
        <v>45</v>
      </c>
      <c r="J431" t="n">
        <v>165.19</v>
      </c>
      <c r="K431" t="n">
        <v>50.28</v>
      </c>
      <c r="L431" t="n">
        <v>5.25</v>
      </c>
      <c r="M431" t="n">
        <v>41</v>
      </c>
      <c r="N431" t="n">
        <v>29.66</v>
      </c>
      <c r="O431" t="n">
        <v>20607.95</v>
      </c>
      <c r="P431" t="n">
        <v>321.26</v>
      </c>
      <c r="Q431" t="n">
        <v>3109.31</v>
      </c>
      <c r="R431" t="n">
        <v>133.42</v>
      </c>
      <c r="S431" t="n">
        <v>88.73</v>
      </c>
      <c r="T431" t="n">
        <v>20425.61</v>
      </c>
      <c r="U431" t="n">
        <v>0.67</v>
      </c>
      <c r="V431" t="n">
        <v>0.88</v>
      </c>
      <c r="W431" t="n">
        <v>7.66</v>
      </c>
      <c r="X431" t="n">
        <v>1.25</v>
      </c>
      <c r="Y431" t="n">
        <v>1</v>
      </c>
      <c r="Z431" t="n">
        <v>10</v>
      </c>
    </row>
    <row r="432">
      <c r="A432" t="n">
        <v>18</v>
      </c>
      <c r="B432" t="n">
        <v>80</v>
      </c>
      <c r="C432" t="inlineStr">
        <is>
          <t xml:space="preserve">CONCLUIDO	</t>
        </is>
      </c>
      <c r="D432" t="n">
        <v>2.7267</v>
      </c>
      <c r="E432" t="n">
        <v>36.67</v>
      </c>
      <c r="F432" t="n">
        <v>32.97</v>
      </c>
      <c r="G432" t="n">
        <v>46</v>
      </c>
      <c r="H432" t="n">
        <v>0.59</v>
      </c>
      <c r="I432" t="n">
        <v>43</v>
      </c>
      <c r="J432" t="n">
        <v>165.55</v>
      </c>
      <c r="K432" t="n">
        <v>50.28</v>
      </c>
      <c r="L432" t="n">
        <v>5.5</v>
      </c>
      <c r="M432" t="n">
        <v>33</v>
      </c>
      <c r="N432" t="n">
        <v>29.77</v>
      </c>
      <c r="O432" t="n">
        <v>20652.33</v>
      </c>
      <c r="P432" t="n">
        <v>316.62</v>
      </c>
      <c r="Q432" t="n">
        <v>3109.36</v>
      </c>
      <c r="R432" t="n">
        <v>131.52</v>
      </c>
      <c r="S432" t="n">
        <v>88.73</v>
      </c>
      <c r="T432" t="n">
        <v>19483.24</v>
      </c>
      <c r="U432" t="n">
        <v>0.67</v>
      </c>
      <c r="V432" t="n">
        <v>0.88</v>
      </c>
      <c r="W432" t="n">
        <v>7.67</v>
      </c>
      <c r="X432" t="n">
        <v>1.2</v>
      </c>
      <c r="Y432" t="n">
        <v>1</v>
      </c>
      <c r="Z432" t="n">
        <v>10</v>
      </c>
    </row>
    <row r="433">
      <c r="A433" t="n">
        <v>19</v>
      </c>
      <c r="B433" t="n">
        <v>80</v>
      </c>
      <c r="C433" t="inlineStr">
        <is>
          <t xml:space="preserve">CONCLUIDO	</t>
        </is>
      </c>
      <c r="D433" t="n">
        <v>2.7345</v>
      </c>
      <c r="E433" t="n">
        <v>36.57</v>
      </c>
      <c r="F433" t="n">
        <v>32.92</v>
      </c>
      <c r="G433" t="n">
        <v>48.18</v>
      </c>
      <c r="H433" t="n">
        <v>0.61</v>
      </c>
      <c r="I433" t="n">
        <v>41</v>
      </c>
      <c r="J433" t="n">
        <v>165.91</v>
      </c>
      <c r="K433" t="n">
        <v>50.28</v>
      </c>
      <c r="L433" t="n">
        <v>5.75</v>
      </c>
      <c r="M433" t="n">
        <v>17</v>
      </c>
      <c r="N433" t="n">
        <v>29.88</v>
      </c>
      <c r="O433" t="n">
        <v>20696.74</v>
      </c>
      <c r="P433" t="n">
        <v>312.5</v>
      </c>
      <c r="Q433" t="n">
        <v>3109.24</v>
      </c>
      <c r="R433" t="n">
        <v>129.5</v>
      </c>
      <c r="S433" t="n">
        <v>88.73</v>
      </c>
      <c r="T433" t="n">
        <v>18485.34</v>
      </c>
      <c r="U433" t="n">
        <v>0.6899999999999999</v>
      </c>
      <c r="V433" t="n">
        <v>0.88</v>
      </c>
      <c r="W433" t="n">
        <v>7.68</v>
      </c>
      <c r="X433" t="n">
        <v>1.16</v>
      </c>
      <c r="Y433" t="n">
        <v>1</v>
      </c>
      <c r="Z433" t="n">
        <v>10</v>
      </c>
    </row>
    <row r="434">
      <c r="A434" t="n">
        <v>20</v>
      </c>
      <c r="B434" t="n">
        <v>80</v>
      </c>
      <c r="C434" t="inlineStr">
        <is>
          <t xml:space="preserve">CONCLUIDO	</t>
        </is>
      </c>
      <c r="D434" t="n">
        <v>2.733</v>
      </c>
      <c r="E434" t="n">
        <v>36.59</v>
      </c>
      <c r="F434" t="n">
        <v>32.94</v>
      </c>
      <c r="G434" t="n">
        <v>48.21</v>
      </c>
      <c r="H434" t="n">
        <v>0.64</v>
      </c>
      <c r="I434" t="n">
        <v>41</v>
      </c>
      <c r="J434" t="n">
        <v>166.27</v>
      </c>
      <c r="K434" t="n">
        <v>50.28</v>
      </c>
      <c r="L434" t="n">
        <v>6</v>
      </c>
      <c r="M434" t="n">
        <v>6</v>
      </c>
      <c r="N434" t="n">
        <v>29.99</v>
      </c>
      <c r="O434" t="n">
        <v>20741.2</v>
      </c>
      <c r="P434" t="n">
        <v>312.18</v>
      </c>
      <c r="Q434" t="n">
        <v>3109.22</v>
      </c>
      <c r="R434" t="n">
        <v>129.84</v>
      </c>
      <c r="S434" t="n">
        <v>88.73</v>
      </c>
      <c r="T434" t="n">
        <v>18656.54</v>
      </c>
      <c r="U434" t="n">
        <v>0.68</v>
      </c>
      <c r="V434" t="n">
        <v>0.88</v>
      </c>
      <c r="W434" t="n">
        <v>7.7</v>
      </c>
      <c r="X434" t="n">
        <v>1.18</v>
      </c>
      <c r="Y434" t="n">
        <v>1</v>
      </c>
      <c r="Z434" t="n">
        <v>10</v>
      </c>
    </row>
    <row r="435">
      <c r="A435" t="n">
        <v>21</v>
      </c>
      <c r="B435" t="n">
        <v>80</v>
      </c>
      <c r="C435" t="inlineStr">
        <is>
          <t xml:space="preserve">CONCLUIDO	</t>
        </is>
      </c>
      <c r="D435" t="n">
        <v>2.7377</v>
      </c>
      <c r="E435" t="n">
        <v>36.53</v>
      </c>
      <c r="F435" t="n">
        <v>32.91</v>
      </c>
      <c r="G435" t="n">
        <v>49.37</v>
      </c>
      <c r="H435" t="n">
        <v>0.66</v>
      </c>
      <c r="I435" t="n">
        <v>40</v>
      </c>
      <c r="J435" t="n">
        <v>166.64</v>
      </c>
      <c r="K435" t="n">
        <v>50.28</v>
      </c>
      <c r="L435" t="n">
        <v>6.25</v>
      </c>
      <c r="M435" t="n">
        <v>0</v>
      </c>
      <c r="N435" t="n">
        <v>30.11</v>
      </c>
      <c r="O435" t="n">
        <v>20785.69</v>
      </c>
      <c r="P435" t="n">
        <v>312.25</v>
      </c>
      <c r="Q435" t="n">
        <v>3109.12</v>
      </c>
      <c r="R435" t="n">
        <v>128.43</v>
      </c>
      <c r="S435" t="n">
        <v>88.73</v>
      </c>
      <c r="T435" t="n">
        <v>17956.11</v>
      </c>
      <c r="U435" t="n">
        <v>0.6899999999999999</v>
      </c>
      <c r="V435" t="n">
        <v>0.88</v>
      </c>
      <c r="W435" t="n">
        <v>7.7</v>
      </c>
      <c r="X435" t="n">
        <v>1.15</v>
      </c>
      <c r="Y435" t="n">
        <v>1</v>
      </c>
      <c r="Z435" t="n">
        <v>10</v>
      </c>
    </row>
    <row r="436">
      <c r="A436" t="n">
        <v>0</v>
      </c>
      <c r="B436" t="n">
        <v>115</v>
      </c>
      <c r="C436" t="inlineStr">
        <is>
          <t xml:space="preserve">CONCLUIDO	</t>
        </is>
      </c>
      <c r="D436" t="n">
        <v>1.3714</v>
      </c>
      <c r="E436" t="n">
        <v>72.92</v>
      </c>
      <c r="F436" t="n">
        <v>47.44</v>
      </c>
      <c r="G436" t="n">
        <v>5.47</v>
      </c>
      <c r="H436" t="n">
        <v>0.08</v>
      </c>
      <c r="I436" t="n">
        <v>520</v>
      </c>
      <c r="J436" t="n">
        <v>222.93</v>
      </c>
      <c r="K436" t="n">
        <v>56.94</v>
      </c>
      <c r="L436" t="n">
        <v>1</v>
      </c>
      <c r="M436" t="n">
        <v>518</v>
      </c>
      <c r="N436" t="n">
        <v>49.99</v>
      </c>
      <c r="O436" t="n">
        <v>27728.69</v>
      </c>
      <c r="P436" t="n">
        <v>717.97</v>
      </c>
      <c r="Q436" t="n">
        <v>3112.01</v>
      </c>
      <c r="R436" t="n">
        <v>603.66</v>
      </c>
      <c r="S436" t="n">
        <v>88.73</v>
      </c>
      <c r="T436" t="n">
        <v>253167.72</v>
      </c>
      <c r="U436" t="n">
        <v>0.15</v>
      </c>
      <c r="V436" t="n">
        <v>0.61</v>
      </c>
      <c r="W436" t="n">
        <v>8.470000000000001</v>
      </c>
      <c r="X436" t="n">
        <v>15.65</v>
      </c>
      <c r="Y436" t="n">
        <v>1</v>
      </c>
      <c r="Z436" t="n">
        <v>10</v>
      </c>
    </row>
    <row r="437">
      <c r="A437" t="n">
        <v>1</v>
      </c>
      <c r="B437" t="n">
        <v>115</v>
      </c>
      <c r="C437" t="inlineStr">
        <is>
          <t xml:space="preserve">CONCLUIDO	</t>
        </is>
      </c>
      <c r="D437" t="n">
        <v>1.6169</v>
      </c>
      <c r="E437" t="n">
        <v>61.85</v>
      </c>
      <c r="F437" t="n">
        <v>42.82</v>
      </c>
      <c r="G437" t="n">
        <v>6.89</v>
      </c>
      <c r="H437" t="n">
        <v>0.1</v>
      </c>
      <c r="I437" t="n">
        <v>373</v>
      </c>
      <c r="J437" t="n">
        <v>223.35</v>
      </c>
      <c r="K437" t="n">
        <v>56.94</v>
      </c>
      <c r="L437" t="n">
        <v>1.25</v>
      </c>
      <c r="M437" t="n">
        <v>371</v>
      </c>
      <c r="N437" t="n">
        <v>50.15</v>
      </c>
      <c r="O437" t="n">
        <v>27780.03</v>
      </c>
      <c r="P437" t="n">
        <v>644.84</v>
      </c>
      <c r="Q437" t="n">
        <v>3111.05</v>
      </c>
      <c r="R437" t="n">
        <v>453.31</v>
      </c>
      <c r="S437" t="n">
        <v>88.73</v>
      </c>
      <c r="T437" t="n">
        <v>178728.64</v>
      </c>
      <c r="U437" t="n">
        <v>0.2</v>
      </c>
      <c r="V437" t="n">
        <v>0.68</v>
      </c>
      <c r="W437" t="n">
        <v>8.199999999999999</v>
      </c>
      <c r="X437" t="n">
        <v>11.04</v>
      </c>
      <c r="Y437" t="n">
        <v>1</v>
      </c>
      <c r="Z437" t="n">
        <v>10</v>
      </c>
    </row>
    <row r="438">
      <c r="A438" t="n">
        <v>2</v>
      </c>
      <c r="B438" t="n">
        <v>115</v>
      </c>
      <c r="C438" t="inlineStr">
        <is>
          <t xml:space="preserve">CONCLUIDO	</t>
        </is>
      </c>
      <c r="D438" t="n">
        <v>1.7937</v>
      </c>
      <c r="E438" t="n">
        <v>55.75</v>
      </c>
      <c r="F438" t="n">
        <v>40.32</v>
      </c>
      <c r="G438" t="n">
        <v>8.31</v>
      </c>
      <c r="H438" t="n">
        <v>0.12</v>
      </c>
      <c r="I438" t="n">
        <v>291</v>
      </c>
      <c r="J438" t="n">
        <v>223.76</v>
      </c>
      <c r="K438" t="n">
        <v>56.94</v>
      </c>
      <c r="L438" t="n">
        <v>1.5</v>
      </c>
      <c r="M438" t="n">
        <v>289</v>
      </c>
      <c r="N438" t="n">
        <v>50.32</v>
      </c>
      <c r="O438" t="n">
        <v>27831.42</v>
      </c>
      <c r="P438" t="n">
        <v>604.39</v>
      </c>
      <c r="Q438" t="n">
        <v>3110.28</v>
      </c>
      <c r="R438" t="n">
        <v>371.31</v>
      </c>
      <c r="S438" t="n">
        <v>88.73</v>
      </c>
      <c r="T438" t="n">
        <v>138139.81</v>
      </c>
      <c r="U438" t="n">
        <v>0.24</v>
      </c>
      <c r="V438" t="n">
        <v>0.72</v>
      </c>
      <c r="W438" t="n">
        <v>8.08</v>
      </c>
      <c r="X438" t="n">
        <v>8.550000000000001</v>
      </c>
      <c r="Y438" t="n">
        <v>1</v>
      </c>
      <c r="Z438" t="n">
        <v>10</v>
      </c>
    </row>
    <row r="439">
      <c r="A439" t="n">
        <v>3</v>
      </c>
      <c r="B439" t="n">
        <v>115</v>
      </c>
      <c r="C439" t="inlineStr">
        <is>
          <t xml:space="preserve">CONCLUIDO	</t>
        </is>
      </c>
      <c r="D439" t="n">
        <v>1.9278</v>
      </c>
      <c r="E439" t="n">
        <v>51.87</v>
      </c>
      <c r="F439" t="n">
        <v>38.72</v>
      </c>
      <c r="G439" t="n">
        <v>9.720000000000001</v>
      </c>
      <c r="H439" t="n">
        <v>0.14</v>
      </c>
      <c r="I439" t="n">
        <v>239</v>
      </c>
      <c r="J439" t="n">
        <v>224.18</v>
      </c>
      <c r="K439" t="n">
        <v>56.94</v>
      </c>
      <c r="L439" t="n">
        <v>1.75</v>
      </c>
      <c r="M439" t="n">
        <v>237</v>
      </c>
      <c r="N439" t="n">
        <v>50.49</v>
      </c>
      <c r="O439" t="n">
        <v>27882.87</v>
      </c>
      <c r="P439" t="n">
        <v>577.49</v>
      </c>
      <c r="Q439" t="n">
        <v>3109.97</v>
      </c>
      <c r="R439" t="n">
        <v>319.43</v>
      </c>
      <c r="S439" t="n">
        <v>88.73</v>
      </c>
      <c r="T439" t="n">
        <v>112460.5</v>
      </c>
      <c r="U439" t="n">
        <v>0.28</v>
      </c>
      <c r="V439" t="n">
        <v>0.75</v>
      </c>
      <c r="W439" t="n">
        <v>7.98</v>
      </c>
      <c r="X439" t="n">
        <v>6.95</v>
      </c>
      <c r="Y439" t="n">
        <v>1</v>
      </c>
      <c r="Z439" t="n">
        <v>10</v>
      </c>
    </row>
    <row r="440">
      <c r="A440" t="n">
        <v>4</v>
      </c>
      <c r="B440" t="n">
        <v>115</v>
      </c>
      <c r="C440" t="inlineStr">
        <is>
          <t xml:space="preserve">CONCLUIDO	</t>
        </is>
      </c>
      <c r="D440" t="n">
        <v>2.0341</v>
      </c>
      <c r="E440" t="n">
        <v>49.16</v>
      </c>
      <c r="F440" t="n">
        <v>37.64</v>
      </c>
      <c r="G440" t="n">
        <v>11.18</v>
      </c>
      <c r="H440" t="n">
        <v>0.16</v>
      </c>
      <c r="I440" t="n">
        <v>202</v>
      </c>
      <c r="J440" t="n">
        <v>224.6</v>
      </c>
      <c r="K440" t="n">
        <v>56.94</v>
      </c>
      <c r="L440" t="n">
        <v>2</v>
      </c>
      <c r="M440" t="n">
        <v>200</v>
      </c>
      <c r="N440" t="n">
        <v>50.65</v>
      </c>
      <c r="O440" t="n">
        <v>27934.37</v>
      </c>
      <c r="P440" t="n">
        <v>558.5599999999999</v>
      </c>
      <c r="Q440" t="n">
        <v>3110.02</v>
      </c>
      <c r="R440" t="n">
        <v>284.21</v>
      </c>
      <c r="S440" t="n">
        <v>88.73</v>
      </c>
      <c r="T440" t="n">
        <v>95032.17999999999</v>
      </c>
      <c r="U440" t="n">
        <v>0.31</v>
      </c>
      <c r="V440" t="n">
        <v>0.77</v>
      </c>
      <c r="W440" t="n">
        <v>7.92</v>
      </c>
      <c r="X440" t="n">
        <v>5.87</v>
      </c>
      <c r="Y440" t="n">
        <v>1</v>
      </c>
      <c r="Z440" t="n">
        <v>10</v>
      </c>
    </row>
    <row r="441">
      <c r="A441" t="n">
        <v>5</v>
      </c>
      <c r="B441" t="n">
        <v>115</v>
      </c>
      <c r="C441" t="inlineStr">
        <is>
          <t xml:space="preserve">CONCLUIDO	</t>
        </is>
      </c>
      <c r="D441" t="n">
        <v>2.1191</v>
      </c>
      <c r="E441" t="n">
        <v>47.19</v>
      </c>
      <c r="F441" t="n">
        <v>36.85</v>
      </c>
      <c r="G441" t="n">
        <v>12.63</v>
      </c>
      <c r="H441" t="n">
        <v>0.18</v>
      </c>
      <c r="I441" t="n">
        <v>175</v>
      </c>
      <c r="J441" t="n">
        <v>225.01</v>
      </c>
      <c r="K441" t="n">
        <v>56.94</v>
      </c>
      <c r="L441" t="n">
        <v>2.25</v>
      </c>
      <c r="M441" t="n">
        <v>173</v>
      </c>
      <c r="N441" t="n">
        <v>50.82</v>
      </c>
      <c r="O441" t="n">
        <v>27985.94</v>
      </c>
      <c r="P441" t="n">
        <v>543.75</v>
      </c>
      <c r="Q441" t="n">
        <v>3109.89</v>
      </c>
      <c r="R441" t="n">
        <v>258.01</v>
      </c>
      <c r="S441" t="n">
        <v>88.73</v>
      </c>
      <c r="T441" t="n">
        <v>82072.02</v>
      </c>
      <c r="U441" t="n">
        <v>0.34</v>
      </c>
      <c r="V441" t="n">
        <v>0.79</v>
      </c>
      <c r="W441" t="n">
        <v>7.88</v>
      </c>
      <c r="X441" t="n">
        <v>5.08</v>
      </c>
      <c r="Y441" t="n">
        <v>1</v>
      </c>
      <c r="Z441" t="n">
        <v>10</v>
      </c>
    </row>
    <row r="442">
      <c r="A442" t="n">
        <v>6</v>
      </c>
      <c r="B442" t="n">
        <v>115</v>
      </c>
      <c r="C442" t="inlineStr">
        <is>
          <t xml:space="preserve">CONCLUIDO	</t>
        </is>
      </c>
      <c r="D442" t="n">
        <v>2.1916</v>
      </c>
      <c r="E442" t="n">
        <v>45.63</v>
      </c>
      <c r="F442" t="n">
        <v>36.21</v>
      </c>
      <c r="G442" t="n">
        <v>14.11</v>
      </c>
      <c r="H442" t="n">
        <v>0.2</v>
      </c>
      <c r="I442" t="n">
        <v>154</v>
      </c>
      <c r="J442" t="n">
        <v>225.43</v>
      </c>
      <c r="K442" t="n">
        <v>56.94</v>
      </c>
      <c r="L442" t="n">
        <v>2.5</v>
      </c>
      <c r="M442" t="n">
        <v>152</v>
      </c>
      <c r="N442" t="n">
        <v>50.99</v>
      </c>
      <c r="O442" t="n">
        <v>28037.57</v>
      </c>
      <c r="P442" t="n">
        <v>531.67</v>
      </c>
      <c r="Q442" t="n">
        <v>3110.1</v>
      </c>
      <c r="R442" t="n">
        <v>237.15</v>
      </c>
      <c r="S442" t="n">
        <v>88.73</v>
      </c>
      <c r="T442" t="n">
        <v>71742.13</v>
      </c>
      <c r="U442" t="n">
        <v>0.37</v>
      </c>
      <c r="V442" t="n">
        <v>0.8</v>
      </c>
      <c r="W442" t="n">
        <v>7.85</v>
      </c>
      <c r="X442" t="n">
        <v>4.44</v>
      </c>
      <c r="Y442" t="n">
        <v>1</v>
      </c>
      <c r="Z442" t="n">
        <v>10</v>
      </c>
    </row>
    <row r="443">
      <c r="A443" t="n">
        <v>7</v>
      </c>
      <c r="B443" t="n">
        <v>115</v>
      </c>
      <c r="C443" t="inlineStr">
        <is>
          <t xml:space="preserve">CONCLUIDO	</t>
        </is>
      </c>
      <c r="D443" t="n">
        <v>2.2479</v>
      </c>
      <c r="E443" t="n">
        <v>44.49</v>
      </c>
      <c r="F443" t="n">
        <v>35.77</v>
      </c>
      <c r="G443" t="n">
        <v>15.55</v>
      </c>
      <c r="H443" t="n">
        <v>0.22</v>
      </c>
      <c r="I443" t="n">
        <v>138</v>
      </c>
      <c r="J443" t="n">
        <v>225.85</v>
      </c>
      <c r="K443" t="n">
        <v>56.94</v>
      </c>
      <c r="L443" t="n">
        <v>2.75</v>
      </c>
      <c r="M443" t="n">
        <v>136</v>
      </c>
      <c r="N443" t="n">
        <v>51.16</v>
      </c>
      <c r="O443" t="n">
        <v>28089.25</v>
      </c>
      <c r="P443" t="n">
        <v>522.3</v>
      </c>
      <c r="Q443" t="n">
        <v>3109.62</v>
      </c>
      <c r="R443" t="n">
        <v>223</v>
      </c>
      <c r="S443" t="n">
        <v>88.73</v>
      </c>
      <c r="T443" t="n">
        <v>64749.56</v>
      </c>
      <c r="U443" t="n">
        <v>0.4</v>
      </c>
      <c r="V443" t="n">
        <v>0.8100000000000001</v>
      </c>
      <c r="W443" t="n">
        <v>7.82</v>
      </c>
      <c r="X443" t="n">
        <v>4</v>
      </c>
      <c r="Y443" t="n">
        <v>1</v>
      </c>
      <c r="Z443" t="n">
        <v>10</v>
      </c>
    </row>
    <row r="444">
      <c r="A444" t="n">
        <v>8</v>
      </c>
      <c r="B444" t="n">
        <v>115</v>
      </c>
      <c r="C444" t="inlineStr">
        <is>
          <t xml:space="preserve">CONCLUIDO	</t>
        </is>
      </c>
      <c r="D444" t="n">
        <v>2.3025</v>
      </c>
      <c r="E444" t="n">
        <v>43.43</v>
      </c>
      <c r="F444" t="n">
        <v>35.33</v>
      </c>
      <c r="G444" t="n">
        <v>17.09</v>
      </c>
      <c r="H444" t="n">
        <v>0.24</v>
      </c>
      <c r="I444" t="n">
        <v>124</v>
      </c>
      <c r="J444" t="n">
        <v>226.27</v>
      </c>
      <c r="K444" t="n">
        <v>56.94</v>
      </c>
      <c r="L444" t="n">
        <v>3</v>
      </c>
      <c r="M444" t="n">
        <v>122</v>
      </c>
      <c r="N444" t="n">
        <v>51.33</v>
      </c>
      <c r="O444" t="n">
        <v>28140.99</v>
      </c>
      <c r="P444" t="n">
        <v>513.13</v>
      </c>
      <c r="Q444" t="n">
        <v>3109.52</v>
      </c>
      <c r="R444" t="n">
        <v>208.35</v>
      </c>
      <c r="S444" t="n">
        <v>88.73</v>
      </c>
      <c r="T444" t="n">
        <v>57495.36</v>
      </c>
      <c r="U444" t="n">
        <v>0.43</v>
      </c>
      <c r="V444" t="n">
        <v>0.82</v>
      </c>
      <c r="W444" t="n">
        <v>7.8</v>
      </c>
      <c r="X444" t="n">
        <v>3.56</v>
      </c>
      <c r="Y444" t="n">
        <v>1</v>
      </c>
      <c r="Z444" t="n">
        <v>10</v>
      </c>
    </row>
    <row r="445">
      <c r="A445" t="n">
        <v>9</v>
      </c>
      <c r="B445" t="n">
        <v>115</v>
      </c>
      <c r="C445" t="inlineStr">
        <is>
          <t xml:space="preserve">CONCLUIDO	</t>
        </is>
      </c>
      <c r="D445" t="n">
        <v>2.3447</v>
      </c>
      <c r="E445" t="n">
        <v>42.65</v>
      </c>
      <c r="F445" t="n">
        <v>35.03</v>
      </c>
      <c r="G445" t="n">
        <v>18.6</v>
      </c>
      <c r="H445" t="n">
        <v>0.25</v>
      </c>
      <c r="I445" t="n">
        <v>113</v>
      </c>
      <c r="J445" t="n">
        <v>226.69</v>
      </c>
      <c r="K445" t="n">
        <v>56.94</v>
      </c>
      <c r="L445" t="n">
        <v>3.25</v>
      </c>
      <c r="M445" t="n">
        <v>111</v>
      </c>
      <c r="N445" t="n">
        <v>51.5</v>
      </c>
      <c r="O445" t="n">
        <v>28192.8</v>
      </c>
      <c r="P445" t="n">
        <v>505.62</v>
      </c>
      <c r="Q445" t="n">
        <v>3109.44</v>
      </c>
      <c r="R445" t="n">
        <v>198.52</v>
      </c>
      <c r="S445" t="n">
        <v>88.73</v>
      </c>
      <c r="T445" t="n">
        <v>52635.48</v>
      </c>
      <c r="U445" t="n">
        <v>0.45</v>
      </c>
      <c r="V445" t="n">
        <v>0.83</v>
      </c>
      <c r="W445" t="n">
        <v>7.79</v>
      </c>
      <c r="X445" t="n">
        <v>3.26</v>
      </c>
      <c r="Y445" t="n">
        <v>1</v>
      </c>
      <c r="Z445" t="n">
        <v>10</v>
      </c>
    </row>
    <row r="446">
      <c r="A446" t="n">
        <v>10</v>
      </c>
      <c r="B446" t="n">
        <v>115</v>
      </c>
      <c r="C446" t="inlineStr">
        <is>
          <t xml:space="preserve">CONCLUIDO	</t>
        </is>
      </c>
      <c r="D446" t="n">
        <v>2.3879</v>
      </c>
      <c r="E446" t="n">
        <v>41.88</v>
      </c>
      <c r="F446" t="n">
        <v>34.7</v>
      </c>
      <c r="G446" t="n">
        <v>20.21</v>
      </c>
      <c r="H446" t="n">
        <v>0.27</v>
      </c>
      <c r="I446" t="n">
        <v>103</v>
      </c>
      <c r="J446" t="n">
        <v>227.11</v>
      </c>
      <c r="K446" t="n">
        <v>56.94</v>
      </c>
      <c r="L446" t="n">
        <v>3.5</v>
      </c>
      <c r="M446" t="n">
        <v>101</v>
      </c>
      <c r="N446" t="n">
        <v>51.67</v>
      </c>
      <c r="O446" t="n">
        <v>28244.66</v>
      </c>
      <c r="P446" t="n">
        <v>498.07</v>
      </c>
      <c r="Q446" t="n">
        <v>3109.53</v>
      </c>
      <c r="R446" t="n">
        <v>188.02</v>
      </c>
      <c r="S446" t="n">
        <v>88.73</v>
      </c>
      <c r="T446" t="n">
        <v>47435.95</v>
      </c>
      <c r="U446" t="n">
        <v>0.47</v>
      </c>
      <c r="V446" t="n">
        <v>0.83</v>
      </c>
      <c r="W446" t="n">
        <v>7.76</v>
      </c>
      <c r="X446" t="n">
        <v>2.93</v>
      </c>
      <c r="Y446" t="n">
        <v>1</v>
      </c>
      <c r="Z446" t="n">
        <v>10</v>
      </c>
    </row>
    <row r="447">
      <c r="A447" t="n">
        <v>11</v>
      </c>
      <c r="B447" t="n">
        <v>115</v>
      </c>
      <c r="C447" t="inlineStr">
        <is>
          <t xml:space="preserve">CONCLUIDO	</t>
        </is>
      </c>
      <c r="D447" t="n">
        <v>2.4159</v>
      </c>
      <c r="E447" t="n">
        <v>41.39</v>
      </c>
      <c r="F447" t="n">
        <v>34.52</v>
      </c>
      <c r="G447" t="n">
        <v>21.57</v>
      </c>
      <c r="H447" t="n">
        <v>0.29</v>
      </c>
      <c r="I447" t="n">
        <v>96</v>
      </c>
      <c r="J447" t="n">
        <v>227.53</v>
      </c>
      <c r="K447" t="n">
        <v>56.94</v>
      </c>
      <c r="L447" t="n">
        <v>3.75</v>
      </c>
      <c r="M447" t="n">
        <v>94</v>
      </c>
      <c r="N447" t="n">
        <v>51.84</v>
      </c>
      <c r="O447" t="n">
        <v>28296.58</v>
      </c>
      <c r="P447" t="n">
        <v>492.74</v>
      </c>
      <c r="Q447" t="n">
        <v>3109.39</v>
      </c>
      <c r="R447" t="n">
        <v>181.92</v>
      </c>
      <c r="S447" t="n">
        <v>88.73</v>
      </c>
      <c r="T447" t="n">
        <v>44419.9</v>
      </c>
      <c r="U447" t="n">
        <v>0.49</v>
      </c>
      <c r="V447" t="n">
        <v>0.84</v>
      </c>
      <c r="W447" t="n">
        <v>7.76</v>
      </c>
      <c r="X447" t="n">
        <v>2.76</v>
      </c>
      <c r="Y447" t="n">
        <v>1</v>
      </c>
      <c r="Z447" t="n">
        <v>10</v>
      </c>
    </row>
    <row r="448">
      <c r="A448" t="n">
        <v>12</v>
      </c>
      <c r="B448" t="n">
        <v>115</v>
      </c>
      <c r="C448" t="inlineStr">
        <is>
          <t xml:space="preserve">CONCLUIDO	</t>
        </is>
      </c>
      <c r="D448" t="n">
        <v>2.4469</v>
      </c>
      <c r="E448" t="n">
        <v>40.87</v>
      </c>
      <c r="F448" t="n">
        <v>34.3</v>
      </c>
      <c r="G448" t="n">
        <v>23.12</v>
      </c>
      <c r="H448" t="n">
        <v>0.31</v>
      </c>
      <c r="I448" t="n">
        <v>89</v>
      </c>
      <c r="J448" t="n">
        <v>227.95</v>
      </c>
      <c r="K448" t="n">
        <v>56.94</v>
      </c>
      <c r="L448" t="n">
        <v>4</v>
      </c>
      <c r="M448" t="n">
        <v>87</v>
      </c>
      <c r="N448" t="n">
        <v>52.01</v>
      </c>
      <c r="O448" t="n">
        <v>28348.56</v>
      </c>
      <c r="P448" t="n">
        <v>486.99</v>
      </c>
      <c r="Q448" t="n">
        <v>3109.3</v>
      </c>
      <c r="R448" t="n">
        <v>175.43</v>
      </c>
      <c r="S448" t="n">
        <v>88.73</v>
      </c>
      <c r="T448" t="n">
        <v>41211.06</v>
      </c>
      <c r="U448" t="n">
        <v>0.51</v>
      </c>
      <c r="V448" t="n">
        <v>0.84</v>
      </c>
      <c r="W448" t="n">
        <v>7.73</v>
      </c>
      <c r="X448" t="n">
        <v>2.54</v>
      </c>
      <c r="Y448" t="n">
        <v>1</v>
      </c>
      <c r="Z448" t="n">
        <v>10</v>
      </c>
    </row>
    <row r="449">
      <c r="A449" t="n">
        <v>13</v>
      </c>
      <c r="B449" t="n">
        <v>115</v>
      </c>
      <c r="C449" t="inlineStr">
        <is>
          <t xml:space="preserve">CONCLUIDO	</t>
        </is>
      </c>
      <c r="D449" t="n">
        <v>2.4786</v>
      </c>
      <c r="E449" t="n">
        <v>40.35</v>
      </c>
      <c r="F449" t="n">
        <v>34.09</v>
      </c>
      <c r="G449" t="n">
        <v>24.94</v>
      </c>
      <c r="H449" t="n">
        <v>0.33</v>
      </c>
      <c r="I449" t="n">
        <v>82</v>
      </c>
      <c r="J449" t="n">
        <v>228.38</v>
      </c>
      <c r="K449" t="n">
        <v>56.94</v>
      </c>
      <c r="L449" t="n">
        <v>4.25</v>
      </c>
      <c r="M449" t="n">
        <v>80</v>
      </c>
      <c r="N449" t="n">
        <v>52.18</v>
      </c>
      <c r="O449" t="n">
        <v>28400.61</v>
      </c>
      <c r="P449" t="n">
        <v>480.59</v>
      </c>
      <c r="Q449" t="n">
        <v>3109.38</v>
      </c>
      <c r="R449" t="n">
        <v>168.22</v>
      </c>
      <c r="S449" t="n">
        <v>88.73</v>
      </c>
      <c r="T449" t="n">
        <v>37638.87</v>
      </c>
      <c r="U449" t="n">
        <v>0.53</v>
      </c>
      <c r="V449" t="n">
        <v>0.85</v>
      </c>
      <c r="W449" t="n">
        <v>7.73</v>
      </c>
      <c r="X449" t="n">
        <v>2.32</v>
      </c>
      <c r="Y449" t="n">
        <v>1</v>
      </c>
      <c r="Z449" t="n">
        <v>10</v>
      </c>
    </row>
    <row r="450">
      <c r="A450" t="n">
        <v>14</v>
      </c>
      <c r="B450" t="n">
        <v>115</v>
      </c>
      <c r="C450" t="inlineStr">
        <is>
          <t xml:space="preserve">CONCLUIDO	</t>
        </is>
      </c>
      <c r="D450" t="n">
        <v>2.4987</v>
      </c>
      <c r="E450" t="n">
        <v>40.02</v>
      </c>
      <c r="F450" t="n">
        <v>33.98</v>
      </c>
      <c r="G450" t="n">
        <v>26.48</v>
      </c>
      <c r="H450" t="n">
        <v>0.35</v>
      </c>
      <c r="I450" t="n">
        <v>77</v>
      </c>
      <c r="J450" t="n">
        <v>228.8</v>
      </c>
      <c r="K450" t="n">
        <v>56.94</v>
      </c>
      <c r="L450" t="n">
        <v>4.5</v>
      </c>
      <c r="M450" t="n">
        <v>75</v>
      </c>
      <c r="N450" t="n">
        <v>52.36</v>
      </c>
      <c r="O450" t="n">
        <v>28452.71</v>
      </c>
      <c r="P450" t="n">
        <v>476.22</v>
      </c>
      <c r="Q450" t="n">
        <v>3109.53</v>
      </c>
      <c r="R450" t="n">
        <v>164.86</v>
      </c>
      <c r="S450" t="n">
        <v>88.73</v>
      </c>
      <c r="T450" t="n">
        <v>35986.7</v>
      </c>
      <c r="U450" t="n">
        <v>0.54</v>
      </c>
      <c r="V450" t="n">
        <v>0.85</v>
      </c>
      <c r="W450" t="n">
        <v>7.72</v>
      </c>
      <c r="X450" t="n">
        <v>2.22</v>
      </c>
      <c r="Y450" t="n">
        <v>1</v>
      </c>
      <c r="Z450" t="n">
        <v>10</v>
      </c>
    </row>
    <row r="451">
      <c r="A451" t="n">
        <v>15</v>
      </c>
      <c r="B451" t="n">
        <v>115</v>
      </c>
      <c r="C451" t="inlineStr">
        <is>
          <t xml:space="preserve">CONCLUIDO	</t>
        </is>
      </c>
      <c r="D451" t="n">
        <v>2.5236</v>
      </c>
      <c r="E451" t="n">
        <v>39.63</v>
      </c>
      <c r="F451" t="n">
        <v>33.81</v>
      </c>
      <c r="G451" t="n">
        <v>28.17</v>
      </c>
      <c r="H451" t="n">
        <v>0.37</v>
      </c>
      <c r="I451" t="n">
        <v>72</v>
      </c>
      <c r="J451" t="n">
        <v>229.22</v>
      </c>
      <c r="K451" t="n">
        <v>56.94</v>
      </c>
      <c r="L451" t="n">
        <v>4.75</v>
      </c>
      <c r="M451" t="n">
        <v>70</v>
      </c>
      <c r="N451" t="n">
        <v>52.53</v>
      </c>
      <c r="O451" t="n">
        <v>28504.87</v>
      </c>
      <c r="P451" t="n">
        <v>470.72</v>
      </c>
      <c r="Q451" t="n">
        <v>3109.43</v>
      </c>
      <c r="R451" t="n">
        <v>159.25</v>
      </c>
      <c r="S451" t="n">
        <v>88.73</v>
      </c>
      <c r="T451" t="n">
        <v>33203.07</v>
      </c>
      <c r="U451" t="n">
        <v>0.5600000000000001</v>
      </c>
      <c r="V451" t="n">
        <v>0.86</v>
      </c>
      <c r="W451" t="n">
        <v>7.7</v>
      </c>
      <c r="X451" t="n">
        <v>2.04</v>
      </c>
      <c r="Y451" t="n">
        <v>1</v>
      </c>
      <c r="Z451" t="n">
        <v>10</v>
      </c>
    </row>
    <row r="452">
      <c r="A452" t="n">
        <v>16</v>
      </c>
      <c r="B452" t="n">
        <v>115</v>
      </c>
      <c r="C452" t="inlineStr">
        <is>
          <t xml:space="preserve">CONCLUIDO	</t>
        </is>
      </c>
      <c r="D452" t="n">
        <v>2.5415</v>
      </c>
      <c r="E452" t="n">
        <v>39.35</v>
      </c>
      <c r="F452" t="n">
        <v>33.7</v>
      </c>
      <c r="G452" t="n">
        <v>29.74</v>
      </c>
      <c r="H452" t="n">
        <v>0.39</v>
      </c>
      <c r="I452" t="n">
        <v>68</v>
      </c>
      <c r="J452" t="n">
        <v>229.65</v>
      </c>
      <c r="K452" t="n">
        <v>56.94</v>
      </c>
      <c r="L452" t="n">
        <v>5</v>
      </c>
      <c r="M452" t="n">
        <v>66</v>
      </c>
      <c r="N452" t="n">
        <v>52.7</v>
      </c>
      <c r="O452" t="n">
        <v>28557.1</v>
      </c>
      <c r="P452" t="n">
        <v>466.97</v>
      </c>
      <c r="Q452" t="n">
        <v>3109.28</v>
      </c>
      <c r="R452" t="n">
        <v>155.62</v>
      </c>
      <c r="S452" t="n">
        <v>88.73</v>
      </c>
      <c r="T452" t="n">
        <v>31411.4</v>
      </c>
      <c r="U452" t="n">
        <v>0.57</v>
      </c>
      <c r="V452" t="n">
        <v>0.86</v>
      </c>
      <c r="W452" t="n">
        <v>7.7</v>
      </c>
      <c r="X452" t="n">
        <v>1.94</v>
      </c>
      <c r="Y452" t="n">
        <v>1</v>
      </c>
      <c r="Z452" t="n">
        <v>10</v>
      </c>
    </row>
    <row r="453">
      <c r="A453" t="n">
        <v>17</v>
      </c>
      <c r="B453" t="n">
        <v>115</v>
      </c>
      <c r="C453" t="inlineStr">
        <is>
          <t xml:space="preserve">CONCLUIDO	</t>
        </is>
      </c>
      <c r="D453" t="n">
        <v>2.5628</v>
      </c>
      <c r="E453" t="n">
        <v>39.02</v>
      </c>
      <c r="F453" t="n">
        <v>33.55</v>
      </c>
      <c r="G453" t="n">
        <v>31.45</v>
      </c>
      <c r="H453" t="n">
        <v>0.41</v>
      </c>
      <c r="I453" t="n">
        <v>64</v>
      </c>
      <c r="J453" t="n">
        <v>230.07</v>
      </c>
      <c r="K453" t="n">
        <v>56.94</v>
      </c>
      <c r="L453" t="n">
        <v>5.25</v>
      </c>
      <c r="M453" t="n">
        <v>62</v>
      </c>
      <c r="N453" t="n">
        <v>52.88</v>
      </c>
      <c r="O453" t="n">
        <v>28609.38</v>
      </c>
      <c r="P453" t="n">
        <v>461.3</v>
      </c>
      <c r="Q453" t="n">
        <v>3109.2</v>
      </c>
      <c r="R453" t="n">
        <v>150.99</v>
      </c>
      <c r="S453" t="n">
        <v>88.73</v>
      </c>
      <c r="T453" t="n">
        <v>29115.95</v>
      </c>
      <c r="U453" t="n">
        <v>0.59</v>
      </c>
      <c r="V453" t="n">
        <v>0.86</v>
      </c>
      <c r="W453" t="n">
        <v>7.69</v>
      </c>
      <c r="X453" t="n">
        <v>1.79</v>
      </c>
      <c r="Y453" t="n">
        <v>1</v>
      </c>
      <c r="Z453" t="n">
        <v>10</v>
      </c>
    </row>
    <row r="454">
      <c r="A454" t="n">
        <v>18</v>
      </c>
      <c r="B454" t="n">
        <v>115</v>
      </c>
      <c r="C454" t="inlineStr">
        <is>
          <t xml:space="preserve">CONCLUIDO	</t>
        </is>
      </c>
      <c r="D454" t="n">
        <v>2.5755</v>
      </c>
      <c r="E454" t="n">
        <v>38.83</v>
      </c>
      <c r="F454" t="n">
        <v>33.49</v>
      </c>
      <c r="G454" t="n">
        <v>32.94</v>
      </c>
      <c r="H454" t="n">
        <v>0.42</v>
      </c>
      <c r="I454" t="n">
        <v>61</v>
      </c>
      <c r="J454" t="n">
        <v>230.49</v>
      </c>
      <c r="K454" t="n">
        <v>56.94</v>
      </c>
      <c r="L454" t="n">
        <v>5.5</v>
      </c>
      <c r="M454" t="n">
        <v>59</v>
      </c>
      <c r="N454" t="n">
        <v>53.05</v>
      </c>
      <c r="O454" t="n">
        <v>28661.73</v>
      </c>
      <c r="P454" t="n">
        <v>457.9</v>
      </c>
      <c r="Q454" t="n">
        <v>3109.21</v>
      </c>
      <c r="R454" t="n">
        <v>148.66</v>
      </c>
      <c r="S454" t="n">
        <v>88.73</v>
      </c>
      <c r="T454" t="n">
        <v>27962.73</v>
      </c>
      <c r="U454" t="n">
        <v>0.6</v>
      </c>
      <c r="V454" t="n">
        <v>0.86</v>
      </c>
      <c r="W454" t="n">
        <v>7.7</v>
      </c>
      <c r="X454" t="n">
        <v>1.73</v>
      </c>
      <c r="Y454" t="n">
        <v>1</v>
      </c>
      <c r="Z454" t="n">
        <v>10</v>
      </c>
    </row>
    <row r="455">
      <c r="A455" t="n">
        <v>19</v>
      </c>
      <c r="B455" t="n">
        <v>115</v>
      </c>
      <c r="C455" t="inlineStr">
        <is>
          <t xml:space="preserve">CONCLUIDO	</t>
        </is>
      </c>
      <c r="D455" t="n">
        <v>2.5894</v>
      </c>
      <c r="E455" t="n">
        <v>38.62</v>
      </c>
      <c r="F455" t="n">
        <v>33.41</v>
      </c>
      <c r="G455" t="n">
        <v>34.57</v>
      </c>
      <c r="H455" t="n">
        <v>0.44</v>
      </c>
      <c r="I455" t="n">
        <v>58</v>
      </c>
      <c r="J455" t="n">
        <v>230.92</v>
      </c>
      <c r="K455" t="n">
        <v>56.94</v>
      </c>
      <c r="L455" t="n">
        <v>5.75</v>
      </c>
      <c r="M455" t="n">
        <v>56</v>
      </c>
      <c r="N455" t="n">
        <v>53.23</v>
      </c>
      <c r="O455" t="n">
        <v>28714.14</v>
      </c>
      <c r="P455" t="n">
        <v>452.88</v>
      </c>
      <c r="Q455" t="n">
        <v>3109.58</v>
      </c>
      <c r="R455" t="n">
        <v>146.08</v>
      </c>
      <c r="S455" t="n">
        <v>88.73</v>
      </c>
      <c r="T455" t="n">
        <v>26689.43</v>
      </c>
      <c r="U455" t="n">
        <v>0.61</v>
      </c>
      <c r="V455" t="n">
        <v>0.87</v>
      </c>
      <c r="W455" t="n">
        <v>7.69</v>
      </c>
      <c r="X455" t="n">
        <v>1.65</v>
      </c>
      <c r="Y455" t="n">
        <v>1</v>
      </c>
      <c r="Z455" t="n">
        <v>10</v>
      </c>
    </row>
    <row r="456">
      <c r="A456" t="n">
        <v>20</v>
      </c>
      <c r="B456" t="n">
        <v>115</v>
      </c>
      <c r="C456" t="inlineStr">
        <is>
          <t xml:space="preserve">CONCLUIDO	</t>
        </is>
      </c>
      <c r="D456" t="n">
        <v>2.6046</v>
      </c>
      <c r="E456" t="n">
        <v>38.39</v>
      </c>
      <c r="F456" t="n">
        <v>33.32</v>
      </c>
      <c r="G456" t="n">
        <v>36.35</v>
      </c>
      <c r="H456" t="n">
        <v>0.46</v>
      </c>
      <c r="I456" t="n">
        <v>55</v>
      </c>
      <c r="J456" t="n">
        <v>231.34</v>
      </c>
      <c r="K456" t="n">
        <v>56.94</v>
      </c>
      <c r="L456" t="n">
        <v>6</v>
      </c>
      <c r="M456" t="n">
        <v>53</v>
      </c>
      <c r="N456" t="n">
        <v>53.4</v>
      </c>
      <c r="O456" t="n">
        <v>28766.61</v>
      </c>
      <c r="P456" t="n">
        <v>449.13</v>
      </c>
      <c r="Q456" t="n">
        <v>3109.35</v>
      </c>
      <c r="R456" t="n">
        <v>143.41</v>
      </c>
      <c r="S456" t="n">
        <v>88.73</v>
      </c>
      <c r="T456" t="n">
        <v>25367.44</v>
      </c>
      <c r="U456" t="n">
        <v>0.62</v>
      </c>
      <c r="V456" t="n">
        <v>0.87</v>
      </c>
      <c r="W456" t="n">
        <v>7.68</v>
      </c>
      <c r="X456" t="n">
        <v>1.56</v>
      </c>
      <c r="Y456" t="n">
        <v>1</v>
      </c>
      <c r="Z456" t="n">
        <v>10</v>
      </c>
    </row>
    <row r="457">
      <c r="A457" t="n">
        <v>21</v>
      </c>
      <c r="B457" t="n">
        <v>115</v>
      </c>
      <c r="C457" t="inlineStr">
        <is>
          <t xml:space="preserve">CONCLUIDO	</t>
        </is>
      </c>
      <c r="D457" t="n">
        <v>2.6195</v>
      </c>
      <c r="E457" t="n">
        <v>38.18</v>
      </c>
      <c r="F457" t="n">
        <v>33.23</v>
      </c>
      <c r="G457" t="n">
        <v>38.34</v>
      </c>
      <c r="H457" t="n">
        <v>0.48</v>
      </c>
      <c r="I457" t="n">
        <v>52</v>
      </c>
      <c r="J457" t="n">
        <v>231.77</v>
      </c>
      <c r="K457" t="n">
        <v>56.94</v>
      </c>
      <c r="L457" t="n">
        <v>6.25</v>
      </c>
      <c r="M457" t="n">
        <v>50</v>
      </c>
      <c r="N457" t="n">
        <v>53.58</v>
      </c>
      <c r="O457" t="n">
        <v>28819.14</v>
      </c>
      <c r="P457" t="n">
        <v>445.28</v>
      </c>
      <c r="Q457" t="n">
        <v>3109.21</v>
      </c>
      <c r="R457" t="n">
        <v>140.21</v>
      </c>
      <c r="S457" t="n">
        <v>88.73</v>
      </c>
      <c r="T457" t="n">
        <v>23785.95</v>
      </c>
      <c r="U457" t="n">
        <v>0.63</v>
      </c>
      <c r="V457" t="n">
        <v>0.87</v>
      </c>
      <c r="W457" t="n">
        <v>7.68</v>
      </c>
      <c r="X457" t="n">
        <v>1.47</v>
      </c>
      <c r="Y457" t="n">
        <v>1</v>
      </c>
      <c r="Z457" t="n">
        <v>10</v>
      </c>
    </row>
    <row r="458">
      <c r="A458" t="n">
        <v>22</v>
      </c>
      <c r="B458" t="n">
        <v>115</v>
      </c>
      <c r="C458" t="inlineStr">
        <is>
          <t xml:space="preserve">CONCLUIDO	</t>
        </is>
      </c>
      <c r="D458" t="n">
        <v>2.6305</v>
      </c>
      <c r="E458" t="n">
        <v>38.02</v>
      </c>
      <c r="F458" t="n">
        <v>33.16</v>
      </c>
      <c r="G458" t="n">
        <v>39.79</v>
      </c>
      <c r="H458" t="n">
        <v>0.5</v>
      </c>
      <c r="I458" t="n">
        <v>50</v>
      </c>
      <c r="J458" t="n">
        <v>232.2</v>
      </c>
      <c r="K458" t="n">
        <v>56.94</v>
      </c>
      <c r="L458" t="n">
        <v>6.5</v>
      </c>
      <c r="M458" t="n">
        <v>48</v>
      </c>
      <c r="N458" t="n">
        <v>53.75</v>
      </c>
      <c r="O458" t="n">
        <v>28871.74</v>
      </c>
      <c r="P458" t="n">
        <v>440.18</v>
      </c>
      <c r="Q458" t="n">
        <v>3109.29</v>
      </c>
      <c r="R458" t="n">
        <v>138.29</v>
      </c>
      <c r="S458" t="n">
        <v>88.73</v>
      </c>
      <c r="T458" t="n">
        <v>22834.99</v>
      </c>
      <c r="U458" t="n">
        <v>0.64</v>
      </c>
      <c r="V458" t="n">
        <v>0.87</v>
      </c>
      <c r="W458" t="n">
        <v>7.67</v>
      </c>
      <c r="X458" t="n">
        <v>1.4</v>
      </c>
      <c r="Y458" t="n">
        <v>1</v>
      </c>
      <c r="Z458" t="n">
        <v>10</v>
      </c>
    </row>
    <row r="459">
      <c r="A459" t="n">
        <v>23</v>
      </c>
      <c r="B459" t="n">
        <v>115</v>
      </c>
      <c r="C459" t="inlineStr">
        <is>
          <t xml:space="preserve">CONCLUIDO	</t>
        </is>
      </c>
      <c r="D459" t="n">
        <v>2.6419</v>
      </c>
      <c r="E459" t="n">
        <v>37.85</v>
      </c>
      <c r="F459" t="n">
        <v>33.08</v>
      </c>
      <c r="G459" t="n">
        <v>41.36</v>
      </c>
      <c r="H459" t="n">
        <v>0.52</v>
      </c>
      <c r="I459" t="n">
        <v>48</v>
      </c>
      <c r="J459" t="n">
        <v>232.62</v>
      </c>
      <c r="K459" t="n">
        <v>56.94</v>
      </c>
      <c r="L459" t="n">
        <v>6.75</v>
      </c>
      <c r="M459" t="n">
        <v>46</v>
      </c>
      <c r="N459" t="n">
        <v>53.93</v>
      </c>
      <c r="O459" t="n">
        <v>28924.39</v>
      </c>
      <c r="P459" t="n">
        <v>436.36</v>
      </c>
      <c r="Q459" t="n">
        <v>3109.27</v>
      </c>
      <c r="R459" t="n">
        <v>135.75</v>
      </c>
      <c r="S459" t="n">
        <v>88.73</v>
      </c>
      <c r="T459" t="n">
        <v>21576</v>
      </c>
      <c r="U459" t="n">
        <v>0.65</v>
      </c>
      <c r="V459" t="n">
        <v>0.87</v>
      </c>
      <c r="W459" t="n">
        <v>7.66</v>
      </c>
      <c r="X459" t="n">
        <v>1.32</v>
      </c>
      <c r="Y459" t="n">
        <v>1</v>
      </c>
      <c r="Z459" t="n">
        <v>10</v>
      </c>
    </row>
    <row r="460">
      <c r="A460" t="n">
        <v>24</v>
      </c>
      <c r="B460" t="n">
        <v>115</v>
      </c>
      <c r="C460" t="inlineStr">
        <is>
          <t xml:space="preserve">CONCLUIDO	</t>
        </is>
      </c>
      <c r="D460" t="n">
        <v>2.6565</v>
      </c>
      <c r="E460" t="n">
        <v>37.64</v>
      </c>
      <c r="F460" t="n">
        <v>33.01</v>
      </c>
      <c r="G460" t="n">
        <v>44.01</v>
      </c>
      <c r="H460" t="n">
        <v>0.53</v>
      </c>
      <c r="I460" t="n">
        <v>45</v>
      </c>
      <c r="J460" t="n">
        <v>233.05</v>
      </c>
      <c r="K460" t="n">
        <v>56.94</v>
      </c>
      <c r="L460" t="n">
        <v>7</v>
      </c>
      <c r="M460" t="n">
        <v>43</v>
      </c>
      <c r="N460" t="n">
        <v>54.11</v>
      </c>
      <c r="O460" t="n">
        <v>28977.11</v>
      </c>
      <c r="P460" t="n">
        <v>430.3</v>
      </c>
      <c r="Q460" t="n">
        <v>3109.37</v>
      </c>
      <c r="R460" t="n">
        <v>133.51</v>
      </c>
      <c r="S460" t="n">
        <v>88.73</v>
      </c>
      <c r="T460" t="n">
        <v>20469.59</v>
      </c>
      <c r="U460" t="n">
        <v>0.66</v>
      </c>
      <c r="V460" t="n">
        <v>0.88</v>
      </c>
      <c r="W460" t="n">
        <v>7.65</v>
      </c>
      <c r="X460" t="n">
        <v>1.25</v>
      </c>
      <c r="Y460" t="n">
        <v>1</v>
      </c>
      <c r="Z460" t="n">
        <v>10</v>
      </c>
    </row>
    <row r="461">
      <c r="A461" t="n">
        <v>25</v>
      </c>
      <c r="B461" t="n">
        <v>115</v>
      </c>
      <c r="C461" t="inlineStr">
        <is>
          <t xml:space="preserve">CONCLUIDO	</t>
        </is>
      </c>
      <c r="D461" t="n">
        <v>2.6594</v>
      </c>
      <c r="E461" t="n">
        <v>37.6</v>
      </c>
      <c r="F461" t="n">
        <v>33.01</v>
      </c>
      <c r="G461" t="n">
        <v>45.01</v>
      </c>
      <c r="H461" t="n">
        <v>0.55</v>
      </c>
      <c r="I461" t="n">
        <v>44</v>
      </c>
      <c r="J461" t="n">
        <v>233.48</v>
      </c>
      <c r="K461" t="n">
        <v>56.94</v>
      </c>
      <c r="L461" t="n">
        <v>7.25</v>
      </c>
      <c r="M461" t="n">
        <v>42</v>
      </c>
      <c r="N461" t="n">
        <v>54.29</v>
      </c>
      <c r="O461" t="n">
        <v>29029.89</v>
      </c>
      <c r="P461" t="n">
        <v>429.4</v>
      </c>
      <c r="Q461" t="n">
        <v>3109.32</v>
      </c>
      <c r="R461" t="n">
        <v>133.28</v>
      </c>
      <c r="S461" t="n">
        <v>88.73</v>
      </c>
      <c r="T461" t="n">
        <v>20360.71</v>
      </c>
      <c r="U461" t="n">
        <v>0.67</v>
      </c>
      <c r="V461" t="n">
        <v>0.88</v>
      </c>
      <c r="W461" t="n">
        <v>7.66</v>
      </c>
      <c r="X461" t="n">
        <v>1.25</v>
      </c>
      <c r="Y461" t="n">
        <v>1</v>
      </c>
      <c r="Z461" t="n">
        <v>10</v>
      </c>
    </row>
    <row r="462">
      <c r="A462" t="n">
        <v>26</v>
      </c>
      <c r="B462" t="n">
        <v>115</v>
      </c>
      <c r="C462" t="inlineStr">
        <is>
          <t xml:space="preserve">CONCLUIDO	</t>
        </is>
      </c>
      <c r="D462" t="n">
        <v>2.6729</v>
      </c>
      <c r="E462" t="n">
        <v>37.41</v>
      </c>
      <c r="F462" t="n">
        <v>32.91</v>
      </c>
      <c r="G462" t="n">
        <v>47.01</v>
      </c>
      <c r="H462" t="n">
        <v>0.57</v>
      </c>
      <c r="I462" t="n">
        <v>42</v>
      </c>
      <c r="J462" t="n">
        <v>233.91</v>
      </c>
      <c r="K462" t="n">
        <v>56.94</v>
      </c>
      <c r="L462" t="n">
        <v>7.5</v>
      </c>
      <c r="M462" t="n">
        <v>40</v>
      </c>
      <c r="N462" t="n">
        <v>54.46</v>
      </c>
      <c r="O462" t="n">
        <v>29082.74</v>
      </c>
      <c r="P462" t="n">
        <v>424.6</v>
      </c>
      <c r="Q462" t="n">
        <v>3109.33</v>
      </c>
      <c r="R462" t="n">
        <v>129.9</v>
      </c>
      <c r="S462" t="n">
        <v>88.73</v>
      </c>
      <c r="T462" t="n">
        <v>18677.25</v>
      </c>
      <c r="U462" t="n">
        <v>0.68</v>
      </c>
      <c r="V462" t="n">
        <v>0.88</v>
      </c>
      <c r="W462" t="n">
        <v>7.65</v>
      </c>
      <c r="X462" t="n">
        <v>1.15</v>
      </c>
      <c r="Y462" t="n">
        <v>1</v>
      </c>
      <c r="Z462" t="n">
        <v>10</v>
      </c>
    </row>
    <row r="463">
      <c r="A463" t="n">
        <v>27</v>
      </c>
      <c r="B463" t="n">
        <v>115</v>
      </c>
      <c r="C463" t="inlineStr">
        <is>
          <t xml:space="preserve">CONCLUIDO	</t>
        </is>
      </c>
      <c r="D463" t="n">
        <v>2.6812</v>
      </c>
      <c r="E463" t="n">
        <v>37.3</v>
      </c>
      <c r="F463" t="n">
        <v>32.88</v>
      </c>
      <c r="G463" t="n">
        <v>49.32</v>
      </c>
      <c r="H463" t="n">
        <v>0.59</v>
      </c>
      <c r="I463" t="n">
        <v>40</v>
      </c>
      <c r="J463" t="n">
        <v>234.34</v>
      </c>
      <c r="K463" t="n">
        <v>56.94</v>
      </c>
      <c r="L463" t="n">
        <v>7.75</v>
      </c>
      <c r="M463" t="n">
        <v>38</v>
      </c>
      <c r="N463" t="n">
        <v>54.64</v>
      </c>
      <c r="O463" t="n">
        <v>29135.65</v>
      </c>
      <c r="P463" t="n">
        <v>420.72</v>
      </c>
      <c r="Q463" t="n">
        <v>3109.26</v>
      </c>
      <c r="R463" t="n">
        <v>128.95</v>
      </c>
      <c r="S463" t="n">
        <v>88.73</v>
      </c>
      <c r="T463" t="n">
        <v>18212.73</v>
      </c>
      <c r="U463" t="n">
        <v>0.6899999999999999</v>
      </c>
      <c r="V463" t="n">
        <v>0.88</v>
      </c>
      <c r="W463" t="n">
        <v>7.66</v>
      </c>
      <c r="X463" t="n">
        <v>1.12</v>
      </c>
      <c r="Y463" t="n">
        <v>1</v>
      </c>
      <c r="Z463" t="n">
        <v>10</v>
      </c>
    </row>
    <row r="464">
      <c r="A464" t="n">
        <v>28</v>
      </c>
      <c r="B464" t="n">
        <v>115</v>
      </c>
      <c r="C464" t="inlineStr">
        <is>
          <t xml:space="preserve">CONCLUIDO	</t>
        </is>
      </c>
      <c r="D464" t="n">
        <v>2.6873</v>
      </c>
      <c r="E464" t="n">
        <v>37.21</v>
      </c>
      <c r="F464" t="n">
        <v>32.84</v>
      </c>
      <c r="G464" t="n">
        <v>50.52</v>
      </c>
      <c r="H464" t="n">
        <v>0.61</v>
      </c>
      <c r="I464" t="n">
        <v>39</v>
      </c>
      <c r="J464" t="n">
        <v>234.77</v>
      </c>
      <c r="K464" t="n">
        <v>56.94</v>
      </c>
      <c r="L464" t="n">
        <v>8</v>
      </c>
      <c r="M464" t="n">
        <v>37</v>
      </c>
      <c r="N464" t="n">
        <v>54.82</v>
      </c>
      <c r="O464" t="n">
        <v>29188.62</v>
      </c>
      <c r="P464" t="n">
        <v>414.53</v>
      </c>
      <c r="Q464" t="n">
        <v>3109.15</v>
      </c>
      <c r="R464" t="n">
        <v>127.88</v>
      </c>
      <c r="S464" t="n">
        <v>88.73</v>
      </c>
      <c r="T464" t="n">
        <v>17684.11</v>
      </c>
      <c r="U464" t="n">
        <v>0.6899999999999999</v>
      </c>
      <c r="V464" t="n">
        <v>0.88</v>
      </c>
      <c r="W464" t="n">
        <v>7.65</v>
      </c>
      <c r="X464" t="n">
        <v>1.08</v>
      </c>
      <c r="Y464" t="n">
        <v>1</v>
      </c>
      <c r="Z464" t="n">
        <v>10</v>
      </c>
    </row>
    <row r="465">
      <c r="A465" t="n">
        <v>29</v>
      </c>
      <c r="B465" t="n">
        <v>115</v>
      </c>
      <c r="C465" t="inlineStr">
        <is>
          <t xml:space="preserve">CONCLUIDO	</t>
        </is>
      </c>
      <c r="D465" t="n">
        <v>2.6951</v>
      </c>
      <c r="E465" t="n">
        <v>37.1</v>
      </c>
      <c r="F465" t="n">
        <v>32.82</v>
      </c>
      <c r="G465" t="n">
        <v>53.22</v>
      </c>
      <c r="H465" t="n">
        <v>0.62</v>
      </c>
      <c r="I465" t="n">
        <v>37</v>
      </c>
      <c r="J465" t="n">
        <v>235.2</v>
      </c>
      <c r="K465" t="n">
        <v>56.94</v>
      </c>
      <c r="L465" t="n">
        <v>8.25</v>
      </c>
      <c r="M465" t="n">
        <v>35</v>
      </c>
      <c r="N465" t="n">
        <v>55</v>
      </c>
      <c r="O465" t="n">
        <v>29241.66</v>
      </c>
      <c r="P465" t="n">
        <v>411.97</v>
      </c>
      <c r="Q465" t="n">
        <v>3109.2</v>
      </c>
      <c r="R465" t="n">
        <v>127.03</v>
      </c>
      <c r="S465" t="n">
        <v>88.73</v>
      </c>
      <c r="T465" t="n">
        <v>17268.69</v>
      </c>
      <c r="U465" t="n">
        <v>0.7</v>
      </c>
      <c r="V465" t="n">
        <v>0.88</v>
      </c>
      <c r="W465" t="n">
        <v>7.65</v>
      </c>
      <c r="X465" t="n">
        <v>1.06</v>
      </c>
      <c r="Y465" t="n">
        <v>1</v>
      </c>
      <c r="Z465" t="n">
        <v>10</v>
      </c>
    </row>
    <row r="466">
      <c r="A466" t="n">
        <v>30</v>
      </c>
      <c r="B466" t="n">
        <v>115</v>
      </c>
      <c r="C466" t="inlineStr">
        <is>
          <t xml:space="preserve">CONCLUIDO	</t>
        </is>
      </c>
      <c r="D466" t="n">
        <v>2.7028</v>
      </c>
      <c r="E466" t="n">
        <v>37</v>
      </c>
      <c r="F466" t="n">
        <v>32.76</v>
      </c>
      <c r="G466" t="n">
        <v>54.6</v>
      </c>
      <c r="H466" t="n">
        <v>0.64</v>
      </c>
      <c r="I466" t="n">
        <v>36</v>
      </c>
      <c r="J466" t="n">
        <v>235.63</v>
      </c>
      <c r="K466" t="n">
        <v>56.94</v>
      </c>
      <c r="L466" t="n">
        <v>8.5</v>
      </c>
      <c r="M466" t="n">
        <v>34</v>
      </c>
      <c r="N466" t="n">
        <v>55.18</v>
      </c>
      <c r="O466" t="n">
        <v>29294.76</v>
      </c>
      <c r="P466" t="n">
        <v>407.89</v>
      </c>
      <c r="Q466" t="n">
        <v>3109.24</v>
      </c>
      <c r="R466" t="n">
        <v>125.17</v>
      </c>
      <c r="S466" t="n">
        <v>88.73</v>
      </c>
      <c r="T466" t="n">
        <v>16343.07</v>
      </c>
      <c r="U466" t="n">
        <v>0.71</v>
      </c>
      <c r="V466" t="n">
        <v>0.88</v>
      </c>
      <c r="W466" t="n">
        <v>7.64</v>
      </c>
      <c r="X466" t="n">
        <v>1</v>
      </c>
      <c r="Y466" t="n">
        <v>1</v>
      </c>
      <c r="Z466" t="n">
        <v>10</v>
      </c>
    </row>
    <row r="467">
      <c r="A467" t="n">
        <v>31</v>
      </c>
      <c r="B467" t="n">
        <v>115</v>
      </c>
      <c r="C467" t="inlineStr">
        <is>
          <t xml:space="preserve">CONCLUIDO	</t>
        </is>
      </c>
      <c r="D467" t="n">
        <v>2.7117</v>
      </c>
      <c r="E467" t="n">
        <v>36.88</v>
      </c>
      <c r="F467" t="n">
        <v>32.72</v>
      </c>
      <c r="G467" t="n">
        <v>57.75</v>
      </c>
      <c r="H467" t="n">
        <v>0.66</v>
      </c>
      <c r="I467" t="n">
        <v>34</v>
      </c>
      <c r="J467" t="n">
        <v>236.06</v>
      </c>
      <c r="K467" t="n">
        <v>56.94</v>
      </c>
      <c r="L467" t="n">
        <v>8.75</v>
      </c>
      <c r="M467" t="n">
        <v>32</v>
      </c>
      <c r="N467" t="n">
        <v>55.36</v>
      </c>
      <c r="O467" t="n">
        <v>29347.92</v>
      </c>
      <c r="P467" t="n">
        <v>402.71</v>
      </c>
      <c r="Q467" t="n">
        <v>3109.28</v>
      </c>
      <c r="R467" t="n">
        <v>124.04</v>
      </c>
      <c r="S467" t="n">
        <v>88.73</v>
      </c>
      <c r="T467" t="n">
        <v>15787.37</v>
      </c>
      <c r="U467" t="n">
        <v>0.72</v>
      </c>
      <c r="V467" t="n">
        <v>0.88</v>
      </c>
      <c r="W467" t="n">
        <v>7.64</v>
      </c>
      <c r="X467" t="n">
        <v>0.96</v>
      </c>
      <c r="Y467" t="n">
        <v>1</v>
      </c>
      <c r="Z467" t="n">
        <v>10</v>
      </c>
    </row>
    <row r="468">
      <c r="A468" t="n">
        <v>32</v>
      </c>
      <c r="B468" t="n">
        <v>115</v>
      </c>
      <c r="C468" t="inlineStr">
        <is>
          <t xml:space="preserve">CONCLUIDO	</t>
        </is>
      </c>
      <c r="D468" t="n">
        <v>2.7168</v>
      </c>
      <c r="E468" t="n">
        <v>36.81</v>
      </c>
      <c r="F468" t="n">
        <v>32.7</v>
      </c>
      <c r="G468" t="n">
        <v>59.45</v>
      </c>
      <c r="H468" t="n">
        <v>0.68</v>
      </c>
      <c r="I468" t="n">
        <v>33</v>
      </c>
      <c r="J468" t="n">
        <v>236.49</v>
      </c>
      <c r="K468" t="n">
        <v>56.94</v>
      </c>
      <c r="L468" t="n">
        <v>9</v>
      </c>
      <c r="M468" t="n">
        <v>30</v>
      </c>
      <c r="N468" t="n">
        <v>55.55</v>
      </c>
      <c r="O468" t="n">
        <v>29401.15</v>
      </c>
      <c r="P468" t="n">
        <v>399.07</v>
      </c>
      <c r="Q468" t="n">
        <v>3109.22</v>
      </c>
      <c r="R468" t="n">
        <v>122.81</v>
      </c>
      <c r="S468" t="n">
        <v>88.73</v>
      </c>
      <c r="T468" t="n">
        <v>15181.79</v>
      </c>
      <c r="U468" t="n">
        <v>0.72</v>
      </c>
      <c r="V468" t="n">
        <v>0.88</v>
      </c>
      <c r="W468" t="n">
        <v>7.65</v>
      </c>
      <c r="X468" t="n">
        <v>0.9399999999999999</v>
      </c>
      <c r="Y468" t="n">
        <v>1</v>
      </c>
      <c r="Z468" t="n">
        <v>10</v>
      </c>
    </row>
    <row r="469">
      <c r="A469" t="n">
        <v>33</v>
      </c>
      <c r="B469" t="n">
        <v>115</v>
      </c>
      <c r="C469" t="inlineStr">
        <is>
          <t xml:space="preserve">CONCLUIDO	</t>
        </is>
      </c>
      <c r="D469" t="n">
        <v>2.7237</v>
      </c>
      <c r="E469" t="n">
        <v>36.71</v>
      </c>
      <c r="F469" t="n">
        <v>32.65</v>
      </c>
      <c r="G469" t="n">
        <v>61.22</v>
      </c>
      <c r="H469" t="n">
        <v>0.6899999999999999</v>
      </c>
      <c r="I469" t="n">
        <v>32</v>
      </c>
      <c r="J469" t="n">
        <v>236.92</v>
      </c>
      <c r="K469" t="n">
        <v>56.94</v>
      </c>
      <c r="L469" t="n">
        <v>9.25</v>
      </c>
      <c r="M469" t="n">
        <v>28</v>
      </c>
      <c r="N469" t="n">
        <v>55.73</v>
      </c>
      <c r="O469" t="n">
        <v>29454.44</v>
      </c>
      <c r="P469" t="n">
        <v>395.38</v>
      </c>
      <c r="Q469" t="n">
        <v>3109.15</v>
      </c>
      <c r="R469" t="n">
        <v>121.42</v>
      </c>
      <c r="S469" t="n">
        <v>88.73</v>
      </c>
      <c r="T469" t="n">
        <v>14487.53</v>
      </c>
      <c r="U469" t="n">
        <v>0.73</v>
      </c>
      <c r="V469" t="n">
        <v>0.89</v>
      </c>
      <c r="W469" t="n">
        <v>7.64</v>
      </c>
      <c r="X469" t="n">
        <v>0.89</v>
      </c>
      <c r="Y469" t="n">
        <v>1</v>
      </c>
      <c r="Z469" t="n">
        <v>10</v>
      </c>
    </row>
    <row r="470">
      <c r="A470" t="n">
        <v>34</v>
      </c>
      <c r="B470" t="n">
        <v>115</v>
      </c>
      <c r="C470" t="inlineStr">
        <is>
          <t xml:space="preserve">CONCLUIDO	</t>
        </is>
      </c>
      <c r="D470" t="n">
        <v>2.7286</v>
      </c>
      <c r="E470" t="n">
        <v>36.65</v>
      </c>
      <c r="F470" t="n">
        <v>32.63</v>
      </c>
      <c r="G470" t="n">
        <v>63.15</v>
      </c>
      <c r="H470" t="n">
        <v>0.71</v>
      </c>
      <c r="I470" t="n">
        <v>31</v>
      </c>
      <c r="J470" t="n">
        <v>237.35</v>
      </c>
      <c r="K470" t="n">
        <v>56.94</v>
      </c>
      <c r="L470" t="n">
        <v>9.5</v>
      </c>
      <c r="M470" t="n">
        <v>26</v>
      </c>
      <c r="N470" t="n">
        <v>55.91</v>
      </c>
      <c r="O470" t="n">
        <v>29507.8</v>
      </c>
      <c r="P470" t="n">
        <v>392.15</v>
      </c>
      <c r="Q470" t="n">
        <v>3109.15</v>
      </c>
      <c r="R470" t="n">
        <v>120.89</v>
      </c>
      <c r="S470" t="n">
        <v>88.73</v>
      </c>
      <c r="T470" t="n">
        <v>14227.87</v>
      </c>
      <c r="U470" t="n">
        <v>0.73</v>
      </c>
      <c r="V470" t="n">
        <v>0.89</v>
      </c>
      <c r="W470" t="n">
        <v>7.64</v>
      </c>
      <c r="X470" t="n">
        <v>0.87</v>
      </c>
      <c r="Y470" t="n">
        <v>1</v>
      </c>
      <c r="Z470" t="n">
        <v>10</v>
      </c>
    </row>
    <row r="471">
      <c r="A471" t="n">
        <v>35</v>
      </c>
      <c r="B471" t="n">
        <v>115</v>
      </c>
      <c r="C471" t="inlineStr">
        <is>
          <t xml:space="preserve">CONCLUIDO	</t>
        </is>
      </c>
      <c r="D471" t="n">
        <v>2.7324</v>
      </c>
      <c r="E471" t="n">
        <v>36.6</v>
      </c>
      <c r="F471" t="n">
        <v>32.62</v>
      </c>
      <c r="G471" t="n">
        <v>65.23999999999999</v>
      </c>
      <c r="H471" t="n">
        <v>0.73</v>
      </c>
      <c r="I471" t="n">
        <v>30</v>
      </c>
      <c r="J471" t="n">
        <v>237.79</v>
      </c>
      <c r="K471" t="n">
        <v>56.94</v>
      </c>
      <c r="L471" t="n">
        <v>9.75</v>
      </c>
      <c r="M471" t="n">
        <v>24</v>
      </c>
      <c r="N471" t="n">
        <v>56.09</v>
      </c>
      <c r="O471" t="n">
        <v>29561.22</v>
      </c>
      <c r="P471" t="n">
        <v>387.95</v>
      </c>
      <c r="Q471" t="n">
        <v>3109.26</v>
      </c>
      <c r="R471" t="n">
        <v>120.6</v>
      </c>
      <c r="S471" t="n">
        <v>88.73</v>
      </c>
      <c r="T471" t="n">
        <v>14089.54</v>
      </c>
      <c r="U471" t="n">
        <v>0.74</v>
      </c>
      <c r="V471" t="n">
        <v>0.89</v>
      </c>
      <c r="W471" t="n">
        <v>7.64</v>
      </c>
      <c r="X471" t="n">
        <v>0.86</v>
      </c>
      <c r="Y471" t="n">
        <v>1</v>
      </c>
      <c r="Z471" t="n">
        <v>10</v>
      </c>
    </row>
    <row r="472">
      <c r="A472" t="n">
        <v>36</v>
      </c>
      <c r="B472" t="n">
        <v>115</v>
      </c>
      <c r="C472" t="inlineStr">
        <is>
          <t xml:space="preserve">CONCLUIDO	</t>
        </is>
      </c>
      <c r="D472" t="n">
        <v>2.7397</v>
      </c>
      <c r="E472" t="n">
        <v>36.5</v>
      </c>
      <c r="F472" t="n">
        <v>32.57</v>
      </c>
      <c r="G472" t="n">
        <v>67.38</v>
      </c>
      <c r="H472" t="n">
        <v>0.75</v>
      </c>
      <c r="I472" t="n">
        <v>29</v>
      </c>
      <c r="J472" t="n">
        <v>238.22</v>
      </c>
      <c r="K472" t="n">
        <v>56.94</v>
      </c>
      <c r="L472" t="n">
        <v>10</v>
      </c>
      <c r="M472" t="n">
        <v>16</v>
      </c>
      <c r="N472" t="n">
        <v>56.28</v>
      </c>
      <c r="O472" t="n">
        <v>29614.71</v>
      </c>
      <c r="P472" t="n">
        <v>384.8</v>
      </c>
      <c r="Q472" t="n">
        <v>3109.32</v>
      </c>
      <c r="R472" t="n">
        <v>118.4</v>
      </c>
      <c r="S472" t="n">
        <v>88.73</v>
      </c>
      <c r="T472" t="n">
        <v>12995.08</v>
      </c>
      <c r="U472" t="n">
        <v>0.75</v>
      </c>
      <c r="V472" t="n">
        <v>0.89</v>
      </c>
      <c r="W472" t="n">
        <v>7.65</v>
      </c>
      <c r="X472" t="n">
        <v>0.8100000000000001</v>
      </c>
      <c r="Y472" t="n">
        <v>1</v>
      </c>
      <c r="Z472" t="n">
        <v>10</v>
      </c>
    </row>
    <row r="473">
      <c r="A473" t="n">
        <v>37</v>
      </c>
      <c r="B473" t="n">
        <v>115</v>
      </c>
      <c r="C473" t="inlineStr">
        <is>
          <t xml:space="preserve">CONCLUIDO	</t>
        </is>
      </c>
      <c r="D473" t="n">
        <v>2.7381</v>
      </c>
      <c r="E473" t="n">
        <v>36.52</v>
      </c>
      <c r="F473" t="n">
        <v>32.59</v>
      </c>
      <c r="G473" t="n">
        <v>67.42</v>
      </c>
      <c r="H473" t="n">
        <v>0.76</v>
      </c>
      <c r="I473" t="n">
        <v>29</v>
      </c>
      <c r="J473" t="n">
        <v>238.66</v>
      </c>
      <c r="K473" t="n">
        <v>56.94</v>
      </c>
      <c r="L473" t="n">
        <v>10.25</v>
      </c>
      <c r="M473" t="n">
        <v>10</v>
      </c>
      <c r="N473" t="n">
        <v>56.46</v>
      </c>
      <c r="O473" t="n">
        <v>29668.27</v>
      </c>
      <c r="P473" t="n">
        <v>383.71</v>
      </c>
      <c r="Q473" t="n">
        <v>3109.3</v>
      </c>
      <c r="R473" t="n">
        <v>118.95</v>
      </c>
      <c r="S473" t="n">
        <v>88.73</v>
      </c>
      <c r="T473" t="n">
        <v>13269.83</v>
      </c>
      <c r="U473" t="n">
        <v>0.75</v>
      </c>
      <c r="V473" t="n">
        <v>0.89</v>
      </c>
      <c r="W473" t="n">
        <v>7.66</v>
      </c>
      <c r="X473" t="n">
        <v>0.83</v>
      </c>
      <c r="Y473" t="n">
        <v>1</v>
      </c>
      <c r="Z473" t="n">
        <v>10</v>
      </c>
    </row>
    <row r="474">
      <c r="A474" t="n">
        <v>38</v>
      </c>
      <c r="B474" t="n">
        <v>115</v>
      </c>
      <c r="C474" t="inlineStr">
        <is>
          <t xml:space="preserve">CONCLUIDO	</t>
        </is>
      </c>
      <c r="D474" t="n">
        <v>2.737</v>
      </c>
      <c r="E474" t="n">
        <v>36.54</v>
      </c>
      <c r="F474" t="n">
        <v>32.6</v>
      </c>
      <c r="G474" t="n">
        <v>67.45999999999999</v>
      </c>
      <c r="H474" t="n">
        <v>0.78</v>
      </c>
      <c r="I474" t="n">
        <v>29</v>
      </c>
      <c r="J474" t="n">
        <v>239.09</v>
      </c>
      <c r="K474" t="n">
        <v>56.94</v>
      </c>
      <c r="L474" t="n">
        <v>10.5</v>
      </c>
      <c r="M474" t="n">
        <v>3</v>
      </c>
      <c r="N474" t="n">
        <v>56.65</v>
      </c>
      <c r="O474" t="n">
        <v>29721.89</v>
      </c>
      <c r="P474" t="n">
        <v>382.15</v>
      </c>
      <c r="Q474" t="n">
        <v>3109.36</v>
      </c>
      <c r="R474" t="n">
        <v>118.99</v>
      </c>
      <c r="S474" t="n">
        <v>88.73</v>
      </c>
      <c r="T474" t="n">
        <v>13289.79</v>
      </c>
      <c r="U474" t="n">
        <v>0.75</v>
      </c>
      <c r="V474" t="n">
        <v>0.89</v>
      </c>
      <c r="W474" t="n">
        <v>7.67</v>
      </c>
      <c r="X474" t="n">
        <v>0.84</v>
      </c>
      <c r="Y474" t="n">
        <v>1</v>
      </c>
      <c r="Z474" t="n">
        <v>10</v>
      </c>
    </row>
    <row r="475">
      <c r="A475" t="n">
        <v>39</v>
      </c>
      <c r="B475" t="n">
        <v>115</v>
      </c>
      <c r="C475" t="inlineStr">
        <is>
          <t xml:space="preserve">CONCLUIDO	</t>
        </is>
      </c>
      <c r="D475" t="n">
        <v>2.7367</v>
      </c>
      <c r="E475" t="n">
        <v>36.54</v>
      </c>
      <c r="F475" t="n">
        <v>32.61</v>
      </c>
      <c r="G475" t="n">
        <v>67.45999999999999</v>
      </c>
      <c r="H475" t="n">
        <v>0.8</v>
      </c>
      <c r="I475" t="n">
        <v>29</v>
      </c>
      <c r="J475" t="n">
        <v>239.53</v>
      </c>
      <c r="K475" t="n">
        <v>56.94</v>
      </c>
      <c r="L475" t="n">
        <v>10.75</v>
      </c>
      <c r="M475" t="n">
        <v>0</v>
      </c>
      <c r="N475" t="n">
        <v>56.83</v>
      </c>
      <c r="O475" t="n">
        <v>29775.57</v>
      </c>
      <c r="P475" t="n">
        <v>383.01</v>
      </c>
      <c r="Q475" t="n">
        <v>3109.27</v>
      </c>
      <c r="R475" t="n">
        <v>119.14</v>
      </c>
      <c r="S475" t="n">
        <v>88.73</v>
      </c>
      <c r="T475" t="n">
        <v>13366.26</v>
      </c>
      <c r="U475" t="n">
        <v>0.74</v>
      </c>
      <c r="V475" t="n">
        <v>0.89</v>
      </c>
      <c r="W475" t="n">
        <v>7.67</v>
      </c>
      <c r="X475" t="n">
        <v>0.85</v>
      </c>
      <c r="Y475" t="n">
        <v>1</v>
      </c>
      <c r="Z475" t="n">
        <v>10</v>
      </c>
    </row>
    <row r="476">
      <c r="A476" t="n">
        <v>0</v>
      </c>
      <c r="B476" t="n">
        <v>35</v>
      </c>
      <c r="C476" t="inlineStr">
        <is>
          <t xml:space="preserve">CONCLUIDO	</t>
        </is>
      </c>
      <c r="D476" t="n">
        <v>2.3482</v>
      </c>
      <c r="E476" t="n">
        <v>42.58</v>
      </c>
      <c r="F476" t="n">
        <v>37.37</v>
      </c>
      <c r="G476" t="n">
        <v>11.62</v>
      </c>
      <c r="H476" t="n">
        <v>0.22</v>
      </c>
      <c r="I476" t="n">
        <v>193</v>
      </c>
      <c r="J476" t="n">
        <v>80.84</v>
      </c>
      <c r="K476" t="n">
        <v>35.1</v>
      </c>
      <c r="L476" t="n">
        <v>1</v>
      </c>
      <c r="M476" t="n">
        <v>191</v>
      </c>
      <c r="N476" t="n">
        <v>9.74</v>
      </c>
      <c r="O476" t="n">
        <v>10204.21</v>
      </c>
      <c r="P476" t="n">
        <v>266.81</v>
      </c>
      <c r="Q476" t="n">
        <v>3110.05</v>
      </c>
      <c r="R476" t="n">
        <v>275.55</v>
      </c>
      <c r="S476" t="n">
        <v>88.73</v>
      </c>
      <c r="T476" t="n">
        <v>90749.42999999999</v>
      </c>
      <c r="U476" t="n">
        <v>0.32</v>
      </c>
      <c r="V476" t="n">
        <v>0.77</v>
      </c>
      <c r="W476" t="n">
        <v>7.9</v>
      </c>
      <c r="X476" t="n">
        <v>5.6</v>
      </c>
      <c r="Y476" t="n">
        <v>1</v>
      </c>
      <c r="Z476" t="n">
        <v>10</v>
      </c>
    </row>
    <row r="477">
      <c r="A477" t="n">
        <v>1</v>
      </c>
      <c r="B477" t="n">
        <v>35</v>
      </c>
      <c r="C477" t="inlineStr">
        <is>
          <t xml:space="preserve">CONCLUIDO	</t>
        </is>
      </c>
      <c r="D477" t="n">
        <v>2.4866</v>
      </c>
      <c r="E477" t="n">
        <v>40.22</v>
      </c>
      <c r="F477" t="n">
        <v>35.86</v>
      </c>
      <c r="G477" t="n">
        <v>15.05</v>
      </c>
      <c r="H477" t="n">
        <v>0.27</v>
      </c>
      <c r="I477" t="n">
        <v>143</v>
      </c>
      <c r="J477" t="n">
        <v>81.14</v>
      </c>
      <c r="K477" t="n">
        <v>35.1</v>
      </c>
      <c r="L477" t="n">
        <v>1.25</v>
      </c>
      <c r="M477" t="n">
        <v>141</v>
      </c>
      <c r="N477" t="n">
        <v>9.789999999999999</v>
      </c>
      <c r="O477" t="n">
        <v>10241.25</v>
      </c>
      <c r="P477" t="n">
        <v>246.24</v>
      </c>
      <c r="Q477" t="n">
        <v>3109.77</v>
      </c>
      <c r="R477" t="n">
        <v>226.4</v>
      </c>
      <c r="S477" t="n">
        <v>88.73</v>
      </c>
      <c r="T477" t="n">
        <v>66425.48</v>
      </c>
      <c r="U477" t="n">
        <v>0.39</v>
      </c>
      <c r="V477" t="n">
        <v>0.8100000000000001</v>
      </c>
      <c r="W477" t="n">
        <v>7.81</v>
      </c>
      <c r="X477" t="n">
        <v>4.09</v>
      </c>
      <c r="Y477" t="n">
        <v>1</v>
      </c>
      <c r="Z477" t="n">
        <v>10</v>
      </c>
    </row>
    <row r="478">
      <c r="A478" t="n">
        <v>2</v>
      </c>
      <c r="B478" t="n">
        <v>35</v>
      </c>
      <c r="C478" t="inlineStr">
        <is>
          <t xml:space="preserve">CONCLUIDO	</t>
        </is>
      </c>
      <c r="D478" t="n">
        <v>2.5803</v>
      </c>
      <c r="E478" t="n">
        <v>38.75</v>
      </c>
      <c r="F478" t="n">
        <v>34.95</v>
      </c>
      <c r="G478" t="n">
        <v>18.89</v>
      </c>
      <c r="H478" t="n">
        <v>0.32</v>
      </c>
      <c r="I478" t="n">
        <v>111</v>
      </c>
      <c r="J478" t="n">
        <v>81.44</v>
      </c>
      <c r="K478" t="n">
        <v>35.1</v>
      </c>
      <c r="L478" t="n">
        <v>1.5</v>
      </c>
      <c r="M478" t="n">
        <v>105</v>
      </c>
      <c r="N478" t="n">
        <v>9.84</v>
      </c>
      <c r="O478" t="n">
        <v>10278.32</v>
      </c>
      <c r="P478" t="n">
        <v>229.65</v>
      </c>
      <c r="Q478" t="n">
        <v>3109.62</v>
      </c>
      <c r="R478" t="n">
        <v>196.09</v>
      </c>
      <c r="S478" t="n">
        <v>88.73</v>
      </c>
      <c r="T478" t="n">
        <v>51429.98</v>
      </c>
      <c r="U478" t="n">
        <v>0.45</v>
      </c>
      <c r="V478" t="n">
        <v>0.83</v>
      </c>
      <c r="W478" t="n">
        <v>7.78</v>
      </c>
      <c r="X478" t="n">
        <v>3.19</v>
      </c>
      <c r="Y478" t="n">
        <v>1</v>
      </c>
      <c r="Z478" t="n">
        <v>10</v>
      </c>
    </row>
    <row r="479">
      <c r="A479" t="n">
        <v>3</v>
      </c>
      <c r="B479" t="n">
        <v>35</v>
      </c>
      <c r="C479" t="inlineStr">
        <is>
          <t xml:space="preserve">CONCLUIDO	</t>
        </is>
      </c>
      <c r="D479" t="n">
        <v>2.6311</v>
      </c>
      <c r="E479" t="n">
        <v>38.01</v>
      </c>
      <c r="F479" t="n">
        <v>34.5</v>
      </c>
      <c r="G479" t="n">
        <v>22.02</v>
      </c>
      <c r="H479" t="n">
        <v>0.38</v>
      </c>
      <c r="I479" t="n">
        <v>94</v>
      </c>
      <c r="J479" t="n">
        <v>81.73999999999999</v>
      </c>
      <c r="K479" t="n">
        <v>35.1</v>
      </c>
      <c r="L479" t="n">
        <v>1.75</v>
      </c>
      <c r="M479" t="n">
        <v>46</v>
      </c>
      <c r="N479" t="n">
        <v>9.890000000000001</v>
      </c>
      <c r="O479" t="n">
        <v>10315.41</v>
      </c>
      <c r="P479" t="n">
        <v>218.79</v>
      </c>
      <c r="Q479" t="n">
        <v>3109.94</v>
      </c>
      <c r="R479" t="n">
        <v>179.82</v>
      </c>
      <c r="S479" t="n">
        <v>88.73</v>
      </c>
      <c r="T479" t="n">
        <v>43378.9</v>
      </c>
      <c r="U479" t="n">
        <v>0.49</v>
      </c>
      <c r="V479" t="n">
        <v>0.84</v>
      </c>
      <c r="W479" t="n">
        <v>7.8</v>
      </c>
      <c r="X479" t="n">
        <v>2.73</v>
      </c>
      <c r="Y479" t="n">
        <v>1</v>
      </c>
      <c r="Z479" t="n">
        <v>10</v>
      </c>
    </row>
    <row r="480">
      <c r="A480" t="n">
        <v>4</v>
      </c>
      <c r="B480" t="n">
        <v>35</v>
      </c>
      <c r="C480" t="inlineStr">
        <is>
          <t xml:space="preserve">CONCLUIDO	</t>
        </is>
      </c>
      <c r="D480" t="n">
        <v>2.639</v>
      </c>
      <c r="E480" t="n">
        <v>37.89</v>
      </c>
      <c r="F480" t="n">
        <v>34.45</v>
      </c>
      <c r="G480" t="n">
        <v>22.97</v>
      </c>
      <c r="H480" t="n">
        <v>0.43</v>
      </c>
      <c r="I480" t="n">
        <v>90</v>
      </c>
      <c r="J480" t="n">
        <v>82.04000000000001</v>
      </c>
      <c r="K480" t="n">
        <v>35.1</v>
      </c>
      <c r="L480" t="n">
        <v>2</v>
      </c>
      <c r="M480" t="n">
        <v>3</v>
      </c>
      <c r="N480" t="n">
        <v>9.94</v>
      </c>
      <c r="O480" t="n">
        <v>10352.53</v>
      </c>
      <c r="P480" t="n">
        <v>216.74</v>
      </c>
      <c r="Q480" t="n">
        <v>3109.93</v>
      </c>
      <c r="R480" t="n">
        <v>176.71</v>
      </c>
      <c r="S480" t="n">
        <v>88.73</v>
      </c>
      <c r="T480" t="n">
        <v>41842.41</v>
      </c>
      <c r="U480" t="n">
        <v>0.5</v>
      </c>
      <c r="V480" t="n">
        <v>0.84</v>
      </c>
      <c r="W480" t="n">
        <v>7.85</v>
      </c>
      <c r="X480" t="n">
        <v>2.69</v>
      </c>
      <c r="Y480" t="n">
        <v>1</v>
      </c>
      <c r="Z480" t="n">
        <v>10</v>
      </c>
    </row>
    <row r="481">
      <c r="A481" t="n">
        <v>5</v>
      </c>
      <c r="B481" t="n">
        <v>35</v>
      </c>
      <c r="C481" t="inlineStr">
        <is>
          <t xml:space="preserve">CONCLUIDO	</t>
        </is>
      </c>
      <c r="D481" t="n">
        <v>2.6383</v>
      </c>
      <c r="E481" t="n">
        <v>37.9</v>
      </c>
      <c r="F481" t="n">
        <v>34.46</v>
      </c>
      <c r="G481" t="n">
        <v>22.97</v>
      </c>
      <c r="H481" t="n">
        <v>0.48</v>
      </c>
      <c r="I481" t="n">
        <v>90</v>
      </c>
      <c r="J481" t="n">
        <v>82.34</v>
      </c>
      <c r="K481" t="n">
        <v>35.1</v>
      </c>
      <c r="L481" t="n">
        <v>2.25</v>
      </c>
      <c r="M481" t="n">
        <v>0</v>
      </c>
      <c r="N481" t="n">
        <v>9.99</v>
      </c>
      <c r="O481" t="n">
        <v>10389.66</v>
      </c>
      <c r="P481" t="n">
        <v>217.5</v>
      </c>
      <c r="Q481" t="n">
        <v>3109.88</v>
      </c>
      <c r="R481" t="n">
        <v>176.81</v>
      </c>
      <c r="S481" t="n">
        <v>88.73</v>
      </c>
      <c r="T481" t="n">
        <v>41893</v>
      </c>
      <c r="U481" t="n">
        <v>0.5</v>
      </c>
      <c r="V481" t="n">
        <v>0.84</v>
      </c>
      <c r="W481" t="n">
        <v>7.85</v>
      </c>
      <c r="X481" t="n">
        <v>2.7</v>
      </c>
      <c r="Y481" t="n">
        <v>1</v>
      </c>
      <c r="Z481" t="n">
        <v>10</v>
      </c>
    </row>
    <row r="482">
      <c r="A482" t="n">
        <v>0</v>
      </c>
      <c r="B482" t="n">
        <v>50</v>
      </c>
      <c r="C482" t="inlineStr">
        <is>
          <t xml:space="preserve">CONCLUIDO	</t>
        </is>
      </c>
      <c r="D482" t="n">
        <v>2.1235</v>
      </c>
      <c r="E482" t="n">
        <v>47.09</v>
      </c>
      <c r="F482" t="n">
        <v>39.32</v>
      </c>
      <c r="G482" t="n">
        <v>9.140000000000001</v>
      </c>
      <c r="H482" t="n">
        <v>0.16</v>
      </c>
      <c r="I482" t="n">
        <v>258</v>
      </c>
      <c r="J482" t="n">
        <v>107.41</v>
      </c>
      <c r="K482" t="n">
        <v>41.65</v>
      </c>
      <c r="L482" t="n">
        <v>1</v>
      </c>
      <c r="M482" t="n">
        <v>256</v>
      </c>
      <c r="N482" t="n">
        <v>14.77</v>
      </c>
      <c r="O482" t="n">
        <v>13481.73</v>
      </c>
      <c r="P482" t="n">
        <v>356.48</v>
      </c>
      <c r="Q482" t="n">
        <v>3110.59</v>
      </c>
      <c r="R482" t="n">
        <v>338.81</v>
      </c>
      <c r="S482" t="n">
        <v>88.73</v>
      </c>
      <c r="T482" t="n">
        <v>122054.98</v>
      </c>
      <c r="U482" t="n">
        <v>0.26</v>
      </c>
      <c r="V482" t="n">
        <v>0.74</v>
      </c>
      <c r="W482" t="n">
        <v>8.01</v>
      </c>
      <c r="X482" t="n">
        <v>7.55</v>
      </c>
      <c r="Y482" t="n">
        <v>1</v>
      </c>
      <c r="Z482" t="n">
        <v>10</v>
      </c>
    </row>
    <row r="483">
      <c r="A483" t="n">
        <v>1</v>
      </c>
      <c r="B483" t="n">
        <v>50</v>
      </c>
      <c r="C483" t="inlineStr">
        <is>
          <t xml:space="preserve">CONCLUIDO	</t>
        </is>
      </c>
      <c r="D483" t="n">
        <v>2.2909</v>
      </c>
      <c r="E483" t="n">
        <v>43.65</v>
      </c>
      <c r="F483" t="n">
        <v>37.35</v>
      </c>
      <c r="G483" t="n">
        <v>11.67</v>
      </c>
      <c r="H483" t="n">
        <v>0.2</v>
      </c>
      <c r="I483" t="n">
        <v>192</v>
      </c>
      <c r="J483" t="n">
        <v>107.73</v>
      </c>
      <c r="K483" t="n">
        <v>41.65</v>
      </c>
      <c r="L483" t="n">
        <v>1.25</v>
      </c>
      <c r="M483" t="n">
        <v>190</v>
      </c>
      <c r="N483" t="n">
        <v>14.83</v>
      </c>
      <c r="O483" t="n">
        <v>13520.81</v>
      </c>
      <c r="P483" t="n">
        <v>331.69</v>
      </c>
      <c r="Q483" t="n">
        <v>3110.26</v>
      </c>
      <c r="R483" t="n">
        <v>274.54</v>
      </c>
      <c r="S483" t="n">
        <v>88.73</v>
      </c>
      <c r="T483" t="n">
        <v>90249.5</v>
      </c>
      <c r="U483" t="n">
        <v>0.32</v>
      </c>
      <c r="V483" t="n">
        <v>0.77</v>
      </c>
      <c r="W483" t="n">
        <v>7.9</v>
      </c>
      <c r="X483" t="n">
        <v>5.58</v>
      </c>
      <c r="Y483" t="n">
        <v>1</v>
      </c>
      <c r="Z483" t="n">
        <v>10</v>
      </c>
    </row>
    <row r="484">
      <c r="A484" t="n">
        <v>2</v>
      </c>
      <c r="B484" t="n">
        <v>50</v>
      </c>
      <c r="C484" t="inlineStr">
        <is>
          <t xml:space="preserve">CONCLUIDO	</t>
        </is>
      </c>
      <c r="D484" t="n">
        <v>2.4058</v>
      </c>
      <c r="E484" t="n">
        <v>41.57</v>
      </c>
      <c r="F484" t="n">
        <v>36.15</v>
      </c>
      <c r="G484" t="n">
        <v>14.27</v>
      </c>
      <c r="H484" t="n">
        <v>0.24</v>
      </c>
      <c r="I484" t="n">
        <v>152</v>
      </c>
      <c r="J484" t="n">
        <v>108.05</v>
      </c>
      <c r="K484" t="n">
        <v>41.65</v>
      </c>
      <c r="L484" t="n">
        <v>1.5</v>
      </c>
      <c r="M484" t="n">
        <v>150</v>
      </c>
      <c r="N484" t="n">
        <v>14.9</v>
      </c>
      <c r="O484" t="n">
        <v>13559.91</v>
      </c>
      <c r="P484" t="n">
        <v>314.37</v>
      </c>
      <c r="Q484" t="n">
        <v>3109.65</v>
      </c>
      <c r="R484" t="n">
        <v>235.33</v>
      </c>
      <c r="S484" t="n">
        <v>88.73</v>
      </c>
      <c r="T484" t="n">
        <v>70846.84</v>
      </c>
      <c r="U484" t="n">
        <v>0.38</v>
      </c>
      <c r="V484" t="n">
        <v>0.8</v>
      </c>
      <c r="W484" t="n">
        <v>7.85</v>
      </c>
      <c r="X484" t="n">
        <v>4.39</v>
      </c>
      <c r="Y484" t="n">
        <v>1</v>
      </c>
      <c r="Z484" t="n">
        <v>10</v>
      </c>
    </row>
    <row r="485">
      <c r="A485" t="n">
        <v>3</v>
      </c>
      <c r="B485" t="n">
        <v>50</v>
      </c>
      <c r="C485" t="inlineStr">
        <is>
          <t xml:space="preserve">CONCLUIDO	</t>
        </is>
      </c>
      <c r="D485" t="n">
        <v>2.4939</v>
      </c>
      <c r="E485" t="n">
        <v>40.1</v>
      </c>
      <c r="F485" t="n">
        <v>35.31</v>
      </c>
      <c r="G485" t="n">
        <v>17.08</v>
      </c>
      <c r="H485" t="n">
        <v>0.28</v>
      </c>
      <c r="I485" t="n">
        <v>124</v>
      </c>
      <c r="J485" t="n">
        <v>108.37</v>
      </c>
      <c r="K485" t="n">
        <v>41.65</v>
      </c>
      <c r="L485" t="n">
        <v>1.75</v>
      </c>
      <c r="M485" t="n">
        <v>122</v>
      </c>
      <c r="N485" t="n">
        <v>14.97</v>
      </c>
      <c r="O485" t="n">
        <v>13599.17</v>
      </c>
      <c r="P485" t="n">
        <v>299.77</v>
      </c>
      <c r="Q485" t="n">
        <v>3109.74</v>
      </c>
      <c r="R485" t="n">
        <v>208.03</v>
      </c>
      <c r="S485" t="n">
        <v>88.73</v>
      </c>
      <c r="T485" t="n">
        <v>57332.57</v>
      </c>
      <c r="U485" t="n">
        <v>0.43</v>
      </c>
      <c r="V485" t="n">
        <v>0.82</v>
      </c>
      <c r="W485" t="n">
        <v>7.79</v>
      </c>
      <c r="X485" t="n">
        <v>3.54</v>
      </c>
      <c r="Y485" t="n">
        <v>1</v>
      </c>
      <c r="Z485" t="n">
        <v>10</v>
      </c>
    </row>
    <row r="486">
      <c r="A486" t="n">
        <v>4</v>
      </c>
      <c r="B486" t="n">
        <v>50</v>
      </c>
      <c r="C486" t="inlineStr">
        <is>
          <t xml:space="preserve">CONCLUIDO	</t>
        </is>
      </c>
      <c r="D486" t="n">
        <v>2.5594</v>
      </c>
      <c r="E486" t="n">
        <v>39.07</v>
      </c>
      <c r="F486" t="n">
        <v>34.73</v>
      </c>
      <c r="G486" t="n">
        <v>20.03</v>
      </c>
      <c r="H486" t="n">
        <v>0.32</v>
      </c>
      <c r="I486" t="n">
        <v>104</v>
      </c>
      <c r="J486" t="n">
        <v>108.68</v>
      </c>
      <c r="K486" t="n">
        <v>41.65</v>
      </c>
      <c r="L486" t="n">
        <v>2</v>
      </c>
      <c r="M486" t="n">
        <v>102</v>
      </c>
      <c r="N486" t="n">
        <v>15.03</v>
      </c>
      <c r="O486" t="n">
        <v>13638.32</v>
      </c>
      <c r="P486" t="n">
        <v>287.17</v>
      </c>
      <c r="Q486" t="n">
        <v>3109.33</v>
      </c>
      <c r="R486" t="n">
        <v>189.27</v>
      </c>
      <c r="S486" t="n">
        <v>88.73</v>
      </c>
      <c r="T486" t="n">
        <v>48052.32</v>
      </c>
      <c r="U486" t="n">
        <v>0.47</v>
      </c>
      <c r="V486" t="n">
        <v>0.83</v>
      </c>
      <c r="W486" t="n">
        <v>7.75</v>
      </c>
      <c r="X486" t="n">
        <v>2.96</v>
      </c>
      <c r="Y486" t="n">
        <v>1</v>
      </c>
      <c r="Z486" t="n">
        <v>10</v>
      </c>
    </row>
    <row r="487">
      <c r="A487" t="n">
        <v>5</v>
      </c>
      <c r="B487" t="n">
        <v>50</v>
      </c>
      <c r="C487" t="inlineStr">
        <is>
          <t xml:space="preserve">CONCLUIDO	</t>
        </is>
      </c>
      <c r="D487" t="n">
        <v>2.6053</v>
      </c>
      <c r="E487" t="n">
        <v>38.38</v>
      </c>
      <c r="F487" t="n">
        <v>34.35</v>
      </c>
      <c r="G487" t="n">
        <v>22.9</v>
      </c>
      <c r="H487" t="n">
        <v>0.36</v>
      </c>
      <c r="I487" t="n">
        <v>90</v>
      </c>
      <c r="J487" t="n">
        <v>109</v>
      </c>
      <c r="K487" t="n">
        <v>41.65</v>
      </c>
      <c r="L487" t="n">
        <v>2.25</v>
      </c>
      <c r="M487" t="n">
        <v>88</v>
      </c>
      <c r="N487" t="n">
        <v>15.1</v>
      </c>
      <c r="O487" t="n">
        <v>13677.51</v>
      </c>
      <c r="P487" t="n">
        <v>277.04</v>
      </c>
      <c r="Q487" t="n">
        <v>3109.63</v>
      </c>
      <c r="R487" t="n">
        <v>176.54</v>
      </c>
      <c r="S487" t="n">
        <v>88.73</v>
      </c>
      <c r="T487" t="n">
        <v>41761.32</v>
      </c>
      <c r="U487" t="n">
        <v>0.5</v>
      </c>
      <c r="V487" t="n">
        <v>0.84</v>
      </c>
      <c r="W487" t="n">
        <v>7.74</v>
      </c>
      <c r="X487" t="n">
        <v>2.58</v>
      </c>
      <c r="Y487" t="n">
        <v>1</v>
      </c>
      <c r="Z487" t="n">
        <v>10</v>
      </c>
    </row>
    <row r="488">
      <c r="A488" t="n">
        <v>6</v>
      </c>
      <c r="B488" t="n">
        <v>50</v>
      </c>
      <c r="C488" t="inlineStr">
        <is>
          <t xml:space="preserve">CONCLUIDO	</t>
        </is>
      </c>
      <c r="D488" t="n">
        <v>2.6459</v>
      </c>
      <c r="E488" t="n">
        <v>37.8</v>
      </c>
      <c r="F488" t="n">
        <v>34.03</v>
      </c>
      <c r="G488" t="n">
        <v>26.17</v>
      </c>
      <c r="H488" t="n">
        <v>0.4</v>
      </c>
      <c r="I488" t="n">
        <v>78</v>
      </c>
      <c r="J488" t="n">
        <v>109.32</v>
      </c>
      <c r="K488" t="n">
        <v>41.65</v>
      </c>
      <c r="L488" t="n">
        <v>2.5</v>
      </c>
      <c r="M488" t="n">
        <v>74</v>
      </c>
      <c r="N488" t="n">
        <v>15.17</v>
      </c>
      <c r="O488" t="n">
        <v>13716.72</v>
      </c>
      <c r="P488" t="n">
        <v>265.97</v>
      </c>
      <c r="Q488" t="n">
        <v>3109.39</v>
      </c>
      <c r="R488" t="n">
        <v>166.35</v>
      </c>
      <c r="S488" t="n">
        <v>88.73</v>
      </c>
      <c r="T488" t="n">
        <v>36722.66</v>
      </c>
      <c r="U488" t="n">
        <v>0.53</v>
      </c>
      <c r="V488" t="n">
        <v>0.85</v>
      </c>
      <c r="W488" t="n">
        <v>7.72</v>
      </c>
      <c r="X488" t="n">
        <v>2.26</v>
      </c>
      <c r="Y488" t="n">
        <v>1</v>
      </c>
      <c r="Z488" t="n">
        <v>10</v>
      </c>
    </row>
    <row r="489">
      <c r="A489" t="n">
        <v>7</v>
      </c>
      <c r="B489" t="n">
        <v>50</v>
      </c>
      <c r="C489" t="inlineStr">
        <is>
          <t xml:space="preserve">CONCLUIDO	</t>
        </is>
      </c>
      <c r="D489" t="n">
        <v>2.6822</v>
      </c>
      <c r="E489" t="n">
        <v>37.28</v>
      </c>
      <c r="F489" t="n">
        <v>33.71</v>
      </c>
      <c r="G489" t="n">
        <v>29.32</v>
      </c>
      <c r="H489" t="n">
        <v>0.44</v>
      </c>
      <c r="I489" t="n">
        <v>69</v>
      </c>
      <c r="J489" t="n">
        <v>109.64</v>
      </c>
      <c r="K489" t="n">
        <v>41.65</v>
      </c>
      <c r="L489" t="n">
        <v>2.75</v>
      </c>
      <c r="M489" t="n">
        <v>50</v>
      </c>
      <c r="N489" t="n">
        <v>15.24</v>
      </c>
      <c r="O489" t="n">
        <v>13755.95</v>
      </c>
      <c r="P489" t="n">
        <v>255.87</v>
      </c>
      <c r="Q489" t="n">
        <v>3109.52</v>
      </c>
      <c r="R489" t="n">
        <v>155.44</v>
      </c>
      <c r="S489" t="n">
        <v>88.73</v>
      </c>
      <c r="T489" t="n">
        <v>31314.72</v>
      </c>
      <c r="U489" t="n">
        <v>0.57</v>
      </c>
      <c r="V489" t="n">
        <v>0.86</v>
      </c>
      <c r="W489" t="n">
        <v>7.72</v>
      </c>
      <c r="X489" t="n">
        <v>1.95</v>
      </c>
      <c r="Y489" t="n">
        <v>1</v>
      </c>
      <c r="Z489" t="n">
        <v>10</v>
      </c>
    </row>
    <row r="490">
      <c r="A490" t="n">
        <v>8</v>
      </c>
      <c r="B490" t="n">
        <v>50</v>
      </c>
      <c r="C490" t="inlineStr">
        <is>
          <t xml:space="preserve">CONCLUIDO	</t>
        </is>
      </c>
      <c r="D490" t="n">
        <v>2.6966</v>
      </c>
      <c r="E490" t="n">
        <v>37.08</v>
      </c>
      <c r="F490" t="n">
        <v>33.63</v>
      </c>
      <c r="G490" t="n">
        <v>31.52</v>
      </c>
      <c r="H490" t="n">
        <v>0.48</v>
      </c>
      <c r="I490" t="n">
        <v>64</v>
      </c>
      <c r="J490" t="n">
        <v>109.96</v>
      </c>
      <c r="K490" t="n">
        <v>41.65</v>
      </c>
      <c r="L490" t="n">
        <v>3</v>
      </c>
      <c r="M490" t="n">
        <v>11</v>
      </c>
      <c r="N490" t="n">
        <v>15.31</v>
      </c>
      <c r="O490" t="n">
        <v>13795.21</v>
      </c>
      <c r="P490" t="n">
        <v>251.62</v>
      </c>
      <c r="Q490" t="n">
        <v>3109.44</v>
      </c>
      <c r="R490" t="n">
        <v>151.51</v>
      </c>
      <c r="S490" t="n">
        <v>88.73</v>
      </c>
      <c r="T490" t="n">
        <v>29376.03</v>
      </c>
      <c r="U490" t="n">
        <v>0.59</v>
      </c>
      <c r="V490" t="n">
        <v>0.86</v>
      </c>
      <c r="W490" t="n">
        <v>7.75</v>
      </c>
      <c r="X490" t="n">
        <v>1.86</v>
      </c>
      <c r="Y490" t="n">
        <v>1</v>
      </c>
      <c r="Z490" t="n">
        <v>10</v>
      </c>
    </row>
    <row r="491">
      <c r="A491" t="n">
        <v>9</v>
      </c>
      <c r="B491" t="n">
        <v>50</v>
      </c>
      <c r="C491" t="inlineStr">
        <is>
          <t xml:space="preserve">CONCLUIDO	</t>
        </is>
      </c>
      <c r="D491" t="n">
        <v>2.6943</v>
      </c>
      <c r="E491" t="n">
        <v>37.12</v>
      </c>
      <c r="F491" t="n">
        <v>33.66</v>
      </c>
      <c r="G491" t="n">
        <v>31.55</v>
      </c>
      <c r="H491" t="n">
        <v>0.52</v>
      </c>
      <c r="I491" t="n">
        <v>64</v>
      </c>
      <c r="J491" t="n">
        <v>110.27</v>
      </c>
      <c r="K491" t="n">
        <v>41.65</v>
      </c>
      <c r="L491" t="n">
        <v>3.25</v>
      </c>
      <c r="M491" t="n">
        <v>1</v>
      </c>
      <c r="N491" t="n">
        <v>15.37</v>
      </c>
      <c r="O491" t="n">
        <v>13834.5</v>
      </c>
      <c r="P491" t="n">
        <v>251.37</v>
      </c>
      <c r="Q491" t="n">
        <v>3109.76</v>
      </c>
      <c r="R491" t="n">
        <v>151.97</v>
      </c>
      <c r="S491" t="n">
        <v>88.73</v>
      </c>
      <c r="T491" t="n">
        <v>29603.12</v>
      </c>
      <c r="U491" t="n">
        <v>0.58</v>
      </c>
      <c r="V491" t="n">
        <v>0.86</v>
      </c>
      <c r="W491" t="n">
        <v>7.76</v>
      </c>
      <c r="X491" t="n">
        <v>1.89</v>
      </c>
      <c r="Y491" t="n">
        <v>1</v>
      </c>
      <c r="Z491" t="n">
        <v>10</v>
      </c>
    </row>
    <row r="492">
      <c r="A492" t="n">
        <v>10</v>
      </c>
      <c r="B492" t="n">
        <v>50</v>
      </c>
      <c r="C492" t="inlineStr">
        <is>
          <t xml:space="preserve">CONCLUIDO	</t>
        </is>
      </c>
      <c r="D492" t="n">
        <v>2.6941</v>
      </c>
      <c r="E492" t="n">
        <v>37.12</v>
      </c>
      <c r="F492" t="n">
        <v>33.66</v>
      </c>
      <c r="G492" t="n">
        <v>31.56</v>
      </c>
      <c r="H492" t="n">
        <v>0.5600000000000001</v>
      </c>
      <c r="I492" t="n">
        <v>64</v>
      </c>
      <c r="J492" t="n">
        <v>110.59</v>
      </c>
      <c r="K492" t="n">
        <v>41.65</v>
      </c>
      <c r="L492" t="n">
        <v>3.5</v>
      </c>
      <c r="M492" t="n">
        <v>0</v>
      </c>
      <c r="N492" t="n">
        <v>15.44</v>
      </c>
      <c r="O492" t="n">
        <v>13873.81</v>
      </c>
      <c r="P492" t="n">
        <v>252.02</v>
      </c>
      <c r="Q492" t="n">
        <v>3109.54</v>
      </c>
      <c r="R492" t="n">
        <v>151.94</v>
      </c>
      <c r="S492" t="n">
        <v>88.73</v>
      </c>
      <c r="T492" t="n">
        <v>29591.9</v>
      </c>
      <c r="U492" t="n">
        <v>0.58</v>
      </c>
      <c r="V492" t="n">
        <v>0.86</v>
      </c>
      <c r="W492" t="n">
        <v>7.77</v>
      </c>
      <c r="X492" t="n">
        <v>1.9</v>
      </c>
      <c r="Y492" t="n">
        <v>1</v>
      </c>
      <c r="Z492" t="n">
        <v>10</v>
      </c>
    </row>
    <row r="493">
      <c r="A493" t="n">
        <v>0</v>
      </c>
      <c r="B493" t="n">
        <v>25</v>
      </c>
      <c r="C493" t="inlineStr">
        <is>
          <t xml:space="preserve">CONCLUIDO	</t>
        </is>
      </c>
      <c r="D493" t="n">
        <v>2.5158</v>
      </c>
      <c r="E493" t="n">
        <v>39.75</v>
      </c>
      <c r="F493" t="n">
        <v>35.97</v>
      </c>
      <c r="G493" t="n">
        <v>15.09</v>
      </c>
      <c r="H493" t="n">
        <v>0.28</v>
      </c>
      <c r="I493" t="n">
        <v>143</v>
      </c>
      <c r="J493" t="n">
        <v>61.76</v>
      </c>
      <c r="K493" t="n">
        <v>28.92</v>
      </c>
      <c r="L493" t="n">
        <v>1</v>
      </c>
      <c r="M493" t="n">
        <v>111</v>
      </c>
      <c r="N493" t="n">
        <v>6.84</v>
      </c>
      <c r="O493" t="n">
        <v>7851.41</v>
      </c>
      <c r="P493" t="n">
        <v>195.88</v>
      </c>
      <c r="Q493" t="n">
        <v>3110.07</v>
      </c>
      <c r="R493" t="n">
        <v>227.52</v>
      </c>
      <c r="S493" t="n">
        <v>88.73</v>
      </c>
      <c r="T493" t="n">
        <v>66984.62</v>
      </c>
      <c r="U493" t="n">
        <v>0.39</v>
      </c>
      <c r="V493" t="n">
        <v>0.8</v>
      </c>
      <c r="W493" t="n">
        <v>7.88</v>
      </c>
      <c r="X493" t="n">
        <v>4.2</v>
      </c>
      <c r="Y493" t="n">
        <v>1</v>
      </c>
      <c r="Z493" t="n">
        <v>10</v>
      </c>
    </row>
    <row r="494">
      <c r="A494" t="n">
        <v>1</v>
      </c>
      <c r="B494" t="n">
        <v>25</v>
      </c>
      <c r="C494" t="inlineStr">
        <is>
          <t xml:space="preserve">CONCLUIDO	</t>
        </is>
      </c>
      <c r="D494" t="n">
        <v>2.5613</v>
      </c>
      <c r="E494" t="n">
        <v>39.04</v>
      </c>
      <c r="F494" t="n">
        <v>35.5</v>
      </c>
      <c r="G494" t="n">
        <v>16.9</v>
      </c>
      <c r="H494" t="n">
        <v>0.35</v>
      </c>
      <c r="I494" t="n">
        <v>126</v>
      </c>
      <c r="J494" t="n">
        <v>62.05</v>
      </c>
      <c r="K494" t="n">
        <v>28.92</v>
      </c>
      <c r="L494" t="n">
        <v>1.25</v>
      </c>
      <c r="M494" t="n">
        <v>7</v>
      </c>
      <c r="N494" t="n">
        <v>6.88</v>
      </c>
      <c r="O494" t="n">
        <v>7887.12</v>
      </c>
      <c r="P494" t="n">
        <v>188.8</v>
      </c>
      <c r="Q494" t="n">
        <v>3110.28</v>
      </c>
      <c r="R494" t="n">
        <v>209.07</v>
      </c>
      <c r="S494" t="n">
        <v>88.73</v>
      </c>
      <c r="T494" t="n">
        <v>57842.98</v>
      </c>
      <c r="U494" t="n">
        <v>0.42</v>
      </c>
      <c r="V494" t="n">
        <v>0.82</v>
      </c>
      <c r="W494" t="n">
        <v>7.94</v>
      </c>
      <c r="X494" t="n">
        <v>3.73</v>
      </c>
      <c r="Y494" t="n">
        <v>1</v>
      </c>
      <c r="Z494" t="n">
        <v>10</v>
      </c>
    </row>
    <row r="495">
      <c r="A495" t="n">
        <v>2</v>
      </c>
      <c r="B495" t="n">
        <v>25</v>
      </c>
      <c r="C495" t="inlineStr">
        <is>
          <t xml:space="preserve">CONCLUIDO	</t>
        </is>
      </c>
      <c r="D495" t="n">
        <v>2.5614</v>
      </c>
      <c r="E495" t="n">
        <v>39.04</v>
      </c>
      <c r="F495" t="n">
        <v>35.5</v>
      </c>
      <c r="G495" t="n">
        <v>16.9</v>
      </c>
      <c r="H495" t="n">
        <v>0.42</v>
      </c>
      <c r="I495" t="n">
        <v>126</v>
      </c>
      <c r="J495" t="n">
        <v>62.34</v>
      </c>
      <c r="K495" t="n">
        <v>28.92</v>
      </c>
      <c r="L495" t="n">
        <v>1.5</v>
      </c>
      <c r="M495" t="n">
        <v>0</v>
      </c>
      <c r="N495" t="n">
        <v>6.92</v>
      </c>
      <c r="O495" t="n">
        <v>7922.85</v>
      </c>
      <c r="P495" t="n">
        <v>189.4</v>
      </c>
      <c r="Q495" t="n">
        <v>3110.17</v>
      </c>
      <c r="R495" t="n">
        <v>208.74</v>
      </c>
      <c r="S495" t="n">
        <v>88.73</v>
      </c>
      <c r="T495" t="n">
        <v>57680.72</v>
      </c>
      <c r="U495" t="n">
        <v>0.43</v>
      </c>
      <c r="V495" t="n">
        <v>0.82</v>
      </c>
      <c r="W495" t="n">
        <v>7.95</v>
      </c>
      <c r="X495" t="n">
        <v>3.73</v>
      </c>
      <c r="Y495" t="n">
        <v>1</v>
      </c>
      <c r="Z495" t="n">
        <v>10</v>
      </c>
    </row>
    <row r="496">
      <c r="A496" t="n">
        <v>0</v>
      </c>
      <c r="B496" t="n">
        <v>85</v>
      </c>
      <c r="C496" t="inlineStr">
        <is>
          <t xml:space="preserve">CONCLUIDO	</t>
        </is>
      </c>
      <c r="D496" t="n">
        <v>1.6891</v>
      </c>
      <c r="E496" t="n">
        <v>59.2</v>
      </c>
      <c r="F496" t="n">
        <v>43.48</v>
      </c>
      <c r="G496" t="n">
        <v>6.62</v>
      </c>
      <c r="H496" t="n">
        <v>0.11</v>
      </c>
      <c r="I496" t="n">
        <v>394</v>
      </c>
      <c r="J496" t="n">
        <v>167.88</v>
      </c>
      <c r="K496" t="n">
        <v>51.39</v>
      </c>
      <c r="L496" t="n">
        <v>1</v>
      </c>
      <c r="M496" t="n">
        <v>392</v>
      </c>
      <c r="N496" t="n">
        <v>30.49</v>
      </c>
      <c r="O496" t="n">
        <v>20939.59</v>
      </c>
      <c r="P496" t="n">
        <v>544.65</v>
      </c>
      <c r="Q496" t="n">
        <v>3111.02</v>
      </c>
      <c r="R496" t="n">
        <v>474.58</v>
      </c>
      <c r="S496" t="n">
        <v>88.73</v>
      </c>
      <c r="T496" t="n">
        <v>189258.88</v>
      </c>
      <c r="U496" t="n">
        <v>0.19</v>
      </c>
      <c r="V496" t="n">
        <v>0.67</v>
      </c>
      <c r="W496" t="n">
        <v>8.24</v>
      </c>
      <c r="X496" t="n">
        <v>11.7</v>
      </c>
      <c r="Y496" t="n">
        <v>1</v>
      </c>
      <c r="Z496" t="n">
        <v>10</v>
      </c>
    </row>
    <row r="497">
      <c r="A497" t="n">
        <v>1</v>
      </c>
      <c r="B497" t="n">
        <v>85</v>
      </c>
      <c r="C497" t="inlineStr">
        <is>
          <t xml:space="preserve">CONCLUIDO	</t>
        </is>
      </c>
      <c r="D497" t="n">
        <v>1.9081</v>
      </c>
      <c r="E497" t="n">
        <v>52.41</v>
      </c>
      <c r="F497" t="n">
        <v>40.24</v>
      </c>
      <c r="G497" t="n">
        <v>8.35</v>
      </c>
      <c r="H497" t="n">
        <v>0.13</v>
      </c>
      <c r="I497" t="n">
        <v>289</v>
      </c>
      <c r="J497" t="n">
        <v>168.25</v>
      </c>
      <c r="K497" t="n">
        <v>51.39</v>
      </c>
      <c r="L497" t="n">
        <v>1.25</v>
      </c>
      <c r="M497" t="n">
        <v>287</v>
      </c>
      <c r="N497" t="n">
        <v>30.6</v>
      </c>
      <c r="O497" t="n">
        <v>20984.25</v>
      </c>
      <c r="P497" t="n">
        <v>499.88</v>
      </c>
      <c r="Q497" t="n">
        <v>3110.29</v>
      </c>
      <c r="R497" t="n">
        <v>368.74</v>
      </c>
      <c r="S497" t="n">
        <v>88.73</v>
      </c>
      <c r="T497" t="n">
        <v>136863.54</v>
      </c>
      <c r="U497" t="n">
        <v>0.24</v>
      </c>
      <c r="V497" t="n">
        <v>0.72</v>
      </c>
      <c r="W497" t="n">
        <v>8.07</v>
      </c>
      <c r="X497" t="n">
        <v>8.470000000000001</v>
      </c>
      <c r="Y497" t="n">
        <v>1</v>
      </c>
      <c r="Z497" t="n">
        <v>10</v>
      </c>
    </row>
    <row r="498">
      <c r="A498" t="n">
        <v>2</v>
      </c>
      <c r="B498" t="n">
        <v>85</v>
      </c>
      <c r="C498" t="inlineStr">
        <is>
          <t xml:space="preserve">CONCLUIDO	</t>
        </is>
      </c>
      <c r="D498" t="n">
        <v>2.0608</v>
      </c>
      <c r="E498" t="n">
        <v>48.52</v>
      </c>
      <c r="F498" t="n">
        <v>38.43</v>
      </c>
      <c r="G498" t="n">
        <v>10.11</v>
      </c>
      <c r="H498" t="n">
        <v>0.16</v>
      </c>
      <c r="I498" t="n">
        <v>228</v>
      </c>
      <c r="J498" t="n">
        <v>168.61</v>
      </c>
      <c r="K498" t="n">
        <v>51.39</v>
      </c>
      <c r="L498" t="n">
        <v>1.5</v>
      </c>
      <c r="M498" t="n">
        <v>226</v>
      </c>
      <c r="N498" t="n">
        <v>30.71</v>
      </c>
      <c r="O498" t="n">
        <v>21028.94</v>
      </c>
      <c r="P498" t="n">
        <v>473.2</v>
      </c>
      <c r="Q498" t="n">
        <v>3110.22</v>
      </c>
      <c r="R498" t="n">
        <v>309.25</v>
      </c>
      <c r="S498" t="n">
        <v>88.73</v>
      </c>
      <c r="T498" t="n">
        <v>107424.31</v>
      </c>
      <c r="U498" t="n">
        <v>0.29</v>
      </c>
      <c r="V498" t="n">
        <v>0.75</v>
      </c>
      <c r="W498" t="n">
        <v>7.98</v>
      </c>
      <c r="X498" t="n">
        <v>6.66</v>
      </c>
      <c r="Y498" t="n">
        <v>1</v>
      </c>
      <c r="Z498" t="n">
        <v>10</v>
      </c>
    </row>
    <row r="499">
      <c r="A499" t="n">
        <v>3</v>
      </c>
      <c r="B499" t="n">
        <v>85</v>
      </c>
      <c r="C499" t="inlineStr">
        <is>
          <t xml:space="preserve">CONCLUIDO	</t>
        </is>
      </c>
      <c r="D499" t="n">
        <v>2.1755</v>
      </c>
      <c r="E499" t="n">
        <v>45.97</v>
      </c>
      <c r="F499" t="n">
        <v>37.22</v>
      </c>
      <c r="G499" t="n">
        <v>11.88</v>
      </c>
      <c r="H499" t="n">
        <v>0.18</v>
      </c>
      <c r="I499" t="n">
        <v>188</v>
      </c>
      <c r="J499" t="n">
        <v>168.97</v>
      </c>
      <c r="K499" t="n">
        <v>51.39</v>
      </c>
      <c r="L499" t="n">
        <v>1.75</v>
      </c>
      <c r="M499" t="n">
        <v>186</v>
      </c>
      <c r="N499" t="n">
        <v>30.83</v>
      </c>
      <c r="O499" t="n">
        <v>21073.68</v>
      </c>
      <c r="P499" t="n">
        <v>454.38</v>
      </c>
      <c r="Q499" t="n">
        <v>3110.31</v>
      </c>
      <c r="R499" t="n">
        <v>270.45</v>
      </c>
      <c r="S499" t="n">
        <v>88.73</v>
      </c>
      <c r="T499" t="n">
        <v>88226.39</v>
      </c>
      <c r="U499" t="n">
        <v>0.33</v>
      </c>
      <c r="V499" t="n">
        <v>0.78</v>
      </c>
      <c r="W499" t="n">
        <v>7.9</v>
      </c>
      <c r="X499" t="n">
        <v>5.45</v>
      </c>
      <c r="Y499" t="n">
        <v>1</v>
      </c>
      <c r="Z499" t="n">
        <v>10</v>
      </c>
    </row>
    <row r="500">
      <c r="A500" t="n">
        <v>4</v>
      </c>
      <c r="B500" t="n">
        <v>85</v>
      </c>
      <c r="C500" t="inlineStr">
        <is>
          <t xml:space="preserve">CONCLUIDO	</t>
        </is>
      </c>
      <c r="D500" t="n">
        <v>2.2667</v>
      </c>
      <c r="E500" t="n">
        <v>44.12</v>
      </c>
      <c r="F500" t="n">
        <v>36.36</v>
      </c>
      <c r="G500" t="n">
        <v>13.72</v>
      </c>
      <c r="H500" t="n">
        <v>0.21</v>
      </c>
      <c r="I500" t="n">
        <v>159</v>
      </c>
      <c r="J500" t="n">
        <v>169.33</v>
      </c>
      <c r="K500" t="n">
        <v>51.39</v>
      </c>
      <c r="L500" t="n">
        <v>2</v>
      </c>
      <c r="M500" t="n">
        <v>157</v>
      </c>
      <c r="N500" t="n">
        <v>30.94</v>
      </c>
      <c r="O500" t="n">
        <v>21118.46</v>
      </c>
      <c r="P500" t="n">
        <v>439.75</v>
      </c>
      <c r="Q500" t="n">
        <v>3109.79</v>
      </c>
      <c r="R500" t="n">
        <v>242.24</v>
      </c>
      <c r="S500" t="n">
        <v>88.73</v>
      </c>
      <c r="T500" t="n">
        <v>74265.72</v>
      </c>
      <c r="U500" t="n">
        <v>0.37</v>
      </c>
      <c r="V500" t="n">
        <v>0.8</v>
      </c>
      <c r="W500" t="n">
        <v>7.85</v>
      </c>
      <c r="X500" t="n">
        <v>4.59</v>
      </c>
      <c r="Y500" t="n">
        <v>1</v>
      </c>
      <c r="Z500" t="n">
        <v>10</v>
      </c>
    </row>
    <row r="501">
      <c r="A501" t="n">
        <v>5</v>
      </c>
      <c r="B501" t="n">
        <v>85</v>
      </c>
      <c r="C501" t="inlineStr">
        <is>
          <t xml:space="preserve">CONCLUIDO	</t>
        </is>
      </c>
      <c r="D501" t="n">
        <v>2.3376</v>
      </c>
      <c r="E501" t="n">
        <v>42.78</v>
      </c>
      <c r="F501" t="n">
        <v>35.73</v>
      </c>
      <c r="G501" t="n">
        <v>15.53</v>
      </c>
      <c r="H501" t="n">
        <v>0.24</v>
      </c>
      <c r="I501" t="n">
        <v>138</v>
      </c>
      <c r="J501" t="n">
        <v>169.7</v>
      </c>
      <c r="K501" t="n">
        <v>51.39</v>
      </c>
      <c r="L501" t="n">
        <v>2.25</v>
      </c>
      <c r="M501" t="n">
        <v>136</v>
      </c>
      <c r="N501" t="n">
        <v>31.05</v>
      </c>
      <c r="O501" t="n">
        <v>21163.27</v>
      </c>
      <c r="P501" t="n">
        <v>428.39</v>
      </c>
      <c r="Q501" t="n">
        <v>3109.66</v>
      </c>
      <c r="R501" t="n">
        <v>221.98</v>
      </c>
      <c r="S501" t="n">
        <v>88.73</v>
      </c>
      <c r="T501" t="n">
        <v>64241.2</v>
      </c>
      <c r="U501" t="n">
        <v>0.4</v>
      </c>
      <c r="V501" t="n">
        <v>0.8100000000000001</v>
      </c>
      <c r="W501" t="n">
        <v>7.81</v>
      </c>
      <c r="X501" t="n">
        <v>3.96</v>
      </c>
      <c r="Y501" t="n">
        <v>1</v>
      </c>
      <c r="Z501" t="n">
        <v>10</v>
      </c>
    </row>
    <row r="502">
      <c r="A502" t="n">
        <v>6</v>
      </c>
      <c r="B502" t="n">
        <v>85</v>
      </c>
      <c r="C502" t="inlineStr">
        <is>
          <t xml:space="preserve">CONCLUIDO	</t>
        </is>
      </c>
      <c r="D502" t="n">
        <v>2.3987</v>
      </c>
      <c r="E502" t="n">
        <v>41.69</v>
      </c>
      <c r="F502" t="n">
        <v>35.22</v>
      </c>
      <c r="G502" t="n">
        <v>17.46</v>
      </c>
      <c r="H502" t="n">
        <v>0.26</v>
      </c>
      <c r="I502" t="n">
        <v>121</v>
      </c>
      <c r="J502" t="n">
        <v>170.06</v>
      </c>
      <c r="K502" t="n">
        <v>51.39</v>
      </c>
      <c r="L502" t="n">
        <v>2.5</v>
      </c>
      <c r="M502" t="n">
        <v>119</v>
      </c>
      <c r="N502" t="n">
        <v>31.17</v>
      </c>
      <c r="O502" t="n">
        <v>21208.12</v>
      </c>
      <c r="P502" t="n">
        <v>417.96</v>
      </c>
      <c r="Q502" t="n">
        <v>3109.47</v>
      </c>
      <c r="R502" t="n">
        <v>205.45</v>
      </c>
      <c r="S502" t="n">
        <v>88.73</v>
      </c>
      <c r="T502" t="n">
        <v>56057.59</v>
      </c>
      <c r="U502" t="n">
        <v>0.43</v>
      </c>
      <c r="V502" t="n">
        <v>0.82</v>
      </c>
      <c r="W502" t="n">
        <v>7.78</v>
      </c>
      <c r="X502" t="n">
        <v>3.45</v>
      </c>
      <c r="Y502" t="n">
        <v>1</v>
      </c>
      <c r="Z502" t="n">
        <v>10</v>
      </c>
    </row>
    <row r="503">
      <c r="A503" t="n">
        <v>7</v>
      </c>
      <c r="B503" t="n">
        <v>85</v>
      </c>
      <c r="C503" t="inlineStr">
        <is>
          <t xml:space="preserve">CONCLUIDO	</t>
        </is>
      </c>
      <c r="D503" t="n">
        <v>2.4464</v>
      </c>
      <c r="E503" t="n">
        <v>40.88</v>
      </c>
      <c r="F503" t="n">
        <v>34.84</v>
      </c>
      <c r="G503" t="n">
        <v>19.36</v>
      </c>
      <c r="H503" t="n">
        <v>0.29</v>
      </c>
      <c r="I503" t="n">
        <v>108</v>
      </c>
      <c r="J503" t="n">
        <v>170.42</v>
      </c>
      <c r="K503" t="n">
        <v>51.39</v>
      </c>
      <c r="L503" t="n">
        <v>2.75</v>
      </c>
      <c r="M503" t="n">
        <v>106</v>
      </c>
      <c r="N503" t="n">
        <v>31.28</v>
      </c>
      <c r="O503" t="n">
        <v>21253.01</v>
      </c>
      <c r="P503" t="n">
        <v>409.51</v>
      </c>
      <c r="Q503" t="n">
        <v>3109.92</v>
      </c>
      <c r="R503" t="n">
        <v>192.98</v>
      </c>
      <c r="S503" t="n">
        <v>88.73</v>
      </c>
      <c r="T503" t="n">
        <v>49888.93</v>
      </c>
      <c r="U503" t="n">
        <v>0.46</v>
      </c>
      <c r="V503" t="n">
        <v>0.83</v>
      </c>
      <c r="W503" t="n">
        <v>7.76</v>
      </c>
      <c r="X503" t="n">
        <v>3.08</v>
      </c>
      <c r="Y503" t="n">
        <v>1</v>
      </c>
      <c r="Z503" t="n">
        <v>10</v>
      </c>
    </row>
    <row r="504">
      <c r="A504" t="n">
        <v>8</v>
      </c>
      <c r="B504" t="n">
        <v>85</v>
      </c>
      <c r="C504" t="inlineStr">
        <is>
          <t xml:space="preserve">CONCLUIDO	</t>
        </is>
      </c>
      <c r="D504" t="n">
        <v>2.4883</v>
      </c>
      <c r="E504" t="n">
        <v>40.19</v>
      </c>
      <c r="F504" t="n">
        <v>34.53</v>
      </c>
      <c r="G504" t="n">
        <v>21.36</v>
      </c>
      <c r="H504" t="n">
        <v>0.31</v>
      </c>
      <c r="I504" t="n">
        <v>97</v>
      </c>
      <c r="J504" t="n">
        <v>170.79</v>
      </c>
      <c r="K504" t="n">
        <v>51.39</v>
      </c>
      <c r="L504" t="n">
        <v>3</v>
      </c>
      <c r="M504" t="n">
        <v>95</v>
      </c>
      <c r="N504" t="n">
        <v>31.4</v>
      </c>
      <c r="O504" t="n">
        <v>21297.94</v>
      </c>
      <c r="P504" t="n">
        <v>401.25</v>
      </c>
      <c r="Q504" t="n">
        <v>3109.47</v>
      </c>
      <c r="R504" t="n">
        <v>183.1</v>
      </c>
      <c r="S504" t="n">
        <v>88.73</v>
      </c>
      <c r="T504" t="n">
        <v>45002.21</v>
      </c>
      <c r="U504" t="n">
        <v>0.48</v>
      </c>
      <c r="V504" t="n">
        <v>0.84</v>
      </c>
      <c r="W504" t="n">
        <v>7.74</v>
      </c>
      <c r="X504" t="n">
        <v>2.77</v>
      </c>
      <c r="Y504" t="n">
        <v>1</v>
      </c>
      <c r="Z504" t="n">
        <v>10</v>
      </c>
    </row>
    <row r="505">
      <c r="A505" t="n">
        <v>9</v>
      </c>
      <c r="B505" t="n">
        <v>85</v>
      </c>
      <c r="C505" t="inlineStr">
        <is>
          <t xml:space="preserve">CONCLUIDO	</t>
        </is>
      </c>
      <c r="D505" t="n">
        <v>2.5234</v>
      </c>
      <c r="E505" t="n">
        <v>39.63</v>
      </c>
      <c r="F505" t="n">
        <v>34.27</v>
      </c>
      <c r="G505" t="n">
        <v>23.37</v>
      </c>
      <c r="H505" t="n">
        <v>0.34</v>
      </c>
      <c r="I505" t="n">
        <v>88</v>
      </c>
      <c r="J505" t="n">
        <v>171.15</v>
      </c>
      <c r="K505" t="n">
        <v>51.39</v>
      </c>
      <c r="L505" t="n">
        <v>3.25</v>
      </c>
      <c r="M505" t="n">
        <v>86</v>
      </c>
      <c r="N505" t="n">
        <v>31.51</v>
      </c>
      <c r="O505" t="n">
        <v>21342.91</v>
      </c>
      <c r="P505" t="n">
        <v>394.53</v>
      </c>
      <c r="Q505" t="n">
        <v>3109.39</v>
      </c>
      <c r="R505" t="n">
        <v>174.26</v>
      </c>
      <c r="S505" t="n">
        <v>88.73</v>
      </c>
      <c r="T505" t="n">
        <v>40629.89</v>
      </c>
      <c r="U505" t="n">
        <v>0.51</v>
      </c>
      <c r="V505" t="n">
        <v>0.84</v>
      </c>
      <c r="W505" t="n">
        <v>7.74</v>
      </c>
      <c r="X505" t="n">
        <v>2.51</v>
      </c>
      <c r="Y505" t="n">
        <v>1</v>
      </c>
      <c r="Z505" t="n">
        <v>10</v>
      </c>
    </row>
    <row r="506">
      <c r="A506" t="n">
        <v>10</v>
      </c>
      <c r="B506" t="n">
        <v>85</v>
      </c>
      <c r="C506" t="inlineStr">
        <is>
          <t xml:space="preserve">CONCLUIDO	</t>
        </is>
      </c>
      <c r="D506" t="n">
        <v>2.5511</v>
      </c>
      <c r="E506" t="n">
        <v>39.2</v>
      </c>
      <c r="F506" t="n">
        <v>34.08</v>
      </c>
      <c r="G506" t="n">
        <v>25.25</v>
      </c>
      <c r="H506" t="n">
        <v>0.36</v>
      </c>
      <c r="I506" t="n">
        <v>81</v>
      </c>
      <c r="J506" t="n">
        <v>171.52</v>
      </c>
      <c r="K506" t="n">
        <v>51.39</v>
      </c>
      <c r="L506" t="n">
        <v>3.5</v>
      </c>
      <c r="M506" t="n">
        <v>79</v>
      </c>
      <c r="N506" t="n">
        <v>31.63</v>
      </c>
      <c r="O506" t="n">
        <v>21387.92</v>
      </c>
      <c r="P506" t="n">
        <v>387.75</v>
      </c>
      <c r="Q506" t="n">
        <v>3109.73</v>
      </c>
      <c r="R506" t="n">
        <v>168.14</v>
      </c>
      <c r="S506" t="n">
        <v>88.73</v>
      </c>
      <c r="T506" t="n">
        <v>37602.3</v>
      </c>
      <c r="U506" t="n">
        <v>0.53</v>
      </c>
      <c r="V506" t="n">
        <v>0.85</v>
      </c>
      <c r="W506" t="n">
        <v>7.72</v>
      </c>
      <c r="X506" t="n">
        <v>2.32</v>
      </c>
      <c r="Y506" t="n">
        <v>1</v>
      </c>
      <c r="Z506" t="n">
        <v>10</v>
      </c>
    </row>
    <row r="507">
      <c r="A507" t="n">
        <v>11</v>
      </c>
      <c r="B507" t="n">
        <v>85</v>
      </c>
      <c r="C507" t="inlineStr">
        <is>
          <t xml:space="preserve">CONCLUIDO	</t>
        </is>
      </c>
      <c r="D507" t="n">
        <v>2.5809</v>
      </c>
      <c r="E507" t="n">
        <v>38.75</v>
      </c>
      <c r="F507" t="n">
        <v>33.87</v>
      </c>
      <c r="G507" t="n">
        <v>27.46</v>
      </c>
      <c r="H507" t="n">
        <v>0.39</v>
      </c>
      <c r="I507" t="n">
        <v>74</v>
      </c>
      <c r="J507" t="n">
        <v>171.88</v>
      </c>
      <c r="K507" t="n">
        <v>51.39</v>
      </c>
      <c r="L507" t="n">
        <v>3.75</v>
      </c>
      <c r="M507" t="n">
        <v>72</v>
      </c>
      <c r="N507" t="n">
        <v>31.74</v>
      </c>
      <c r="O507" t="n">
        <v>21432.96</v>
      </c>
      <c r="P507" t="n">
        <v>380.93</v>
      </c>
      <c r="Q507" t="n">
        <v>3109.49</v>
      </c>
      <c r="R507" t="n">
        <v>161.01</v>
      </c>
      <c r="S507" t="n">
        <v>88.73</v>
      </c>
      <c r="T507" t="n">
        <v>34075.57</v>
      </c>
      <c r="U507" t="n">
        <v>0.55</v>
      </c>
      <c r="V507" t="n">
        <v>0.85</v>
      </c>
      <c r="W507" t="n">
        <v>7.71</v>
      </c>
      <c r="X507" t="n">
        <v>2.1</v>
      </c>
      <c r="Y507" t="n">
        <v>1</v>
      </c>
      <c r="Z507" t="n">
        <v>10</v>
      </c>
    </row>
    <row r="508">
      <c r="A508" t="n">
        <v>12</v>
      </c>
      <c r="B508" t="n">
        <v>85</v>
      </c>
      <c r="C508" t="inlineStr">
        <is>
          <t xml:space="preserve">CONCLUIDO	</t>
        </is>
      </c>
      <c r="D508" t="n">
        <v>2.6024</v>
      </c>
      <c r="E508" t="n">
        <v>38.43</v>
      </c>
      <c r="F508" t="n">
        <v>33.71</v>
      </c>
      <c r="G508" t="n">
        <v>29.32</v>
      </c>
      <c r="H508" t="n">
        <v>0.41</v>
      </c>
      <c r="I508" t="n">
        <v>69</v>
      </c>
      <c r="J508" t="n">
        <v>172.25</v>
      </c>
      <c r="K508" t="n">
        <v>51.39</v>
      </c>
      <c r="L508" t="n">
        <v>4</v>
      </c>
      <c r="M508" t="n">
        <v>67</v>
      </c>
      <c r="N508" t="n">
        <v>31.86</v>
      </c>
      <c r="O508" t="n">
        <v>21478.05</v>
      </c>
      <c r="P508" t="n">
        <v>374.95</v>
      </c>
      <c r="Q508" t="n">
        <v>3109.26</v>
      </c>
      <c r="R508" t="n">
        <v>156.26</v>
      </c>
      <c r="S508" t="n">
        <v>88.73</v>
      </c>
      <c r="T508" t="n">
        <v>31725.32</v>
      </c>
      <c r="U508" t="n">
        <v>0.57</v>
      </c>
      <c r="V508" t="n">
        <v>0.86</v>
      </c>
      <c r="W508" t="n">
        <v>7.7</v>
      </c>
      <c r="X508" t="n">
        <v>1.95</v>
      </c>
      <c r="Y508" t="n">
        <v>1</v>
      </c>
      <c r="Z508" t="n">
        <v>10</v>
      </c>
    </row>
    <row r="509">
      <c r="A509" t="n">
        <v>13</v>
      </c>
      <c r="B509" t="n">
        <v>85</v>
      </c>
      <c r="C509" t="inlineStr">
        <is>
          <t xml:space="preserve">CONCLUIDO	</t>
        </is>
      </c>
      <c r="D509" t="n">
        <v>2.6294</v>
      </c>
      <c r="E509" t="n">
        <v>38.03</v>
      </c>
      <c r="F509" t="n">
        <v>33.52</v>
      </c>
      <c r="G509" t="n">
        <v>31.93</v>
      </c>
      <c r="H509" t="n">
        <v>0.44</v>
      </c>
      <c r="I509" t="n">
        <v>63</v>
      </c>
      <c r="J509" t="n">
        <v>172.61</v>
      </c>
      <c r="K509" t="n">
        <v>51.39</v>
      </c>
      <c r="L509" t="n">
        <v>4.25</v>
      </c>
      <c r="M509" t="n">
        <v>61</v>
      </c>
      <c r="N509" t="n">
        <v>31.97</v>
      </c>
      <c r="O509" t="n">
        <v>21523.17</v>
      </c>
      <c r="P509" t="n">
        <v>368.01</v>
      </c>
      <c r="Q509" t="n">
        <v>3109.47</v>
      </c>
      <c r="R509" t="n">
        <v>150.17</v>
      </c>
      <c r="S509" t="n">
        <v>88.73</v>
      </c>
      <c r="T509" t="n">
        <v>28712.06</v>
      </c>
      <c r="U509" t="n">
        <v>0.59</v>
      </c>
      <c r="V509" t="n">
        <v>0.86</v>
      </c>
      <c r="W509" t="n">
        <v>7.69</v>
      </c>
      <c r="X509" t="n">
        <v>1.76</v>
      </c>
      <c r="Y509" t="n">
        <v>1</v>
      </c>
      <c r="Z509" t="n">
        <v>10</v>
      </c>
    </row>
    <row r="510">
      <c r="A510" t="n">
        <v>14</v>
      </c>
      <c r="B510" t="n">
        <v>85</v>
      </c>
      <c r="C510" t="inlineStr">
        <is>
          <t xml:space="preserve">CONCLUIDO	</t>
        </is>
      </c>
      <c r="D510" t="n">
        <v>2.645</v>
      </c>
      <c r="E510" t="n">
        <v>37.81</v>
      </c>
      <c r="F510" t="n">
        <v>33.44</v>
      </c>
      <c r="G510" t="n">
        <v>34</v>
      </c>
      <c r="H510" t="n">
        <v>0.46</v>
      </c>
      <c r="I510" t="n">
        <v>59</v>
      </c>
      <c r="J510" t="n">
        <v>172.98</v>
      </c>
      <c r="K510" t="n">
        <v>51.39</v>
      </c>
      <c r="L510" t="n">
        <v>4.5</v>
      </c>
      <c r="M510" t="n">
        <v>57</v>
      </c>
      <c r="N510" t="n">
        <v>32.09</v>
      </c>
      <c r="O510" t="n">
        <v>21568.34</v>
      </c>
      <c r="P510" t="n">
        <v>363.34</v>
      </c>
      <c r="Q510" t="n">
        <v>3109.19</v>
      </c>
      <c r="R510" t="n">
        <v>147.34</v>
      </c>
      <c r="S510" t="n">
        <v>88.73</v>
      </c>
      <c r="T510" t="n">
        <v>27316.63</v>
      </c>
      <c r="U510" t="n">
        <v>0.6</v>
      </c>
      <c r="V510" t="n">
        <v>0.87</v>
      </c>
      <c r="W510" t="n">
        <v>7.68</v>
      </c>
      <c r="X510" t="n">
        <v>1.67</v>
      </c>
      <c r="Y510" t="n">
        <v>1</v>
      </c>
      <c r="Z510" t="n">
        <v>10</v>
      </c>
    </row>
    <row r="511">
      <c r="A511" t="n">
        <v>15</v>
      </c>
      <c r="B511" t="n">
        <v>85</v>
      </c>
      <c r="C511" t="inlineStr">
        <is>
          <t xml:space="preserve">CONCLUIDO	</t>
        </is>
      </c>
      <c r="D511" t="n">
        <v>2.663</v>
      </c>
      <c r="E511" t="n">
        <v>37.55</v>
      </c>
      <c r="F511" t="n">
        <v>33.32</v>
      </c>
      <c r="G511" t="n">
        <v>36.34</v>
      </c>
      <c r="H511" t="n">
        <v>0.49</v>
      </c>
      <c r="I511" t="n">
        <v>55</v>
      </c>
      <c r="J511" t="n">
        <v>173.35</v>
      </c>
      <c r="K511" t="n">
        <v>51.39</v>
      </c>
      <c r="L511" t="n">
        <v>4.75</v>
      </c>
      <c r="M511" t="n">
        <v>53</v>
      </c>
      <c r="N511" t="n">
        <v>32.2</v>
      </c>
      <c r="O511" t="n">
        <v>21613.54</v>
      </c>
      <c r="P511" t="n">
        <v>356.41</v>
      </c>
      <c r="Q511" t="n">
        <v>3109.29</v>
      </c>
      <c r="R511" t="n">
        <v>143.31</v>
      </c>
      <c r="S511" t="n">
        <v>88.73</v>
      </c>
      <c r="T511" t="n">
        <v>25320.4</v>
      </c>
      <c r="U511" t="n">
        <v>0.62</v>
      </c>
      <c r="V511" t="n">
        <v>0.87</v>
      </c>
      <c r="W511" t="n">
        <v>7.68</v>
      </c>
      <c r="X511" t="n">
        <v>1.55</v>
      </c>
      <c r="Y511" t="n">
        <v>1</v>
      </c>
      <c r="Z511" t="n">
        <v>10</v>
      </c>
    </row>
    <row r="512">
      <c r="A512" t="n">
        <v>16</v>
      </c>
      <c r="B512" t="n">
        <v>85</v>
      </c>
      <c r="C512" t="inlineStr">
        <is>
          <t xml:space="preserve">CONCLUIDO	</t>
        </is>
      </c>
      <c r="D512" t="n">
        <v>2.6809</v>
      </c>
      <c r="E512" t="n">
        <v>37.3</v>
      </c>
      <c r="F512" t="n">
        <v>33.2</v>
      </c>
      <c r="G512" t="n">
        <v>39.06</v>
      </c>
      <c r="H512" t="n">
        <v>0.51</v>
      </c>
      <c r="I512" t="n">
        <v>51</v>
      </c>
      <c r="J512" t="n">
        <v>173.71</v>
      </c>
      <c r="K512" t="n">
        <v>51.39</v>
      </c>
      <c r="L512" t="n">
        <v>5</v>
      </c>
      <c r="M512" t="n">
        <v>49</v>
      </c>
      <c r="N512" t="n">
        <v>32.32</v>
      </c>
      <c r="O512" t="n">
        <v>21658.78</v>
      </c>
      <c r="P512" t="n">
        <v>349.17</v>
      </c>
      <c r="Q512" t="n">
        <v>3109.39</v>
      </c>
      <c r="R512" t="n">
        <v>139.56</v>
      </c>
      <c r="S512" t="n">
        <v>88.73</v>
      </c>
      <c r="T512" t="n">
        <v>23466.16</v>
      </c>
      <c r="U512" t="n">
        <v>0.64</v>
      </c>
      <c r="V512" t="n">
        <v>0.87</v>
      </c>
      <c r="W512" t="n">
        <v>7.67</v>
      </c>
      <c r="X512" t="n">
        <v>1.44</v>
      </c>
      <c r="Y512" t="n">
        <v>1</v>
      </c>
      <c r="Z512" t="n">
        <v>10</v>
      </c>
    </row>
    <row r="513">
      <c r="A513" t="n">
        <v>17</v>
      </c>
      <c r="B513" t="n">
        <v>85</v>
      </c>
      <c r="C513" t="inlineStr">
        <is>
          <t xml:space="preserve">CONCLUIDO	</t>
        </is>
      </c>
      <c r="D513" t="n">
        <v>2.6963</v>
      </c>
      <c r="E513" t="n">
        <v>37.09</v>
      </c>
      <c r="F513" t="n">
        <v>33.09</v>
      </c>
      <c r="G513" t="n">
        <v>41.36</v>
      </c>
      <c r="H513" t="n">
        <v>0.53</v>
      </c>
      <c r="I513" t="n">
        <v>48</v>
      </c>
      <c r="J513" t="n">
        <v>174.08</v>
      </c>
      <c r="K513" t="n">
        <v>51.39</v>
      </c>
      <c r="L513" t="n">
        <v>5.25</v>
      </c>
      <c r="M513" t="n">
        <v>45</v>
      </c>
      <c r="N513" t="n">
        <v>32.44</v>
      </c>
      <c r="O513" t="n">
        <v>21704.07</v>
      </c>
      <c r="P513" t="n">
        <v>344.19</v>
      </c>
      <c r="Q513" t="n">
        <v>3109.32</v>
      </c>
      <c r="R513" t="n">
        <v>136.04</v>
      </c>
      <c r="S513" t="n">
        <v>88.73</v>
      </c>
      <c r="T513" t="n">
        <v>21718.67</v>
      </c>
      <c r="U513" t="n">
        <v>0.65</v>
      </c>
      <c r="V513" t="n">
        <v>0.87</v>
      </c>
      <c r="W513" t="n">
        <v>7.66</v>
      </c>
      <c r="X513" t="n">
        <v>1.33</v>
      </c>
      <c r="Y513" t="n">
        <v>1</v>
      </c>
      <c r="Z513" t="n">
        <v>10</v>
      </c>
    </row>
    <row r="514">
      <c r="A514" t="n">
        <v>18</v>
      </c>
      <c r="B514" t="n">
        <v>85</v>
      </c>
      <c r="C514" t="inlineStr">
        <is>
          <t xml:space="preserve">CONCLUIDO	</t>
        </is>
      </c>
      <c r="D514" t="n">
        <v>2.7092</v>
      </c>
      <c r="E514" t="n">
        <v>36.91</v>
      </c>
      <c r="F514" t="n">
        <v>33.01</v>
      </c>
      <c r="G514" t="n">
        <v>44.02</v>
      </c>
      <c r="H514" t="n">
        <v>0.5600000000000001</v>
      </c>
      <c r="I514" t="n">
        <v>45</v>
      </c>
      <c r="J514" t="n">
        <v>174.45</v>
      </c>
      <c r="K514" t="n">
        <v>51.39</v>
      </c>
      <c r="L514" t="n">
        <v>5.5</v>
      </c>
      <c r="M514" t="n">
        <v>42</v>
      </c>
      <c r="N514" t="n">
        <v>32.56</v>
      </c>
      <c r="O514" t="n">
        <v>21749.39</v>
      </c>
      <c r="P514" t="n">
        <v>336.96</v>
      </c>
      <c r="Q514" t="n">
        <v>3109.42</v>
      </c>
      <c r="R514" t="n">
        <v>133.42</v>
      </c>
      <c r="S514" t="n">
        <v>88.73</v>
      </c>
      <c r="T514" t="n">
        <v>20424.22</v>
      </c>
      <c r="U514" t="n">
        <v>0.67</v>
      </c>
      <c r="V514" t="n">
        <v>0.88</v>
      </c>
      <c r="W514" t="n">
        <v>7.66</v>
      </c>
      <c r="X514" t="n">
        <v>1.25</v>
      </c>
      <c r="Y514" t="n">
        <v>1</v>
      </c>
      <c r="Z514" t="n">
        <v>10</v>
      </c>
    </row>
    <row r="515">
      <c r="A515" t="n">
        <v>19</v>
      </c>
      <c r="B515" t="n">
        <v>85</v>
      </c>
      <c r="C515" t="inlineStr">
        <is>
          <t xml:space="preserve">CONCLUIDO	</t>
        </is>
      </c>
      <c r="D515" t="n">
        <v>2.7184</v>
      </c>
      <c r="E515" t="n">
        <v>36.79</v>
      </c>
      <c r="F515" t="n">
        <v>32.96</v>
      </c>
      <c r="G515" t="n">
        <v>45.99</v>
      </c>
      <c r="H515" t="n">
        <v>0.58</v>
      </c>
      <c r="I515" t="n">
        <v>43</v>
      </c>
      <c r="J515" t="n">
        <v>174.82</v>
      </c>
      <c r="K515" t="n">
        <v>51.39</v>
      </c>
      <c r="L515" t="n">
        <v>5.75</v>
      </c>
      <c r="M515" t="n">
        <v>39</v>
      </c>
      <c r="N515" t="n">
        <v>32.67</v>
      </c>
      <c r="O515" t="n">
        <v>21794.75</v>
      </c>
      <c r="P515" t="n">
        <v>333.21</v>
      </c>
      <c r="Q515" t="n">
        <v>3109.17</v>
      </c>
      <c r="R515" t="n">
        <v>131.56</v>
      </c>
      <c r="S515" t="n">
        <v>88.73</v>
      </c>
      <c r="T515" t="n">
        <v>19502.27</v>
      </c>
      <c r="U515" t="n">
        <v>0.67</v>
      </c>
      <c r="V515" t="n">
        <v>0.88</v>
      </c>
      <c r="W515" t="n">
        <v>7.66</v>
      </c>
      <c r="X515" t="n">
        <v>1.2</v>
      </c>
      <c r="Y515" t="n">
        <v>1</v>
      </c>
      <c r="Z515" t="n">
        <v>10</v>
      </c>
    </row>
    <row r="516">
      <c r="A516" t="n">
        <v>20</v>
      </c>
      <c r="B516" t="n">
        <v>85</v>
      </c>
      <c r="C516" t="inlineStr">
        <is>
          <t xml:space="preserve">CONCLUIDO	</t>
        </is>
      </c>
      <c r="D516" t="n">
        <v>2.7266</v>
      </c>
      <c r="E516" t="n">
        <v>36.68</v>
      </c>
      <c r="F516" t="n">
        <v>32.91</v>
      </c>
      <c r="G516" t="n">
        <v>48.17</v>
      </c>
      <c r="H516" t="n">
        <v>0.61</v>
      </c>
      <c r="I516" t="n">
        <v>41</v>
      </c>
      <c r="J516" t="n">
        <v>175.18</v>
      </c>
      <c r="K516" t="n">
        <v>51.39</v>
      </c>
      <c r="L516" t="n">
        <v>6</v>
      </c>
      <c r="M516" t="n">
        <v>34</v>
      </c>
      <c r="N516" t="n">
        <v>32.79</v>
      </c>
      <c r="O516" t="n">
        <v>21840.16</v>
      </c>
      <c r="P516" t="n">
        <v>327.25</v>
      </c>
      <c r="Q516" t="n">
        <v>3109.24</v>
      </c>
      <c r="R516" t="n">
        <v>130.03</v>
      </c>
      <c r="S516" t="n">
        <v>88.73</v>
      </c>
      <c r="T516" t="n">
        <v>18749.33</v>
      </c>
      <c r="U516" t="n">
        <v>0.68</v>
      </c>
      <c r="V516" t="n">
        <v>0.88</v>
      </c>
      <c r="W516" t="n">
        <v>7.66</v>
      </c>
      <c r="X516" t="n">
        <v>1.15</v>
      </c>
      <c r="Y516" t="n">
        <v>1</v>
      </c>
      <c r="Z516" t="n">
        <v>10</v>
      </c>
    </row>
    <row r="517">
      <c r="A517" t="n">
        <v>21</v>
      </c>
      <c r="B517" t="n">
        <v>85</v>
      </c>
      <c r="C517" t="inlineStr">
        <is>
          <t xml:space="preserve">CONCLUIDO	</t>
        </is>
      </c>
      <c r="D517" t="n">
        <v>2.7349</v>
      </c>
      <c r="E517" t="n">
        <v>36.56</v>
      </c>
      <c r="F517" t="n">
        <v>32.87</v>
      </c>
      <c r="G517" t="n">
        <v>50.57</v>
      </c>
      <c r="H517" t="n">
        <v>0.63</v>
      </c>
      <c r="I517" t="n">
        <v>39</v>
      </c>
      <c r="J517" t="n">
        <v>175.55</v>
      </c>
      <c r="K517" t="n">
        <v>51.39</v>
      </c>
      <c r="L517" t="n">
        <v>6.25</v>
      </c>
      <c r="M517" t="n">
        <v>19</v>
      </c>
      <c r="N517" t="n">
        <v>32.91</v>
      </c>
      <c r="O517" t="n">
        <v>21885.6</v>
      </c>
      <c r="P517" t="n">
        <v>323.31</v>
      </c>
      <c r="Q517" t="n">
        <v>3109.46</v>
      </c>
      <c r="R517" t="n">
        <v>127.96</v>
      </c>
      <c r="S517" t="n">
        <v>88.73</v>
      </c>
      <c r="T517" t="n">
        <v>17724.23</v>
      </c>
      <c r="U517" t="n">
        <v>0.6899999999999999</v>
      </c>
      <c r="V517" t="n">
        <v>0.88</v>
      </c>
      <c r="W517" t="n">
        <v>7.67</v>
      </c>
      <c r="X517" t="n">
        <v>1.11</v>
      </c>
      <c r="Y517" t="n">
        <v>1</v>
      </c>
      <c r="Z517" t="n">
        <v>10</v>
      </c>
    </row>
    <row r="518">
      <c r="A518" t="n">
        <v>22</v>
      </c>
      <c r="B518" t="n">
        <v>85</v>
      </c>
      <c r="C518" t="inlineStr">
        <is>
          <t xml:space="preserve">CONCLUIDO	</t>
        </is>
      </c>
      <c r="D518" t="n">
        <v>2.7383</v>
      </c>
      <c r="E518" t="n">
        <v>36.52</v>
      </c>
      <c r="F518" t="n">
        <v>32.86</v>
      </c>
      <c r="G518" t="n">
        <v>51.88</v>
      </c>
      <c r="H518" t="n">
        <v>0.66</v>
      </c>
      <c r="I518" t="n">
        <v>38</v>
      </c>
      <c r="J518" t="n">
        <v>175.92</v>
      </c>
      <c r="K518" t="n">
        <v>51.39</v>
      </c>
      <c r="L518" t="n">
        <v>6.5</v>
      </c>
      <c r="M518" t="n">
        <v>8</v>
      </c>
      <c r="N518" t="n">
        <v>33.03</v>
      </c>
      <c r="O518" t="n">
        <v>21931.08</v>
      </c>
      <c r="P518" t="n">
        <v>321.77</v>
      </c>
      <c r="Q518" t="n">
        <v>3109.37</v>
      </c>
      <c r="R518" t="n">
        <v>127.19</v>
      </c>
      <c r="S518" t="n">
        <v>88.73</v>
      </c>
      <c r="T518" t="n">
        <v>17344.58</v>
      </c>
      <c r="U518" t="n">
        <v>0.7</v>
      </c>
      <c r="V518" t="n">
        <v>0.88</v>
      </c>
      <c r="W518" t="n">
        <v>7.69</v>
      </c>
      <c r="X518" t="n">
        <v>1.1</v>
      </c>
      <c r="Y518" t="n">
        <v>1</v>
      </c>
      <c r="Z518" t="n">
        <v>10</v>
      </c>
    </row>
    <row r="519">
      <c r="A519" t="n">
        <v>23</v>
      </c>
      <c r="B519" t="n">
        <v>85</v>
      </c>
      <c r="C519" t="inlineStr">
        <is>
          <t xml:space="preserve">CONCLUIDO	</t>
        </is>
      </c>
      <c r="D519" t="n">
        <v>2.7376</v>
      </c>
      <c r="E519" t="n">
        <v>36.53</v>
      </c>
      <c r="F519" t="n">
        <v>32.87</v>
      </c>
      <c r="G519" t="n">
        <v>51.9</v>
      </c>
      <c r="H519" t="n">
        <v>0.68</v>
      </c>
      <c r="I519" t="n">
        <v>38</v>
      </c>
      <c r="J519" t="n">
        <v>176.29</v>
      </c>
      <c r="K519" t="n">
        <v>51.39</v>
      </c>
      <c r="L519" t="n">
        <v>6.75</v>
      </c>
      <c r="M519" t="n">
        <v>2</v>
      </c>
      <c r="N519" t="n">
        <v>33.15</v>
      </c>
      <c r="O519" t="n">
        <v>21976.61</v>
      </c>
      <c r="P519" t="n">
        <v>322.61</v>
      </c>
      <c r="Q519" t="n">
        <v>3109.34</v>
      </c>
      <c r="R519" t="n">
        <v>127.23</v>
      </c>
      <c r="S519" t="n">
        <v>88.73</v>
      </c>
      <c r="T519" t="n">
        <v>17362.36</v>
      </c>
      <c r="U519" t="n">
        <v>0.7</v>
      </c>
      <c r="V519" t="n">
        <v>0.88</v>
      </c>
      <c r="W519" t="n">
        <v>7.7</v>
      </c>
      <c r="X519" t="n">
        <v>1.11</v>
      </c>
      <c r="Y519" t="n">
        <v>1</v>
      </c>
      <c r="Z519" t="n">
        <v>10</v>
      </c>
    </row>
    <row r="520">
      <c r="A520" t="n">
        <v>24</v>
      </c>
      <c r="B520" t="n">
        <v>85</v>
      </c>
      <c r="C520" t="inlineStr">
        <is>
          <t xml:space="preserve">CONCLUIDO	</t>
        </is>
      </c>
      <c r="D520" t="n">
        <v>2.7384</v>
      </c>
      <c r="E520" t="n">
        <v>36.52</v>
      </c>
      <c r="F520" t="n">
        <v>32.86</v>
      </c>
      <c r="G520" t="n">
        <v>51.88</v>
      </c>
      <c r="H520" t="n">
        <v>0.7</v>
      </c>
      <c r="I520" t="n">
        <v>38</v>
      </c>
      <c r="J520" t="n">
        <v>176.66</v>
      </c>
      <c r="K520" t="n">
        <v>51.39</v>
      </c>
      <c r="L520" t="n">
        <v>7</v>
      </c>
      <c r="M520" t="n">
        <v>0</v>
      </c>
      <c r="N520" t="n">
        <v>33.27</v>
      </c>
      <c r="O520" t="n">
        <v>22022.17</v>
      </c>
      <c r="P520" t="n">
        <v>323.01</v>
      </c>
      <c r="Q520" t="n">
        <v>3109.41</v>
      </c>
      <c r="R520" t="n">
        <v>127.06</v>
      </c>
      <c r="S520" t="n">
        <v>88.73</v>
      </c>
      <c r="T520" t="n">
        <v>17279.11</v>
      </c>
      <c r="U520" t="n">
        <v>0.7</v>
      </c>
      <c r="V520" t="n">
        <v>0.88</v>
      </c>
      <c r="W520" t="n">
        <v>7.69</v>
      </c>
      <c r="X520" t="n">
        <v>1.1</v>
      </c>
      <c r="Y520" t="n">
        <v>1</v>
      </c>
      <c r="Z520" t="n">
        <v>10</v>
      </c>
    </row>
    <row r="521">
      <c r="A521" t="n">
        <v>0</v>
      </c>
      <c r="B521" t="n">
        <v>20</v>
      </c>
      <c r="C521" t="inlineStr">
        <is>
          <t xml:space="preserve">CONCLUIDO	</t>
        </is>
      </c>
      <c r="D521" t="n">
        <v>2.4922</v>
      </c>
      <c r="E521" t="n">
        <v>40.12</v>
      </c>
      <c r="F521" t="n">
        <v>36.46</v>
      </c>
      <c r="G521" t="n">
        <v>13.93</v>
      </c>
      <c r="H521" t="n">
        <v>0.34</v>
      </c>
      <c r="I521" t="n">
        <v>157</v>
      </c>
      <c r="J521" t="n">
        <v>51.33</v>
      </c>
      <c r="K521" t="n">
        <v>24.83</v>
      </c>
      <c r="L521" t="n">
        <v>1</v>
      </c>
      <c r="M521" t="n">
        <v>0</v>
      </c>
      <c r="N521" t="n">
        <v>5.51</v>
      </c>
      <c r="O521" t="n">
        <v>6564.78</v>
      </c>
      <c r="P521" t="n">
        <v>171.73</v>
      </c>
      <c r="Q521" t="n">
        <v>3110.86</v>
      </c>
      <c r="R521" t="n">
        <v>238.46</v>
      </c>
      <c r="S521" t="n">
        <v>88.73</v>
      </c>
      <c r="T521" t="n">
        <v>72384.42</v>
      </c>
      <c r="U521" t="n">
        <v>0.37</v>
      </c>
      <c r="V521" t="n">
        <v>0.79</v>
      </c>
      <c r="W521" t="n">
        <v>8.050000000000001</v>
      </c>
      <c r="X521" t="n">
        <v>4.69</v>
      </c>
      <c r="Y521" t="n">
        <v>1</v>
      </c>
      <c r="Z521" t="n">
        <v>10</v>
      </c>
    </row>
    <row r="522">
      <c r="A522" t="n">
        <v>0</v>
      </c>
      <c r="B522" t="n">
        <v>120</v>
      </c>
      <c r="C522" t="inlineStr">
        <is>
          <t xml:space="preserve">CONCLUIDO	</t>
        </is>
      </c>
      <c r="D522" t="n">
        <v>1.3232</v>
      </c>
      <c r="E522" t="n">
        <v>75.56999999999999</v>
      </c>
      <c r="F522" t="n">
        <v>48.13</v>
      </c>
      <c r="G522" t="n">
        <v>5.32</v>
      </c>
      <c r="H522" t="n">
        <v>0.08</v>
      </c>
      <c r="I522" t="n">
        <v>543</v>
      </c>
      <c r="J522" t="n">
        <v>232.68</v>
      </c>
      <c r="K522" t="n">
        <v>57.72</v>
      </c>
      <c r="L522" t="n">
        <v>1</v>
      </c>
      <c r="M522" t="n">
        <v>541</v>
      </c>
      <c r="N522" t="n">
        <v>53.95</v>
      </c>
      <c r="O522" t="n">
        <v>28931.02</v>
      </c>
      <c r="P522" t="n">
        <v>748.83</v>
      </c>
      <c r="Q522" t="n">
        <v>3111.09</v>
      </c>
      <c r="R522" t="n">
        <v>627.42</v>
      </c>
      <c r="S522" t="n">
        <v>88.73</v>
      </c>
      <c r="T522" t="n">
        <v>264935.34</v>
      </c>
      <c r="U522" t="n">
        <v>0.14</v>
      </c>
      <c r="V522" t="n">
        <v>0.6</v>
      </c>
      <c r="W522" t="n">
        <v>8.48</v>
      </c>
      <c r="X522" t="n">
        <v>16.35</v>
      </c>
      <c r="Y522" t="n">
        <v>1</v>
      </c>
      <c r="Z522" t="n">
        <v>10</v>
      </c>
    </row>
    <row r="523">
      <c r="A523" t="n">
        <v>1</v>
      </c>
      <c r="B523" t="n">
        <v>120</v>
      </c>
      <c r="C523" t="inlineStr">
        <is>
          <t xml:space="preserve">CONCLUIDO	</t>
        </is>
      </c>
      <c r="D523" t="n">
        <v>1.5709</v>
      </c>
      <c r="E523" t="n">
        <v>63.66</v>
      </c>
      <c r="F523" t="n">
        <v>43.27</v>
      </c>
      <c r="G523" t="n">
        <v>6.69</v>
      </c>
      <c r="H523" t="n">
        <v>0.1</v>
      </c>
      <c r="I523" t="n">
        <v>388</v>
      </c>
      <c r="J523" t="n">
        <v>233.1</v>
      </c>
      <c r="K523" t="n">
        <v>57.72</v>
      </c>
      <c r="L523" t="n">
        <v>1.25</v>
      </c>
      <c r="M523" t="n">
        <v>386</v>
      </c>
      <c r="N523" t="n">
        <v>54.13</v>
      </c>
      <c r="O523" t="n">
        <v>28983.75</v>
      </c>
      <c r="P523" t="n">
        <v>670.38</v>
      </c>
      <c r="Q523" t="n">
        <v>3111.08</v>
      </c>
      <c r="R523" t="n">
        <v>468.26</v>
      </c>
      <c r="S523" t="n">
        <v>88.73</v>
      </c>
      <c r="T523" t="n">
        <v>186129.91</v>
      </c>
      <c r="U523" t="n">
        <v>0.19</v>
      </c>
      <c r="V523" t="n">
        <v>0.67</v>
      </c>
      <c r="W523" t="n">
        <v>8.220000000000001</v>
      </c>
      <c r="X523" t="n">
        <v>11.5</v>
      </c>
      <c r="Y523" t="n">
        <v>1</v>
      </c>
      <c r="Z523" t="n">
        <v>10</v>
      </c>
    </row>
    <row r="524">
      <c r="A524" t="n">
        <v>2</v>
      </c>
      <c r="B524" t="n">
        <v>120</v>
      </c>
      <c r="C524" t="inlineStr">
        <is>
          <t xml:space="preserve">CONCLUIDO	</t>
        </is>
      </c>
      <c r="D524" t="n">
        <v>1.7507</v>
      </c>
      <c r="E524" t="n">
        <v>57.12</v>
      </c>
      <c r="F524" t="n">
        <v>40.65</v>
      </c>
      <c r="G524" t="n">
        <v>8.08</v>
      </c>
      <c r="H524" t="n">
        <v>0.11</v>
      </c>
      <c r="I524" t="n">
        <v>302</v>
      </c>
      <c r="J524" t="n">
        <v>233.53</v>
      </c>
      <c r="K524" t="n">
        <v>57.72</v>
      </c>
      <c r="L524" t="n">
        <v>1.5</v>
      </c>
      <c r="M524" t="n">
        <v>300</v>
      </c>
      <c r="N524" t="n">
        <v>54.31</v>
      </c>
      <c r="O524" t="n">
        <v>29036.54</v>
      </c>
      <c r="P524" t="n">
        <v>627.0599999999999</v>
      </c>
      <c r="Q524" t="n">
        <v>3111.04</v>
      </c>
      <c r="R524" t="n">
        <v>382.43</v>
      </c>
      <c r="S524" t="n">
        <v>88.73</v>
      </c>
      <c r="T524" t="n">
        <v>143644.28</v>
      </c>
      <c r="U524" t="n">
        <v>0.23</v>
      </c>
      <c r="V524" t="n">
        <v>0.71</v>
      </c>
      <c r="W524" t="n">
        <v>8.08</v>
      </c>
      <c r="X524" t="n">
        <v>8.880000000000001</v>
      </c>
      <c r="Y524" t="n">
        <v>1</v>
      </c>
      <c r="Z524" t="n">
        <v>10</v>
      </c>
    </row>
    <row r="525">
      <c r="A525" t="n">
        <v>3</v>
      </c>
      <c r="B525" t="n">
        <v>120</v>
      </c>
      <c r="C525" t="inlineStr">
        <is>
          <t xml:space="preserve">CONCLUIDO	</t>
        </is>
      </c>
      <c r="D525" t="n">
        <v>1.8884</v>
      </c>
      <c r="E525" t="n">
        <v>52.96</v>
      </c>
      <c r="F525" t="n">
        <v>38.99</v>
      </c>
      <c r="G525" t="n">
        <v>9.470000000000001</v>
      </c>
      <c r="H525" t="n">
        <v>0.13</v>
      </c>
      <c r="I525" t="n">
        <v>247</v>
      </c>
      <c r="J525" t="n">
        <v>233.96</v>
      </c>
      <c r="K525" t="n">
        <v>57.72</v>
      </c>
      <c r="L525" t="n">
        <v>1.75</v>
      </c>
      <c r="M525" t="n">
        <v>245</v>
      </c>
      <c r="N525" t="n">
        <v>54.49</v>
      </c>
      <c r="O525" t="n">
        <v>29089.39</v>
      </c>
      <c r="P525" t="n">
        <v>598.76</v>
      </c>
      <c r="Q525" t="n">
        <v>3110.28</v>
      </c>
      <c r="R525" t="n">
        <v>327.72</v>
      </c>
      <c r="S525" t="n">
        <v>88.73</v>
      </c>
      <c r="T525" t="n">
        <v>116566.69</v>
      </c>
      <c r="U525" t="n">
        <v>0.27</v>
      </c>
      <c r="V525" t="n">
        <v>0.74</v>
      </c>
      <c r="W525" t="n">
        <v>8.01</v>
      </c>
      <c r="X525" t="n">
        <v>7.23</v>
      </c>
      <c r="Y525" t="n">
        <v>1</v>
      </c>
      <c r="Z525" t="n">
        <v>10</v>
      </c>
    </row>
    <row r="526">
      <c r="A526" t="n">
        <v>4</v>
      </c>
      <c r="B526" t="n">
        <v>120</v>
      </c>
      <c r="C526" t="inlineStr">
        <is>
          <t xml:space="preserve">CONCLUIDO	</t>
        </is>
      </c>
      <c r="D526" t="n">
        <v>1.9981</v>
      </c>
      <c r="E526" t="n">
        <v>50.05</v>
      </c>
      <c r="F526" t="n">
        <v>37.82</v>
      </c>
      <c r="G526" t="n">
        <v>10.86</v>
      </c>
      <c r="H526" t="n">
        <v>0.15</v>
      </c>
      <c r="I526" t="n">
        <v>209</v>
      </c>
      <c r="J526" t="n">
        <v>234.39</v>
      </c>
      <c r="K526" t="n">
        <v>57.72</v>
      </c>
      <c r="L526" t="n">
        <v>2</v>
      </c>
      <c r="M526" t="n">
        <v>207</v>
      </c>
      <c r="N526" t="n">
        <v>54.67</v>
      </c>
      <c r="O526" t="n">
        <v>29142.31</v>
      </c>
      <c r="P526" t="n">
        <v>577.84</v>
      </c>
      <c r="Q526" t="n">
        <v>3109.83</v>
      </c>
      <c r="R526" t="n">
        <v>290.09</v>
      </c>
      <c r="S526" t="n">
        <v>88.73</v>
      </c>
      <c r="T526" t="n">
        <v>97938.44</v>
      </c>
      <c r="U526" t="n">
        <v>0.31</v>
      </c>
      <c r="V526" t="n">
        <v>0.77</v>
      </c>
      <c r="W526" t="n">
        <v>7.93</v>
      </c>
      <c r="X526" t="n">
        <v>6.05</v>
      </c>
      <c r="Y526" t="n">
        <v>1</v>
      </c>
      <c r="Z526" t="n">
        <v>10</v>
      </c>
    </row>
    <row r="527">
      <c r="A527" t="n">
        <v>5</v>
      </c>
      <c r="B527" t="n">
        <v>120</v>
      </c>
      <c r="C527" t="inlineStr">
        <is>
          <t xml:space="preserve">CONCLUIDO	</t>
        </is>
      </c>
      <c r="D527" t="n">
        <v>2.0836</v>
      </c>
      <c r="E527" t="n">
        <v>47.99</v>
      </c>
      <c r="F527" t="n">
        <v>37.04</v>
      </c>
      <c r="G527" t="n">
        <v>12.28</v>
      </c>
      <c r="H527" t="n">
        <v>0.17</v>
      </c>
      <c r="I527" t="n">
        <v>181</v>
      </c>
      <c r="J527" t="n">
        <v>234.82</v>
      </c>
      <c r="K527" t="n">
        <v>57.72</v>
      </c>
      <c r="L527" t="n">
        <v>2.25</v>
      </c>
      <c r="M527" t="n">
        <v>179</v>
      </c>
      <c r="N527" t="n">
        <v>54.85</v>
      </c>
      <c r="O527" t="n">
        <v>29195.29</v>
      </c>
      <c r="P527" t="n">
        <v>563.3200000000001</v>
      </c>
      <c r="Q527" t="n">
        <v>3110.03</v>
      </c>
      <c r="R527" t="n">
        <v>264</v>
      </c>
      <c r="S527" t="n">
        <v>88.73</v>
      </c>
      <c r="T527" t="n">
        <v>85035.13</v>
      </c>
      <c r="U527" t="n">
        <v>0.34</v>
      </c>
      <c r="V527" t="n">
        <v>0.78</v>
      </c>
      <c r="W527" t="n">
        <v>7.9</v>
      </c>
      <c r="X527" t="n">
        <v>5.27</v>
      </c>
      <c r="Y527" t="n">
        <v>1</v>
      </c>
      <c r="Z527" t="n">
        <v>10</v>
      </c>
    </row>
    <row r="528">
      <c r="A528" t="n">
        <v>6</v>
      </c>
      <c r="B528" t="n">
        <v>120</v>
      </c>
      <c r="C528" t="inlineStr">
        <is>
          <t xml:space="preserve">CONCLUIDO	</t>
        </is>
      </c>
      <c r="D528" t="n">
        <v>2.1587</v>
      </c>
      <c r="E528" t="n">
        <v>46.32</v>
      </c>
      <c r="F528" t="n">
        <v>36.37</v>
      </c>
      <c r="G528" t="n">
        <v>13.73</v>
      </c>
      <c r="H528" t="n">
        <v>0.19</v>
      </c>
      <c r="I528" t="n">
        <v>159</v>
      </c>
      <c r="J528" t="n">
        <v>235.25</v>
      </c>
      <c r="K528" t="n">
        <v>57.72</v>
      </c>
      <c r="L528" t="n">
        <v>2.5</v>
      </c>
      <c r="M528" t="n">
        <v>157</v>
      </c>
      <c r="N528" t="n">
        <v>55.03</v>
      </c>
      <c r="O528" t="n">
        <v>29248.33</v>
      </c>
      <c r="P528" t="n">
        <v>550.39</v>
      </c>
      <c r="Q528" t="n">
        <v>3109.76</v>
      </c>
      <c r="R528" t="n">
        <v>241.94</v>
      </c>
      <c r="S528" t="n">
        <v>88.73</v>
      </c>
      <c r="T528" t="n">
        <v>74116.39999999999</v>
      </c>
      <c r="U528" t="n">
        <v>0.37</v>
      </c>
      <c r="V528" t="n">
        <v>0.8</v>
      </c>
      <c r="W528" t="n">
        <v>7.87</v>
      </c>
      <c r="X528" t="n">
        <v>4.61</v>
      </c>
      <c r="Y528" t="n">
        <v>1</v>
      </c>
      <c r="Z528" t="n">
        <v>10</v>
      </c>
    </row>
    <row r="529">
      <c r="A529" t="n">
        <v>7</v>
      </c>
      <c r="B529" t="n">
        <v>120</v>
      </c>
      <c r="C529" t="inlineStr">
        <is>
          <t xml:space="preserve">CONCLUIDO	</t>
        </is>
      </c>
      <c r="D529" t="n">
        <v>2.2222</v>
      </c>
      <c r="E529" t="n">
        <v>45</v>
      </c>
      <c r="F529" t="n">
        <v>35.82</v>
      </c>
      <c r="G529" t="n">
        <v>15.14</v>
      </c>
      <c r="H529" t="n">
        <v>0.21</v>
      </c>
      <c r="I529" t="n">
        <v>142</v>
      </c>
      <c r="J529" t="n">
        <v>235.68</v>
      </c>
      <c r="K529" t="n">
        <v>57.72</v>
      </c>
      <c r="L529" t="n">
        <v>2.75</v>
      </c>
      <c r="M529" t="n">
        <v>140</v>
      </c>
      <c r="N529" t="n">
        <v>55.21</v>
      </c>
      <c r="O529" t="n">
        <v>29301.44</v>
      </c>
      <c r="P529" t="n">
        <v>539.52</v>
      </c>
      <c r="Q529" t="n">
        <v>3109.75</v>
      </c>
      <c r="R529" t="n">
        <v>225.14</v>
      </c>
      <c r="S529" t="n">
        <v>88.73</v>
      </c>
      <c r="T529" t="n">
        <v>65799.44</v>
      </c>
      <c r="U529" t="n">
        <v>0.39</v>
      </c>
      <c r="V529" t="n">
        <v>0.8100000000000001</v>
      </c>
      <c r="W529" t="n">
        <v>7.81</v>
      </c>
      <c r="X529" t="n">
        <v>4.05</v>
      </c>
      <c r="Y529" t="n">
        <v>1</v>
      </c>
      <c r="Z529" t="n">
        <v>10</v>
      </c>
    </row>
    <row r="530">
      <c r="A530" t="n">
        <v>8</v>
      </c>
      <c r="B530" t="n">
        <v>120</v>
      </c>
      <c r="C530" t="inlineStr">
        <is>
          <t xml:space="preserve">CONCLUIDO	</t>
        </is>
      </c>
      <c r="D530" t="n">
        <v>2.2737</v>
      </c>
      <c r="E530" t="n">
        <v>43.98</v>
      </c>
      <c r="F530" t="n">
        <v>35.44</v>
      </c>
      <c r="G530" t="n">
        <v>16.61</v>
      </c>
      <c r="H530" t="n">
        <v>0.23</v>
      </c>
      <c r="I530" t="n">
        <v>128</v>
      </c>
      <c r="J530" t="n">
        <v>236.11</v>
      </c>
      <c r="K530" t="n">
        <v>57.72</v>
      </c>
      <c r="L530" t="n">
        <v>3</v>
      </c>
      <c r="M530" t="n">
        <v>126</v>
      </c>
      <c r="N530" t="n">
        <v>55.39</v>
      </c>
      <c r="O530" t="n">
        <v>29354.61</v>
      </c>
      <c r="P530" t="n">
        <v>531.1799999999999</v>
      </c>
      <c r="Q530" t="n">
        <v>3109.89</v>
      </c>
      <c r="R530" t="n">
        <v>212.49</v>
      </c>
      <c r="S530" t="n">
        <v>88.73</v>
      </c>
      <c r="T530" t="n">
        <v>59543.57</v>
      </c>
      <c r="U530" t="n">
        <v>0.42</v>
      </c>
      <c r="V530" t="n">
        <v>0.82</v>
      </c>
      <c r="W530" t="n">
        <v>7.79</v>
      </c>
      <c r="X530" t="n">
        <v>3.67</v>
      </c>
      <c r="Y530" t="n">
        <v>1</v>
      </c>
      <c r="Z530" t="n">
        <v>10</v>
      </c>
    </row>
    <row r="531">
      <c r="A531" t="n">
        <v>9</v>
      </c>
      <c r="B531" t="n">
        <v>120</v>
      </c>
      <c r="C531" t="inlineStr">
        <is>
          <t xml:space="preserve">CONCLUIDO	</t>
        </is>
      </c>
      <c r="D531" t="n">
        <v>2.3171</v>
      </c>
      <c r="E531" t="n">
        <v>43.16</v>
      </c>
      <c r="F531" t="n">
        <v>35.12</v>
      </c>
      <c r="G531" t="n">
        <v>18.01</v>
      </c>
      <c r="H531" t="n">
        <v>0.24</v>
      </c>
      <c r="I531" t="n">
        <v>117</v>
      </c>
      <c r="J531" t="n">
        <v>236.54</v>
      </c>
      <c r="K531" t="n">
        <v>57.72</v>
      </c>
      <c r="L531" t="n">
        <v>3.25</v>
      </c>
      <c r="M531" t="n">
        <v>115</v>
      </c>
      <c r="N531" t="n">
        <v>55.57</v>
      </c>
      <c r="O531" t="n">
        <v>29407.85</v>
      </c>
      <c r="P531" t="n">
        <v>523.65</v>
      </c>
      <c r="Q531" t="n">
        <v>3109.36</v>
      </c>
      <c r="R531" t="n">
        <v>202.01</v>
      </c>
      <c r="S531" t="n">
        <v>88.73</v>
      </c>
      <c r="T531" t="n">
        <v>54360.02</v>
      </c>
      <c r="U531" t="n">
        <v>0.44</v>
      </c>
      <c r="V531" t="n">
        <v>0.82</v>
      </c>
      <c r="W531" t="n">
        <v>7.78</v>
      </c>
      <c r="X531" t="n">
        <v>3.35</v>
      </c>
      <c r="Y531" t="n">
        <v>1</v>
      </c>
      <c r="Z531" t="n">
        <v>10</v>
      </c>
    </row>
    <row r="532">
      <c r="A532" t="n">
        <v>10</v>
      </c>
      <c r="B532" t="n">
        <v>120</v>
      </c>
      <c r="C532" t="inlineStr">
        <is>
          <t xml:space="preserve">CONCLUIDO	</t>
        </is>
      </c>
      <c r="D532" t="n">
        <v>2.3581</v>
      </c>
      <c r="E532" t="n">
        <v>42.41</v>
      </c>
      <c r="F532" t="n">
        <v>34.82</v>
      </c>
      <c r="G532" t="n">
        <v>19.53</v>
      </c>
      <c r="H532" t="n">
        <v>0.26</v>
      </c>
      <c r="I532" t="n">
        <v>107</v>
      </c>
      <c r="J532" t="n">
        <v>236.98</v>
      </c>
      <c r="K532" t="n">
        <v>57.72</v>
      </c>
      <c r="L532" t="n">
        <v>3.5</v>
      </c>
      <c r="M532" t="n">
        <v>105</v>
      </c>
      <c r="N532" t="n">
        <v>55.75</v>
      </c>
      <c r="O532" t="n">
        <v>29461.15</v>
      </c>
      <c r="P532" t="n">
        <v>516.89</v>
      </c>
      <c r="Q532" t="n">
        <v>3109.62</v>
      </c>
      <c r="R532" t="n">
        <v>192.2</v>
      </c>
      <c r="S532" t="n">
        <v>88.73</v>
      </c>
      <c r="T532" t="n">
        <v>49506.57</v>
      </c>
      <c r="U532" t="n">
        <v>0.46</v>
      </c>
      <c r="V532" t="n">
        <v>0.83</v>
      </c>
      <c r="W532" t="n">
        <v>7.76</v>
      </c>
      <c r="X532" t="n">
        <v>3.06</v>
      </c>
      <c r="Y532" t="n">
        <v>1</v>
      </c>
      <c r="Z532" t="n">
        <v>10</v>
      </c>
    </row>
    <row r="533">
      <c r="A533" t="n">
        <v>11</v>
      </c>
      <c r="B533" t="n">
        <v>120</v>
      </c>
      <c r="C533" t="inlineStr">
        <is>
          <t xml:space="preserve">CONCLUIDO	</t>
        </is>
      </c>
      <c r="D533" t="n">
        <v>2.3925</v>
      </c>
      <c r="E533" t="n">
        <v>41.8</v>
      </c>
      <c r="F533" t="n">
        <v>34.58</v>
      </c>
      <c r="G533" t="n">
        <v>20.96</v>
      </c>
      <c r="H533" t="n">
        <v>0.28</v>
      </c>
      <c r="I533" t="n">
        <v>99</v>
      </c>
      <c r="J533" t="n">
        <v>237.41</v>
      </c>
      <c r="K533" t="n">
        <v>57.72</v>
      </c>
      <c r="L533" t="n">
        <v>3.75</v>
      </c>
      <c r="M533" t="n">
        <v>97</v>
      </c>
      <c r="N533" t="n">
        <v>55.93</v>
      </c>
      <c r="O533" t="n">
        <v>29514.51</v>
      </c>
      <c r="P533" t="n">
        <v>510.18</v>
      </c>
      <c r="Q533" t="n">
        <v>3109.54</v>
      </c>
      <c r="R533" t="n">
        <v>183.9</v>
      </c>
      <c r="S533" t="n">
        <v>88.73</v>
      </c>
      <c r="T533" t="n">
        <v>45394.25</v>
      </c>
      <c r="U533" t="n">
        <v>0.48</v>
      </c>
      <c r="V533" t="n">
        <v>0.84</v>
      </c>
      <c r="W533" t="n">
        <v>7.76</v>
      </c>
      <c r="X533" t="n">
        <v>2.81</v>
      </c>
      <c r="Y533" t="n">
        <v>1</v>
      </c>
      <c r="Z533" t="n">
        <v>10</v>
      </c>
    </row>
    <row r="534">
      <c r="A534" t="n">
        <v>12</v>
      </c>
      <c r="B534" t="n">
        <v>120</v>
      </c>
      <c r="C534" t="inlineStr">
        <is>
          <t xml:space="preserve">CONCLUIDO	</t>
        </is>
      </c>
      <c r="D534" t="n">
        <v>2.4223</v>
      </c>
      <c r="E534" t="n">
        <v>41.28</v>
      </c>
      <c r="F534" t="n">
        <v>34.38</v>
      </c>
      <c r="G534" t="n">
        <v>22.42</v>
      </c>
      <c r="H534" t="n">
        <v>0.3</v>
      </c>
      <c r="I534" t="n">
        <v>92</v>
      </c>
      <c r="J534" t="n">
        <v>237.84</v>
      </c>
      <c r="K534" t="n">
        <v>57.72</v>
      </c>
      <c r="L534" t="n">
        <v>4</v>
      </c>
      <c r="M534" t="n">
        <v>90</v>
      </c>
      <c r="N534" t="n">
        <v>56.12</v>
      </c>
      <c r="O534" t="n">
        <v>29567.95</v>
      </c>
      <c r="P534" t="n">
        <v>504.76</v>
      </c>
      <c r="Q534" t="n">
        <v>3109.6</v>
      </c>
      <c r="R534" t="n">
        <v>178.17</v>
      </c>
      <c r="S534" t="n">
        <v>88.73</v>
      </c>
      <c r="T534" t="n">
        <v>42562.62</v>
      </c>
      <c r="U534" t="n">
        <v>0.5</v>
      </c>
      <c r="V534" t="n">
        <v>0.84</v>
      </c>
      <c r="W534" t="n">
        <v>7.73</v>
      </c>
      <c r="X534" t="n">
        <v>2.62</v>
      </c>
      <c r="Y534" t="n">
        <v>1</v>
      </c>
      <c r="Z534" t="n">
        <v>10</v>
      </c>
    </row>
    <row r="535">
      <c r="A535" t="n">
        <v>13</v>
      </c>
      <c r="B535" t="n">
        <v>120</v>
      </c>
      <c r="C535" t="inlineStr">
        <is>
          <t xml:space="preserve">CONCLUIDO	</t>
        </is>
      </c>
      <c r="D535" t="n">
        <v>2.4499</v>
      </c>
      <c r="E535" t="n">
        <v>40.82</v>
      </c>
      <c r="F535" t="n">
        <v>34.19</v>
      </c>
      <c r="G535" t="n">
        <v>23.85</v>
      </c>
      <c r="H535" t="n">
        <v>0.32</v>
      </c>
      <c r="I535" t="n">
        <v>86</v>
      </c>
      <c r="J535" t="n">
        <v>238.28</v>
      </c>
      <c r="K535" t="n">
        <v>57.72</v>
      </c>
      <c r="L535" t="n">
        <v>4.25</v>
      </c>
      <c r="M535" t="n">
        <v>84</v>
      </c>
      <c r="N535" t="n">
        <v>56.3</v>
      </c>
      <c r="O535" t="n">
        <v>29621.44</v>
      </c>
      <c r="P535" t="n">
        <v>499.15</v>
      </c>
      <c r="Q535" t="n">
        <v>3109.47</v>
      </c>
      <c r="R535" t="n">
        <v>171.82</v>
      </c>
      <c r="S535" t="n">
        <v>88.73</v>
      </c>
      <c r="T535" t="n">
        <v>39421.93</v>
      </c>
      <c r="U535" t="n">
        <v>0.52</v>
      </c>
      <c r="V535" t="n">
        <v>0.85</v>
      </c>
      <c r="W535" t="n">
        <v>7.73</v>
      </c>
      <c r="X535" t="n">
        <v>2.43</v>
      </c>
      <c r="Y535" t="n">
        <v>1</v>
      </c>
      <c r="Z535" t="n">
        <v>10</v>
      </c>
    </row>
    <row r="536">
      <c r="A536" t="n">
        <v>14</v>
      </c>
      <c r="B536" t="n">
        <v>120</v>
      </c>
      <c r="C536" t="inlineStr">
        <is>
          <t xml:space="preserve">CONCLUIDO	</t>
        </is>
      </c>
      <c r="D536" t="n">
        <v>2.4764</v>
      </c>
      <c r="E536" t="n">
        <v>40.38</v>
      </c>
      <c r="F536" t="n">
        <v>34.03</v>
      </c>
      <c r="G536" t="n">
        <v>25.52</v>
      </c>
      <c r="H536" t="n">
        <v>0.34</v>
      </c>
      <c r="I536" t="n">
        <v>80</v>
      </c>
      <c r="J536" t="n">
        <v>238.71</v>
      </c>
      <c r="K536" t="n">
        <v>57.72</v>
      </c>
      <c r="L536" t="n">
        <v>4.5</v>
      </c>
      <c r="M536" t="n">
        <v>78</v>
      </c>
      <c r="N536" t="n">
        <v>56.49</v>
      </c>
      <c r="O536" t="n">
        <v>29675.01</v>
      </c>
      <c r="P536" t="n">
        <v>493.82</v>
      </c>
      <c r="Q536" t="n">
        <v>3109.4</v>
      </c>
      <c r="R536" t="n">
        <v>166.51</v>
      </c>
      <c r="S536" t="n">
        <v>88.73</v>
      </c>
      <c r="T536" t="n">
        <v>36796.02</v>
      </c>
      <c r="U536" t="n">
        <v>0.53</v>
      </c>
      <c r="V536" t="n">
        <v>0.85</v>
      </c>
      <c r="W536" t="n">
        <v>7.71</v>
      </c>
      <c r="X536" t="n">
        <v>2.27</v>
      </c>
      <c r="Y536" t="n">
        <v>1</v>
      </c>
      <c r="Z536" t="n">
        <v>10</v>
      </c>
    </row>
    <row r="537">
      <c r="A537" t="n">
        <v>15</v>
      </c>
      <c r="B537" t="n">
        <v>120</v>
      </c>
      <c r="C537" t="inlineStr">
        <is>
          <t xml:space="preserve">CONCLUIDO	</t>
        </is>
      </c>
      <c r="D537" t="n">
        <v>2.4992</v>
      </c>
      <c r="E537" t="n">
        <v>40.01</v>
      </c>
      <c r="F537" t="n">
        <v>33.89</v>
      </c>
      <c r="G537" t="n">
        <v>27.11</v>
      </c>
      <c r="H537" t="n">
        <v>0.35</v>
      </c>
      <c r="I537" t="n">
        <v>75</v>
      </c>
      <c r="J537" t="n">
        <v>239.14</v>
      </c>
      <c r="K537" t="n">
        <v>57.72</v>
      </c>
      <c r="L537" t="n">
        <v>4.75</v>
      </c>
      <c r="M537" t="n">
        <v>73</v>
      </c>
      <c r="N537" t="n">
        <v>56.67</v>
      </c>
      <c r="O537" t="n">
        <v>29728.63</v>
      </c>
      <c r="P537" t="n">
        <v>488.88</v>
      </c>
      <c r="Q537" t="n">
        <v>3109.39</v>
      </c>
      <c r="R537" t="n">
        <v>161.86</v>
      </c>
      <c r="S537" t="n">
        <v>88.73</v>
      </c>
      <c r="T537" t="n">
        <v>34493.08</v>
      </c>
      <c r="U537" t="n">
        <v>0.55</v>
      </c>
      <c r="V537" t="n">
        <v>0.85</v>
      </c>
      <c r="W537" t="n">
        <v>7.71</v>
      </c>
      <c r="X537" t="n">
        <v>2.12</v>
      </c>
      <c r="Y537" t="n">
        <v>1</v>
      </c>
      <c r="Z537" t="n">
        <v>10</v>
      </c>
    </row>
    <row r="538">
      <c r="A538" t="n">
        <v>16</v>
      </c>
      <c r="B538" t="n">
        <v>120</v>
      </c>
      <c r="C538" t="inlineStr">
        <is>
          <t xml:space="preserve">CONCLUIDO	</t>
        </is>
      </c>
      <c r="D538" t="n">
        <v>2.5186</v>
      </c>
      <c r="E538" t="n">
        <v>39.7</v>
      </c>
      <c r="F538" t="n">
        <v>33.76</v>
      </c>
      <c r="G538" t="n">
        <v>28.53</v>
      </c>
      <c r="H538" t="n">
        <v>0.37</v>
      </c>
      <c r="I538" t="n">
        <v>71</v>
      </c>
      <c r="J538" t="n">
        <v>239.58</v>
      </c>
      <c r="K538" t="n">
        <v>57.72</v>
      </c>
      <c r="L538" t="n">
        <v>5</v>
      </c>
      <c r="M538" t="n">
        <v>69</v>
      </c>
      <c r="N538" t="n">
        <v>56.86</v>
      </c>
      <c r="O538" t="n">
        <v>29782.33</v>
      </c>
      <c r="P538" t="n">
        <v>484.18</v>
      </c>
      <c r="Q538" t="n">
        <v>3109.33</v>
      </c>
      <c r="R538" t="n">
        <v>157.52</v>
      </c>
      <c r="S538" t="n">
        <v>88.73</v>
      </c>
      <c r="T538" t="n">
        <v>32342.83</v>
      </c>
      <c r="U538" t="n">
        <v>0.5600000000000001</v>
      </c>
      <c r="V538" t="n">
        <v>0.86</v>
      </c>
      <c r="W538" t="n">
        <v>7.71</v>
      </c>
      <c r="X538" t="n">
        <v>2</v>
      </c>
      <c r="Y538" t="n">
        <v>1</v>
      </c>
      <c r="Z538" t="n">
        <v>10</v>
      </c>
    </row>
    <row r="539">
      <c r="A539" t="n">
        <v>17</v>
      </c>
      <c r="B539" t="n">
        <v>120</v>
      </c>
      <c r="C539" t="inlineStr">
        <is>
          <t xml:space="preserve">CONCLUIDO	</t>
        </is>
      </c>
      <c r="D539" t="n">
        <v>2.5362</v>
      </c>
      <c r="E539" t="n">
        <v>39.43</v>
      </c>
      <c r="F539" t="n">
        <v>33.67</v>
      </c>
      <c r="G539" t="n">
        <v>30.15</v>
      </c>
      <c r="H539" t="n">
        <v>0.39</v>
      </c>
      <c r="I539" t="n">
        <v>67</v>
      </c>
      <c r="J539" t="n">
        <v>240.02</v>
      </c>
      <c r="K539" t="n">
        <v>57.72</v>
      </c>
      <c r="L539" t="n">
        <v>5.25</v>
      </c>
      <c r="M539" t="n">
        <v>65</v>
      </c>
      <c r="N539" t="n">
        <v>57.04</v>
      </c>
      <c r="O539" t="n">
        <v>29836.09</v>
      </c>
      <c r="P539" t="n">
        <v>480.76</v>
      </c>
      <c r="Q539" t="n">
        <v>3109.41</v>
      </c>
      <c r="R539" t="n">
        <v>154.84</v>
      </c>
      <c r="S539" t="n">
        <v>88.73</v>
      </c>
      <c r="T539" t="n">
        <v>31023.5</v>
      </c>
      <c r="U539" t="n">
        <v>0.57</v>
      </c>
      <c r="V539" t="n">
        <v>0.86</v>
      </c>
      <c r="W539" t="n">
        <v>7.69</v>
      </c>
      <c r="X539" t="n">
        <v>1.91</v>
      </c>
      <c r="Y539" t="n">
        <v>1</v>
      </c>
      <c r="Z539" t="n">
        <v>10</v>
      </c>
    </row>
    <row r="540">
      <c r="A540" t="n">
        <v>18</v>
      </c>
      <c r="B540" t="n">
        <v>120</v>
      </c>
      <c r="C540" t="inlineStr">
        <is>
          <t xml:space="preserve">CONCLUIDO	</t>
        </is>
      </c>
      <c r="D540" t="n">
        <v>2.5579</v>
      </c>
      <c r="E540" t="n">
        <v>39.09</v>
      </c>
      <c r="F540" t="n">
        <v>33.52</v>
      </c>
      <c r="G540" t="n">
        <v>31.92</v>
      </c>
      <c r="H540" t="n">
        <v>0.41</v>
      </c>
      <c r="I540" t="n">
        <v>63</v>
      </c>
      <c r="J540" t="n">
        <v>240.45</v>
      </c>
      <c r="K540" t="n">
        <v>57.72</v>
      </c>
      <c r="L540" t="n">
        <v>5.5</v>
      </c>
      <c r="M540" t="n">
        <v>61</v>
      </c>
      <c r="N540" t="n">
        <v>57.23</v>
      </c>
      <c r="O540" t="n">
        <v>29890.04</v>
      </c>
      <c r="P540" t="n">
        <v>475.13</v>
      </c>
      <c r="Q540" t="n">
        <v>3109.36</v>
      </c>
      <c r="R540" t="n">
        <v>150.12</v>
      </c>
      <c r="S540" t="n">
        <v>88.73</v>
      </c>
      <c r="T540" t="n">
        <v>28685.58</v>
      </c>
      <c r="U540" t="n">
        <v>0.59</v>
      </c>
      <c r="V540" t="n">
        <v>0.86</v>
      </c>
      <c r="W540" t="n">
        <v>7.68</v>
      </c>
      <c r="X540" t="n">
        <v>1.75</v>
      </c>
      <c r="Y540" t="n">
        <v>1</v>
      </c>
      <c r="Z540" t="n">
        <v>10</v>
      </c>
    </row>
    <row r="541">
      <c r="A541" t="n">
        <v>19</v>
      </c>
      <c r="B541" t="n">
        <v>120</v>
      </c>
      <c r="C541" t="inlineStr">
        <is>
          <t xml:space="preserve">CONCLUIDO	</t>
        </is>
      </c>
      <c r="D541" t="n">
        <v>2.5687</v>
      </c>
      <c r="E541" t="n">
        <v>38.93</v>
      </c>
      <c r="F541" t="n">
        <v>33.49</v>
      </c>
      <c r="G541" t="n">
        <v>33.49</v>
      </c>
      <c r="H541" t="n">
        <v>0.42</v>
      </c>
      <c r="I541" t="n">
        <v>60</v>
      </c>
      <c r="J541" t="n">
        <v>240.89</v>
      </c>
      <c r="K541" t="n">
        <v>57.72</v>
      </c>
      <c r="L541" t="n">
        <v>5.75</v>
      </c>
      <c r="M541" t="n">
        <v>58</v>
      </c>
      <c r="N541" t="n">
        <v>57.42</v>
      </c>
      <c r="O541" t="n">
        <v>29943.94</v>
      </c>
      <c r="P541" t="n">
        <v>472.26</v>
      </c>
      <c r="Q541" t="n">
        <v>3109.35</v>
      </c>
      <c r="R541" t="n">
        <v>148.74</v>
      </c>
      <c r="S541" t="n">
        <v>88.73</v>
      </c>
      <c r="T541" t="n">
        <v>28008.28</v>
      </c>
      <c r="U541" t="n">
        <v>0.6</v>
      </c>
      <c r="V541" t="n">
        <v>0.86</v>
      </c>
      <c r="W541" t="n">
        <v>7.69</v>
      </c>
      <c r="X541" t="n">
        <v>1.73</v>
      </c>
      <c r="Y541" t="n">
        <v>1</v>
      </c>
      <c r="Z541" t="n">
        <v>10</v>
      </c>
    </row>
    <row r="542">
      <c r="A542" t="n">
        <v>20</v>
      </c>
      <c r="B542" t="n">
        <v>120</v>
      </c>
      <c r="C542" t="inlineStr">
        <is>
          <t xml:space="preserve">CONCLUIDO	</t>
        </is>
      </c>
      <c r="D542" t="n">
        <v>2.5859</v>
      </c>
      <c r="E542" t="n">
        <v>38.67</v>
      </c>
      <c r="F542" t="n">
        <v>33.37</v>
      </c>
      <c r="G542" t="n">
        <v>35.12</v>
      </c>
      <c r="H542" t="n">
        <v>0.44</v>
      </c>
      <c r="I542" t="n">
        <v>57</v>
      </c>
      <c r="J542" t="n">
        <v>241.33</v>
      </c>
      <c r="K542" t="n">
        <v>57.72</v>
      </c>
      <c r="L542" t="n">
        <v>6</v>
      </c>
      <c r="M542" t="n">
        <v>55</v>
      </c>
      <c r="N542" t="n">
        <v>57.6</v>
      </c>
      <c r="O542" t="n">
        <v>29997.9</v>
      </c>
      <c r="P542" t="n">
        <v>467.17</v>
      </c>
      <c r="Q542" t="n">
        <v>3109.2</v>
      </c>
      <c r="R542" t="n">
        <v>144.8</v>
      </c>
      <c r="S542" t="n">
        <v>88.73</v>
      </c>
      <c r="T542" t="n">
        <v>26052.53</v>
      </c>
      <c r="U542" t="n">
        <v>0.61</v>
      </c>
      <c r="V542" t="n">
        <v>0.87</v>
      </c>
      <c r="W542" t="n">
        <v>7.68</v>
      </c>
      <c r="X542" t="n">
        <v>1.6</v>
      </c>
      <c r="Y542" t="n">
        <v>1</v>
      </c>
      <c r="Z542" t="n">
        <v>10</v>
      </c>
    </row>
    <row r="543">
      <c r="A543" t="n">
        <v>21</v>
      </c>
      <c r="B543" t="n">
        <v>120</v>
      </c>
      <c r="C543" t="inlineStr">
        <is>
          <t xml:space="preserve">CONCLUIDO	</t>
        </is>
      </c>
      <c r="D543" t="n">
        <v>2.603</v>
      </c>
      <c r="E543" t="n">
        <v>38.42</v>
      </c>
      <c r="F543" t="n">
        <v>33.25</v>
      </c>
      <c r="G543" t="n">
        <v>36.94</v>
      </c>
      <c r="H543" t="n">
        <v>0.46</v>
      </c>
      <c r="I543" t="n">
        <v>54</v>
      </c>
      <c r="J543" t="n">
        <v>241.77</v>
      </c>
      <c r="K543" t="n">
        <v>57.72</v>
      </c>
      <c r="L543" t="n">
        <v>6.25</v>
      </c>
      <c r="M543" t="n">
        <v>52</v>
      </c>
      <c r="N543" t="n">
        <v>57.79</v>
      </c>
      <c r="O543" t="n">
        <v>30051.93</v>
      </c>
      <c r="P543" t="n">
        <v>462.63</v>
      </c>
      <c r="Q543" t="n">
        <v>3109.56</v>
      </c>
      <c r="R543" t="n">
        <v>141.38</v>
      </c>
      <c r="S543" t="n">
        <v>88.73</v>
      </c>
      <c r="T543" t="n">
        <v>24361.26</v>
      </c>
      <c r="U543" t="n">
        <v>0.63</v>
      </c>
      <c r="V543" t="n">
        <v>0.87</v>
      </c>
      <c r="W543" t="n">
        <v>7.66</v>
      </c>
      <c r="X543" t="n">
        <v>1.49</v>
      </c>
      <c r="Y543" t="n">
        <v>1</v>
      </c>
      <c r="Z543" t="n">
        <v>10</v>
      </c>
    </row>
    <row r="544">
      <c r="A544" t="n">
        <v>22</v>
      </c>
      <c r="B544" t="n">
        <v>120</v>
      </c>
      <c r="C544" t="inlineStr">
        <is>
          <t xml:space="preserve">CONCLUIDO	</t>
        </is>
      </c>
      <c r="D544" t="n">
        <v>2.6099</v>
      </c>
      <c r="E544" t="n">
        <v>38.32</v>
      </c>
      <c r="F544" t="n">
        <v>33.24</v>
      </c>
      <c r="G544" t="n">
        <v>38.35</v>
      </c>
      <c r="H544" t="n">
        <v>0.48</v>
      </c>
      <c r="I544" t="n">
        <v>52</v>
      </c>
      <c r="J544" t="n">
        <v>242.2</v>
      </c>
      <c r="K544" t="n">
        <v>57.72</v>
      </c>
      <c r="L544" t="n">
        <v>6.5</v>
      </c>
      <c r="M544" t="n">
        <v>50</v>
      </c>
      <c r="N544" t="n">
        <v>57.98</v>
      </c>
      <c r="O544" t="n">
        <v>30106.03</v>
      </c>
      <c r="P544" t="n">
        <v>460.23</v>
      </c>
      <c r="Q544" t="n">
        <v>3109.33</v>
      </c>
      <c r="R544" t="n">
        <v>140.76</v>
      </c>
      <c r="S544" t="n">
        <v>88.73</v>
      </c>
      <c r="T544" t="n">
        <v>24059.2</v>
      </c>
      <c r="U544" t="n">
        <v>0.63</v>
      </c>
      <c r="V544" t="n">
        <v>0.87</v>
      </c>
      <c r="W544" t="n">
        <v>7.67</v>
      </c>
      <c r="X544" t="n">
        <v>1.48</v>
      </c>
      <c r="Y544" t="n">
        <v>1</v>
      </c>
      <c r="Z544" t="n">
        <v>10</v>
      </c>
    </row>
    <row r="545">
      <c r="A545" t="n">
        <v>23</v>
      </c>
      <c r="B545" t="n">
        <v>120</v>
      </c>
      <c r="C545" t="inlineStr">
        <is>
          <t xml:space="preserve">CONCLUIDO	</t>
        </is>
      </c>
      <c r="D545" t="n">
        <v>2.6203</v>
      </c>
      <c r="E545" t="n">
        <v>38.16</v>
      </c>
      <c r="F545" t="n">
        <v>33.18</v>
      </c>
      <c r="G545" t="n">
        <v>39.81</v>
      </c>
      <c r="H545" t="n">
        <v>0.49</v>
      </c>
      <c r="I545" t="n">
        <v>50</v>
      </c>
      <c r="J545" t="n">
        <v>242.64</v>
      </c>
      <c r="K545" t="n">
        <v>57.72</v>
      </c>
      <c r="L545" t="n">
        <v>6.75</v>
      </c>
      <c r="M545" t="n">
        <v>48</v>
      </c>
      <c r="N545" t="n">
        <v>58.17</v>
      </c>
      <c r="O545" t="n">
        <v>30160.2</v>
      </c>
      <c r="P545" t="n">
        <v>456.06</v>
      </c>
      <c r="Q545" t="n">
        <v>3109.2</v>
      </c>
      <c r="R545" t="n">
        <v>138.88</v>
      </c>
      <c r="S545" t="n">
        <v>88.73</v>
      </c>
      <c r="T545" t="n">
        <v>23128.33</v>
      </c>
      <c r="U545" t="n">
        <v>0.64</v>
      </c>
      <c r="V545" t="n">
        <v>0.87</v>
      </c>
      <c r="W545" t="n">
        <v>7.67</v>
      </c>
      <c r="X545" t="n">
        <v>1.42</v>
      </c>
      <c r="Y545" t="n">
        <v>1</v>
      </c>
      <c r="Z545" t="n">
        <v>10</v>
      </c>
    </row>
    <row r="546">
      <c r="A546" t="n">
        <v>24</v>
      </c>
      <c r="B546" t="n">
        <v>120</v>
      </c>
      <c r="C546" t="inlineStr">
        <is>
          <t xml:space="preserve">CONCLUIDO	</t>
        </is>
      </c>
      <c r="D546" t="n">
        <v>2.6321</v>
      </c>
      <c r="E546" t="n">
        <v>37.99</v>
      </c>
      <c r="F546" t="n">
        <v>33.1</v>
      </c>
      <c r="G546" t="n">
        <v>41.37</v>
      </c>
      <c r="H546" t="n">
        <v>0.51</v>
      </c>
      <c r="I546" t="n">
        <v>48</v>
      </c>
      <c r="J546" t="n">
        <v>243.08</v>
      </c>
      <c r="K546" t="n">
        <v>57.72</v>
      </c>
      <c r="L546" t="n">
        <v>7</v>
      </c>
      <c r="M546" t="n">
        <v>46</v>
      </c>
      <c r="N546" t="n">
        <v>58.36</v>
      </c>
      <c r="O546" t="n">
        <v>30214.44</v>
      </c>
      <c r="P546" t="n">
        <v>451.9</v>
      </c>
      <c r="Q546" t="n">
        <v>3109.16</v>
      </c>
      <c r="R546" t="n">
        <v>136.13</v>
      </c>
      <c r="S546" t="n">
        <v>88.73</v>
      </c>
      <c r="T546" t="n">
        <v>21767.01</v>
      </c>
      <c r="U546" t="n">
        <v>0.65</v>
      </c>
      <c r="V546" t="n">
        <v>0.87</v>
      </c>
      <c r="W546" t="n">
        <v>7.67</v>
      </c>
      <c r="X546" t="n">
        <v>1.34</v>
      </c>
      <c r="Y546" t="n">
        <v>1</v>
      </c>
      <c r="Z546" t="n">
        <v>10</v>
      </c>
    </row>
    <row r="547">
      <c r="A547" t="n">
        <v>25</v>
      </c>
      <c r="B547" t="n">
        <v>120</v>
      </c>
      <c r="C547" t="inlineStr">
        <is>
          <t xml:space="preserve">CONCLUIDO	</t>
        </is>
      </c>
      <c r="D547" t="n">
        <v>2.6424</v>
      </c>
      <c r="E547" t="n">
        <v>37.84</v>
      </c>
      <c r="F547" t="n">
        <v>33.04</v>
      </c>
      <c r="G547" t="n">
        <v>43.1</v>
      </c>
      <c r="H547" t="n">
        <v>0.53</v>
      </c>
      <c r="I547" t="n">
        <v>46</v>
      </c>
      <c r="J547" t="n">
        <v>243.52</v>
      </c>
      <c r="K547" t="n">
        <v>57.72</v>
      </c>
      <c r="L547" t="n">
        <v>7.25</v>
      </c>
      <c r="M547" t="n">
        <v>44</v>
      </c>
      <c r="N547" t="n">
        <v>58.55</v>
      </c>
      <c r="O547" t="n">
        <v>30268.74</v>
      </c>
      <c r="P547" t="n">
        <v>446.33</v>
      </c>
      <c r="Q547" t="n">
        <v>3109.26</v>
      </c>
      <c r="R547" t="n">
        <v>134.61</v>
      </c>
      <c r="S547" t="n">
        <v>88.73</v>
      </c>
      <c r="T547" t="n">
        <v>21013.84</v>
      </c>
      <c r="U547" t="n">
        <v>0.66</v>
      </c>
      <c r="V547" t="n">
        <v>0.88</v>
      </c>
      <c r="W547" t="n">
        <v>7.65</v>
      </c>
      <c r="X547" t="n">
        <v>1.28</v>
      </c>
      <c r="Y547" t="n">
        <v>1</v>
      </c>
      <c r="Z547" t="n">
        <v>10</v>
      </c>
    </row>
    <row r="548">
      <c r="A548" t="n">
        <v>26</v>
      </c>
      <c r="B548" t="n">
        <v>120</v>
      </c>
      <c r="C548" t="inlineStr">
        <is>
          <t xml:space="preserve">CONCLUIDO	</t>
        </is>
      </c>
      <c r="D548" t="n">
        <v>2.6504</v>
      </c>
      <c r="E548" t="n">
        <v>37.73</v>
      </c>
      <c r="F548" t="n">
        <v>33.02</v>
      </c>
      <c r="G548" t="n">
        <v>45.02</v>
      </c>
      <c r="H548" t="n">
        <v>0.55</v>
      </c>
      <c r="I548" t="n">
        <v>44</v>
      </c>
      <c r="J548" t="n">
        <v>243.96</v>
      </c>
      <c r="K548" t="n">
        <v>57.72</v>
      </c>
      <c r="L548" t="n">
        <v>7.5</v>
      </c>
      <c r="M548" t="n">
        <v>42</v>
      </c>
      <c r="N548" t="n">
        <v>58.74</v>
      </c>
      <c r="O548" t="n">
        <v>30323.11</v>
      </c>
      <c r="P548" t="n">
        <v>445.28</v>
      </c>
      <c r="Q548" t="n">
        <v>3109.38</v>
      </c>
      <c r="R548" t="n">
        <v>133.42</v>
      </c>
      <c r="S548" t="n">
        <v>88.73</v>
      </c>
      <c r="T548" t="n">
        <v>20427.92</v>
      </c>
      <c r="U548" t="n">
        <v>0.67</v>
      </c>
      <c r="V548" t="n">
        <v>0.88</v>
      </c>
      <c r="W548" t="n">
        <v>7.66</v>
      </c>
      <c r="X548" t="n">
        <v>1.25</v>
      </c>
      <c r="Y548" t="n">
        <v>1</v>
      </c>
      <c r="Z548" t="n">
        <v>10</v>
      </c>
    </row>
    <row r="549">
      <c r="A549" t="n">
        <v>27</v>
      </c>
      <c r="B549" t="n">
        <v>120</v>
      </c>
      <c r="C549" t="inlineStr">
        <is>
          <t xml:space="preserve">CONCLUIDO	</t>
        </is>
      </c>
      <c r="D549" t="n">
        <v>2.6635</v>
      </c>
      <c r="E549" t="n">
        <v>37.55</v>
      </c>
      <c r="F549" t="n">
        <v>32.92</v>
      </c>
      <c r="G549" t="n">
        <v>47.03</v>
      </c>
      <c r="H549" t="n">
        <v>0.5600000000000001</v>
      </c>
      <c r="I549" t="n">
        <v>42</v>
      </c>
      <c r="J549" t="n">
        <v>244.41</v>
      </c>
      <c r="K549" t="n">
        <v>57.72</v>
      </c>
      <c r="L549" t="n">
        <v>7.75</v>
      </c>
      <c r="M549" t="n">
        <v>40</v>
      </c>
      <c r="N549" t="n">
        <v>58.93</v>
      </c>
      <c r="O549" t="n">
        <v>30377.55</v>
      </c>
      <c r="P549" t="n">
        <v>440.71</v>
      </c>
      <c r="Q549" t="n">
        <v>3109.24</v>
      </c>
      <c r="R549" t="n">
        <v>130.6</v>
      </c>
      <c r="S549" t="n">
        <v>88.73</v>
      </c>
      <c r="T549" t="n">
        <v>19029.87</v>
      </c>
      <c r="U549" t="n">
        <v>0.68</v>
      </c>
      <c r="V549" t="n">
        <v>0.88</v>
      </c>
      <c r="W549" t="n">
        <v>7.65</v>
      </c>
      <c r="X549" t="n">
        <v>1.16</v>
      </c>
      <c r="Y549" t="n">
        <v>1</v>
      </c>
      <c r="Z549" t="n">
        <v>10</v>
      </c>
    </row>
    <row r="550">
      <c r="A550" t="n">
        <v>28</v>
      </c>
      <c r="B550" t="n">
        <v>120</v>
      </c>
      <c r="C550" t="inlineStr">
        <is>
          <t xml:space="preserve">CONCLUIDO	</t>
        </is>
      </c>
      <c r="D550" t="n">
        <v>2.6695</v>
      </c>
      <c r="E550" t="n">
        <v>37.46</v>
      </c>
      <c r="F550" t="n">
        <v>32.88</v>
      </c>
      <c r="G550" t="n">
        <v>48.12</v>
      </c>
      <c r="H550" t="n">
        <v>0.58</v>
      </c>
      <c r="I550" t="n">
        <v>41</v>
      </c>
      <c r="J550" t="n">
        <v>244.85</v>
      </c>
      <c r="K550" t="n">
        <v>57.72</v>
      </c>
      <c r="L550" t="n">
        <v>8</v>
      </c>
      <c r="M550" t="n">
        <v>39</v>
      </c>
      <c r="N550" t="n">
        <v>59.12</v>
      </c>
      <c r="O550" t="n">
        <v>30432.06</v>
      </c>
      <c r="P550" t="n">
        <v>437.32</v>
      </c>
      <c r="Q550" t="n">
        <v>3109.24</v>
      </c>
      <c r="R550" t="n">
        <v>129.57</v>
      </c>
      <c r="S550" t="n">
        <v>88.73</v>
      </c>
      <c r="T550" t="n">
        <v>18519.72</v>
      </c>
      <c r="U550" t="n">
        <v>0.68</v>
      </c>
      <c r="V550" t="n">
        <v>0.88</v>
      </c>
      <c r="W550" t="n">
        <v>7.64</v>
      </c>
      <c r="X550" t="n">
        <v>1.12</v>
      </c>
      <c r="Y550" t="n">
        <v>1</v>
      </c>
      <c r="Z550" t="n">
        <v>10</v>
      </c>
    </row>
    <row r="551">
      <c r="A551" t="n">
        <v>29</v>
      </c>
      <c r="B551" t="n">
        <v>120</v>
      </c>
      <c r="C551" t="inlineStr">
        <is>
          <t xml:space="preserve">CONCLUIDO	</t>
        </is>
      </c>
      <c r="D551" t="n">
        <v>2.6781</v>
      </c>
      <c r="E551" t="n">
        <v>37.34</v>
      </c>
      <c r="F551" t="n">
        <v>32.85</v>
      </c>
      <c r="G551" t="n">
        <v>50.55</v>
      </c>
      <c r="H551" t="n">
        <v>0.6</v>
      </c>
      <c r="I551" t="n">
        <v>39</v>
      </c>
      <c r="J551" t="n">
        <v>245.29</v>
      </c>
      <c r="K551" t="n">
        <v>57.72</v>
      </c>
      <c r="L551" t="n">
        <v>8.25</v>
      </c>
      <c r="M551" t="n">
        <v>37</v>
      </c>
      <c r="N551" t="n">
        <v>59.32</v>
      </c>
      <c r="O551" t="n">
        <v>30486.64</v>
      </c>
      <c r="P551" t="n">
        <v>432.04</v>
      </c>
      <c r="Q551" t="n">
        <v>3109.22</v>
      </c>
      <c r="R551" t="n">
        <v>128.4</v>
      </c>
      <c r="S551" t="n">
        <v>88.73</v>
      </c>
      <c r="T551" t="n">
        <v>17946.38</v>
      </c>
      <c r="U551" t="n">
        <v>0.6899999999999999</v>
      </c>
      <c r="V551" t="n">
        <v>0.88</v>
      </c>
      <c r="W551" t="n">
        <v>7.65</v>
      </c>
      <c r="X551" t="n">
        <v>1.09</v>
      </c>
      <c r="Y551" t="n">
        <v>1</v>
      </c>
      <c r="Z551" t="n">
        <v>10</v>
      </c>
    </row>
    <row r="552">
      <c r="A552" t="n">
        <v>30</v>
      </c>
      <c r="B552" t="n">
        <v>120</v>
      </c>
      <c r="C552" t="inlineStr">
        <is>
          <t xml:space="preserve">CONCLUIDO	</t>
        </is>
      </c>
      <c r="D552" t="n">
        <v>2.6892</v>
      </c>
      <c r="E552" t="n">
        <v>37.19</v>
      </c>
      <c r="F552" t="n">
        <v>32.79</v>
      </c>
      <c r="G552" t="n">
        <v>53.17</v>
      </c>
      <c r="H552" t="n">
        <v>0.62</v>
      </c>
      <c r="I552" t="n">
        <v>37</v>
      </c>
      <c r="J552" t="n">
        <v>245.73</v>
      </c>
      <c r="K552" t="n">
        <v>57.72</v>
      </c>
      <c r="L552" t="n">
        <v>8.5</v>
      </c>
      <c r="M552" t="n">
        <v>35</v>
      </c>
      <c r="N552" t="n">
        <v>59.51</v>
      </c>
      <c r="O552" t="n">
        <v>30541.29</v>
      </c>
      <c r="P552" t="n">
        <v>427.28</v>
      </c>
      <c r="Q552" t="n">
        <v>3109.2</v>
      </c>
      <c r="R552" t="n">
        <v>126.23</v>
      </c>
      <c r="S552" t="n">
        <v>88.73</v>
      </c>
      <c r="T552" t="n">
        <v>16867.75</v>
      </c>
      <c r="U552" t="n">
        <v>0.7</v>
      </c>
      <c r="V552" t="n">
        <v>0.88</v>
      </c>
      <c r="W552" t="n">
        <v>7.65</v>
      </c>
      <c r="X552" t="n">
        <v>1.03</v>
      </c>
      <c r="Y552" t="n">
        <v>1</v>
      </c>
      <c r="Z552" t="n">
        <v>10</v>
      </c>
    </row>
    <row r="553">
      <c r="A553" t="n">
        <v>31</v>
      </c>
      <c r="B553" t="n">
        <v>120</v>
      </c>
      <c r="C553" t="inlineStr">
        <is>
          <t xml:space="preserve">CONCLUIDO	</t>
        </is>
      </c>
      <c r="D553" t="n">
        <v>2.6952</v>
      </c>
      <c r="E553" t="n">
        <v>37.1</v>
      </c>
      <c r="F553" t="n">
        <v>32.75</v>
      </c>
      <c r="G553" t="n">
        <v>54.59</v>
      </c>
      <c r="H553" t="n">
        <v>0.63</v>
      </c>
      <c r="I553" t="n">
        <v>36</v>
      </c>
      <c r="J553" t="n">
        <v>246.18</v>
      </c>
      <c r="K553" t="n">
        <v>57.72</v>
      </c>
      <c r="L553" t="n">
        <v>8.75</v>
      </c>
      <c r="M553" t="n">
        <v>34</v>
      </c>
      <c r="N553" t="n">
        <v>59.7</v>
      </c>
      <c r="O553" t="n">
        <v>30596.01</v>
      </c>
      <c r="P553" t="n">
        <v>424.3</v>
      </c>
      <c r="Q553" t="n">
        <v>3109.31</v>
      </c>
      <c r="R553" t="n">
        <v>124.97</v>
      </c>
      <c r="S553" t="n">
        <v>88.73</v>
      </c>
      <c r="T553" t="n">
        <v>16242.74</v>
      </c>
      <c r="U553" t="n">
        <v>0.71</v>
      </c>
      <c r="V553" t="n">
        <v>0.88</v>
      </c>
      <c r="W553" t="n">
        <v>7.65</v>
      </c>
      <c r="X553" t="n">
        <v>0.99</v>
      </c>
      <c r="Y553" t="n">
        <v>1</v>
      </c>
      <c r="Z553" t="n">
        <v>10</v>
      </c>
    </row>
    <row r="554">
      <c r="A554" t="n">
        <v>32</v>
      </c>
      <c r="B554" t="n">
        <v>120</v>
      </c>
      <c r="C554" t="inlineStr">
        <is>
          <t xml:space="preserve">CONCLUIDO	</t>
        </is>
      </c>
      <c r="D554" t="n">
        <v>2.6989</v>
      </c>
      <c r="E554" t="n">
        <v>37.05</v>
      </c>
      <c r="F554" t="n">
        <v>32.75</v>
      </c>
      <c r="G554" t="n">
        <v>56.14</v>
      </c>
      <c r="H554" t="n">
        <v>0.65</v>
      </c>
      <c r="I554" t="n">
        <v>35</v>
      </c>
      <c r="J554" t="n">
        <v>246.62</v>
      </c>
      <c r="K554" t="n">
        <v>57.72</v>
      </c>
      <c r="L554" t="n">
        <v>9</v>
      </c>
      <c r="M554" t="n">
        <v>33</v>
      </c>
      <c r="N554" t="n">
        <v>59.9</v>
      </c>
      <c r="O554" t="n">
        <v>30650.8</v>
      </c>
      <c r="P554" t="n">
        <v>422.22</v>
      </c>
      <c r="Q554" t="n">
        <v>3109.18</v>
      </c>
      <c r="R554" t="n">
        <v>124.76</v>
      </c>
      <c r="S554" t="n">
        <v>88.73</v>
      </c>
      <c r="T554" t="n">
        <v>16146.71</v>
      </c>
      <c r="U554" t="n">
        <v>0.71</v>
      </c>
      <c r="V554" t="n">
        <v>0.88</v>
      </c>
      <c r="W554" t="n">
        <v>7.65</v>
      </c>
      <c r="X554" t="n">
        <v>0.99</v>
      </c>
      <c r="Y554" t="n">
        <v>1</v>
      </c>
      <c r="Z554" t="n">
        <v>10</v>
      </c>
    </row>
    <row r="555">
      <c r="A555" t="n">
        <v>33</v>
      </c>
      <c r="B555" t="n">
        <v>120</v>
      </c>
      <c r="C555" t="inlineStr">
        <is>
          <t xml:space="preserve">CONCLUIDO	</t>
        </is>
      </c>
      <c r="D555" t="n">
        <v>2.7054</v>
      </c>
      <c r="E555" t="n">
        <v>36.96</v>
      </c>
      <c r="F555" t="n">
        <v>32.71</v>
      </c>
      <c r="G555" t="n">
        <v>57.72</v>
      </c>
      <c r="H555" t="n">
        <v>0.67</v>
      </c>
      <c r="I555" t="n">
        <v>34</v>
      </c>
      <c r="J555" t="n">
        <v>247.07</v>
      </c>
      <c r="K555" t="n">
        <v>57.72</v>
      </c>
      <c r="L555" t="n">
        <v>9.25</v>
      </c>
      <c r="M555" t="n">
        <v>32</v>
      </c>
      <c r="N555" t="n">
        <v>60.09</v>
      </c>
      <c r="O555" t="n">
        <v>30705.66</v>
      </c>
      <c r="P555" t="n">
        <v>418.44</v>
      </c>
      <c r="Q555" t="n">
        <v>3109.19</v>
      </c>
      <c r="R555" t="n">
        <v>123.35</v>
      </c>
      <c r="S555" t="n">
        <v>88.73</v>
      </c>
      <c r="T555" t="n">
        <v>15443.49</v>
      </c>
      <c r="U555" t="n">
        <v>0.72</v>
      </c>
      <c r="V555" t="n">
        <v>0.88</v>
      </c>
      <c r="W555" t="n">
        <v>7.65</v>
      </c>
      <c r="X555" t="n">
        <v>0.9399999999999999</v>
      </c>
      <c r="Y555" t="n">
        <v>1</v>
      </c>
      <c r="Z555" t="n">
        <v>10</v>
      </c>
    </row>
    <row r="556">
      <c r="A556" t="n">
        <v>34</v>
      </c>
      <c r="B556" t="n">
        <v>120</v>
      </c>
      <c r="C556" t="inlineStr">
        <is>
          <t xml:space="preserve">CONCLUIDO	</t>
        </is>
      </c>
      <c r="D556" t="n">
        <v>2.7118</v>
      </c>
      <c r="E556" t="n">
        <v>36.88</v>
      </c>
      <c r="F556" t="n">
        <v>32.66</v>
      </c>
      <c r="G556" t="n">
        <v>59.39</v>
      </c>
      <c r="H556" t="n">
        <v>0.68</v>
      </c>
      <c r="I556" t="n">
        <v>33</v>
      </c>
      <c r="J556" t="n">
        <v>247.51</v>
      </c>
      <c r="K556" t="n">
        <v>57.72</v>
      </c>
      <c r="L556" t="n">
        <v>9.5</v>
      </c>
      <c r="M556" t="n">
        <v>30</v>
      </c>
      <c r="N556" t="n">
        <v>60.29</v>
      </c>
      <c r="O556" t="n">
        <v>30760.6</v>
      </c>
      <c r="P556" t="n">
        <v>412.59</v>
      </c>
      <c r="Q556" t="n">
        <v>3109.26</v>
      </c>
      <c r="R556" t="n">
        <v>122.06</v>
      </c>
      <c r="S556" t="n">
        <v>88.73</v>
      </c>
      <c r="T556" t="n">
        <v>14802.76</v>
      </c>
      <c r="U556" t="n">
        <v>0.73</v>
      </c>
      <c r="V556" t="n">
        <v>0.89</v>
      </c>
      <c r="W556" t="n">
        <v>7.64</v>
      </c>
      <c r="X556" t="n">
        <v>0.9</v>
      </c>
      <c r="Y556" t="n">
        <v>1</v>
      </c>
      <c r="Z556" t="n">
        <v>10</v>
      </c>
    </row>
    <row r="557">
      <c r="A557" t="n">
        <v>35</v>
      </c>
      <c r="B557" t="n">
        <v>120</v>
      </c>
      <c r="C557" t="inlineStr">
        <is>
          <t xml:space="preserve">CONCLUIDO	</t>
        </is>
      </c>
      <c r="D557" t="n">
        <v>2.7153</v>
      </c>
      <c r="E557" t="n">
        <v>36.83</v>
      </c>
      <c r="F557" t="n">
        <v>32.66</v>
      </c>
      <c r="G557" t="n">
        <v>61.24</v>
      </c>
      <c r="H557" t="n">
        <v>0.7</v>
      </c>
      <c r="I557" t="n">
        <v>32</v>
      </c>
      <c r="J557" t="n">
        <v>247.96</v>
      </c>
      <c r="K557" t="n">
        <v>57.72</v>
      </c>
      <c r="L557" t="n">
        <v>9.75</v>
      </c>
      <c r="M557" t="n">
        <v>28</v>
      </c>
      <c r="N557" t="n">
        <v>60.48</v>
      </c>
      <c r="O557" t="n">
        <v>30815.6</v>
      </c>
      <c r="P557" t="n">
        <v>410.03</v>
      </c>
      <c r="Q557" t="n">
        <v>3109.27</v>
      </c>
      <c r="R557" t="n">
        <v>121.87</v>
      </c>
      <c r="S557" t="n">
        <v>88.73</v>
      </c>
      <c r="T557" t="n">
        <v>14716.56</v>
      </c>
      <c r="U557" t="n">
        <v>0.73</v>
      </c>
      <c r="V557" t="n">
        <v>0.89</v>
      </c>
      <c r="W557" t="n">
        <v>7.64</v>
      </c>
      <c r="X557" t="n">
        <v>0.9</v>
      </c>
      <c r="Y557" t="n">
        <v>1</v>
      </c>
      <c r="Z557" t="n">
        <v>10</v>
      </c>
    </row>
    <row r="558">
      <c r="A558" t="n">
        <v>36</v>
      </c>
      <c r="B558" t="n">
        <v>120</v>
      </c>
      <c r="C558" t="inlineStr">
        <is>
          <t xml:space="preserve">CONCLUIDO	</t>
        </is>
      </c>
      <c r="D558" t="n">
        <v>2.7277</v>
      </c>
      <c r="E558" t="n">
        <v>36.66</v>
      </c>
      <c r="F558" t="n">
        <v>32.59</v>
      </c>
      <c r="G558" t="n">
        <v>65.17</v>
      </c>
      <c r="H558" t="n">
        <v>0.72</v>
      </c>
      <c r="I558" t="n">
        <v>30</v>
      </c>
      <c r="J558" t="n">
        <v>248.4</v>
      </c>
      <c r="K558" t="n">
        <v>57.72</v>
      </c>
      <c r="L558" t="n">
        <v>10</v>
      </c>
      <c r="M558" t="n">
        <v>26</v>
      </c>
      <c r="N558" t="n">
        <v>60.68</v>
      </c>
      <c r="O558" t="n">
        <v>30870.67</v>
      </c>
      <c r="P558" t="n">
        <v>404.37</v>
      </c>
      <c r="Q558" t="n">
        <v>3109.13</v>
      </c>
      <c r="R558" t="n">
        <v>119.4</v>
      </c>
      <c r="S558" t="n">
        <v>88.73</v>
      </c>
      <c r="T558" t="n">
        <v>13487.64</v>
      </c>
      <c r="U558" t="n">
        <v>0.74</v>
      </c>
      <c r="V558" t="n">
        <v>0.89</v>
      </c>
      <c r="W558" t="n">
        <v>7.64</v>
      </c>
      <c r="X558" t="n">
        <v>0.82</v>
      </c>
      <c r="Y558" t="n">
        <v>1</v>
      </c>
      <c r="Z558" t="n">
        <v>10</v>
      </c>
    </row>
    <row r="559">
      <c r="A559" t="n">
        <v>37</v>
      </c>
      <c r="B559" t="n">
        <v>120</v>
      </c>
      <c r="C559" t="inlineStr">
        <is>
          <t xml:space="preserve">CONCLUIDO	</t>
        </is>
      </c>
      <c r="D559" t="n">
        <v>2.727</v>
      </c>
      <c r="E559" t="n">
        <v>36.67</v>
      </c>
      <c r="F559" t="n">
        <v>32.59</v>
      </c>
      <c r="G559" t="n">
        <v>65.19</v>
      </c>
      <c r="H559" t="n">
        <v>0.73</v>
      </c>
      <c r="I559" t="n">
        <v>30</v>
      </c>
      <c r="J559" t="n">
        <v>248.85</v>
      </c>
      <c r="K559" t="n">
        <v>57.72</v>
      </c>
      <c r="L559" t="n">
        <v>10.25</v>
      </c>
      <c r="M559" t="n">
        <v>23</v>
      </c>
      <c r="N559" t="n">
        <v>60.88</v>
      </c>
      <c r="O559" t="n">
        <v>30925.82</v>
      </c>
      <c r="P559" t="n">
        <v>402.34</v>
      </c>
      <c r="Q559" t="n">
        <v>3109.25</v>
      </c>
      <c r="R559" t="n">
        <v>119.46</v>
      </c>
      <c r="S559" t="n">
        <v>88.73</v>
      </c>
      <c r="T559" t="n">
        <v>13517.91</v>
      </c>
      <c r="U559" t="n">
        <v>0.74</v>
      </c>
      <c r="V559" t="n">
        <v>0.89</v>
      </c>
      <c r="W559" t="n">
        <v>7.65</v>
      </c>
      <c r="X559" t="n">
        <v>0.83</v>
      </c>
      <c r="Y559" t="n">
        <v>1</v>
      </c>
      <c r="Z559" t="n">
        <v>10</v>
      </c>
    </row>
    <row r="560">
      <c r="A560" t="n">
        <v>38</v>
      </c>
      <c r="B560" t="n">
        <v>120</v>
      </c>
      <c r="C560" t="inlineStr">
        <is>
          <t xml:space="preserve">CONCLUIDO	</t>
        </is>
      </c>
      <c r="D560" t="n">
        <v>2.7304</v>
      </c>
      <c r="E560" t="n">
        <v>36.62</v>
      </c>
      <c r="F560" t="n">
        <v>32.59</v>
      </c>
      <c r="G560" t="n">
        <v>67.44</v>
      </c>
      <c r="H560" t="n">
        <v>0.75</v>
      </c>
      <c r="I560" t="n">
        <v>29</v>
      </c>
      <c r="J560" t="n">
        <v>249.3</v>
      </c>
      <c r="K560" t="n">
        <v>57.72</v>
      </c>
      <c r="L560" t="n">
        <v>10.5</v>
      </c>
      <c r="M560" t="n">
        <v>21</v>
      </c>
      <c r="N560" t="n">
        <v>61.07</v>
      </c>
      <c r="O560" t="n">
        <v>30981.04</v>
      </c>
      <c r="P560" t="n">
        <v>398.55</v>
      </c>
      <c r="Q560" t="n">
        <v>3109.23</v>
      </c>
      <c r="R560" t="n">
        <v>119.7</v>
      </c>
      <c r="S560" t="n">
        <v>88.73</v>
      </c>
      <c r="T560" t="n">
        <v>13645.73</v>
      </c>
      <c r="U560" t="n">
        <v>0.74</v>
      </c>
      <c r="V560" t="n">
        <v>0.89</v>
      </c>
      <c r="W560" t="n">
        <v>7.64</v>
      </c>
      <c r="X560" t="n">
        <v>0.83</v>
      </c>
      <c r="Y560" t="n">
        <v>1</v>
      </c>
      <c r="Z560" t="n">
        <v>10</v>
      </c>
    </row>
    <row r="561">
      <c r="A561" t="n">
        <v>39</v>
      </c>
      <c r="B561" t="n">
        <v>120</v>
      </c>
      <c r="C561" t="inlineStr">
        <is>
          <t xml:space="preserve">CONCLUIDO	</t>
        </is>
      </c>
      <c r="D561" t="n">
        <v>2.7368</v>
      </c>
      <c r="E561" t="n">
        <v>36.54</v>
      </c>
      <c r="F561" t="n">
        <v>32.55</v>
      </c>
      <c r="G561" t="n">
        <v>69.76000000000001</v>
      </c>
      <c r="H561" t="n">
        <v>0.77</v>
      </c>
      <c r="I561" t="n">
        <v>28</v>
      </c>
      <c r="J561" t="n">
        <v>249.75</v>
      </c>
      <c r="K561" t="n">
        <v>57.72</v>
      </c>
      <c r="L561" t="n">
        <v>10.75</v>
      </c>
      <c r="M561" t="n">
        <v>15</v>
      </c>
      <c r="N561" t="n">
        <v>61.27</v>
      </c>
      <c r="O561" t="n">
        <v>31036.33</v>
      </c>
      <c r="P561" t="n">
        <v>395.87</v>
      </c>
      <c r="Q561" t="n">
        <v>3109.27</v>
      </c>
      <c r="R561" t="n">
        <v>118</v>
      </c>
      <c r="S561" t="n">
        <v>88.73</v>
      </c>
      <c r="T561" t="n">
        <v>12800.28</v>
      </c>
      <c r="U561" t="n">
        <v>0.75</v>
      </c>
      <c r="V561" t="n">
        <v>0.89</v>
      </c>
      <c r="W561" t="n">
        <v>7.65</v>
      </c>
      <c r="X561" t="n">
        <v>0.79</v>
      </c>
      <c r="Y561" t="n">
        <v>1</v>
      </c>
      <c r="Z561" t="n">
        <v>10</v>
      </c>
    </row>
    <row r="562">
      <c r="A562" t="n">
        <v>40</v>
      </c>
      <c r="B562" t="n">
        <v>120</v>
      </c>
      <c r="C562" t="inlineStr">
        <is>
          <t xml:space="preserve">CONCLUIDO	</t>
        </is>
      </c>
      <c r="D562" t="n">
        <v>2.7365</v>
      </c>
      <c r="E562" t="n">
        <v>36.54</v>
      </c>
      <c r="F562" t="n">
        <v>32.56</v>
      </c>
      <c r="G562" t="n">
        <v>69.77</v>
      </c>
      <c r="H562" t="n">
        <v>0.78</v>
      </c>
      <c r="I562" t="n">
        <v>28</v>
      </c>
      <c r="J562" t="n">
        <v>250.2</v>
      </c>
      <c r="K562" t="n">
        <v>57.72</v>
      </c>
      <c r="L562" t="n">
        <v>11</v>
      </c>
      <c r="M562" t="n">
        <v>8</v>
      </c>
      <c r="N562" t="n">
        <v>61.47</v>
      </c>
      <c r="O562" t="n">
        <v>31091.69</v>
      </c>
      <c r="P562" t="n">
        <v>393.47</v>
      </c>
      <c r="Q562" t="n">
        <v>3109.29</v>
      </c>
      <c r="R562" t="n">
        <v>117.71</v>
      </c>
      <c r="S562" t="n">
        <v>88.73</v>
      </c>
      <c r="T562" t="n">
        <v>12654.85</v>
      </c>
      <c r="U562" t="n">
        <v>0.75</v>
      </c>
      <c r="V562" t="n">
        <v>0.89</v>
      </c>
      <c r="W562" t="n">
        <v>7.66</v>
      </c>
      <c r="X562" t="n">
        <v>0.8</v>
      </c>
      <c r="Y562" t="n">
        <v>1</v>
      </c>
      <c r="Z562" t="n">
        <v>10</v>
      </c>
    </row>
    <row r="563">
      <c r="A563" t="n">
        <v>41</v>
      </c>
      <c r="B563" t="n">
        <v>120</v>
      </c>
      <c r="C563" t="inlineStr">
        <is>
          <t xml:space="preserve">CONCLUIDO	</t>
        </is>
      </c>
      <c r="D563" t="n">
        <v>2.7408</v>
      </c>
      <c r="E563" t="n">
        <v>36.49</v>
      </c>
      <c r="F563" t="n">
        <v>32.55</v>
      </c>
      <c r="G563" t="n">
        <v>72.33</v>
      </c>
      <c r="H563" t="n">
        <v>0.8</v>
      </c>
      <c r="I563" t="n">
        <v>27</v>
      </c>
      <c r="J563" t="n">
        <v>250.65</v>
      </c>
      <c r="K563" t="n">
        <v>57.72</v>
      </c>
      <c r="L563" t="n">
        <v>11.25</v>
      </c>
      <c r="M563" t="n">
        <v>4</v>
      </c>
      <c r="N563" t="n">
        <v>61.67</v>
      </c>
      <c r="O563" t="n">
        <v>31147.12</v>
      </c>
      <c r="P563" t="n">
        <v>392.25</v>
      </c>
      <c r="Q563" t="n">
        <v>3109.24</v>
      </c>
      <c r="R563" t="n">
        <v>117.33</v>
      </c>
      <c r="S563" t="n">
        <v>88.73</v>
      </c>
      <c r="T563" t="n">
        <v>12468.54</v>
      </c>
      <c r="U563" t="n">
        <v>0.76</v>
      </c>
      <c r="V563" t="n">
        <v>0.89</v>
      </c>
      <c r="W563" t="n">
        <v>7.66</v>
      </c>
      <c r="X563" t="n">
        <v>0.79</v>
      </c>
      <c r="Y563" t="n">
        <v>1</v>
      </c>
      <c r="Z563" t="n">
        <v>10</v>
      </c>
    </row>
    <row r="564">
      <c r="A564" t="n">
        <v>42</v>
      </c>
      <c r="B564" t="n">
        <v>120</v>
      </c>
      <c r="C564" t="inlineStr">
        <is>
          <t xml:space="preserve">CONCLUIDO	</t>
        </is>
      </c>
      <c r="D564" t="n">
        <v>2.7404</v>
      </c>
      <c r="E564" t="n">
        <v>36.49</v>
      </c>
      <c r="F564" t="n">
        <v>32.55</v>
      </c>
      <c r="G564" t="n">
        <v>72.34</v>
      </c>
      <c r="H564" t="n">
        <v>0.8100000000000001</v>
      </c>
      <c r="I564" t="n">
        <v>27</v>
      </c>
      <c r="J564" t="n">
        <v>251.1</v>
      </c>
      <c r="K564" t="n">
        <v>57.72</v>
      </c>
      <c r="L564" t="n">
        <v>11.5</v>
      </c>
      <c r="M564" t="n">
        <v>0</v>
      </c>
      <c r="N564" t="n">
        <v>61.87</v>
      </c>
      <c r="O564" t="n">
        <v>31202.63</v>
      </c>
      <c r="P564" t="n">
        <v>392.83</v>
      </c>
      <c r="Q564" t="n">
        <v>3109.25</v>
      </c>
      <c r="R564" t="n">
        <v>117.25</v>
      </c>
      <c r="S564" t="n">
        <v>88.73</v>
      </c>
      <c r="T564" t="n">
        <v>12427.51</v>
      </c>
      <c r="U564" t="n">
        <v>0.76</v>
      </c>
      <c r="V564" t="n">
        <v>0.89</v>
      </c>
      <c r="W564" t="n">
        <v>7.67</v>
      </c>
      <c r="X564" t="n">
        <v>0.79</v>
      </c>
      <c r="Y564" t="n">
        <v>1</v>
      </c>
      <c r="Z564" t="n">
        <v>10</v>
      </c>
    </row>
    <row r="565">
      <c r="A565" t="n">
        <v>0</v>
      </c>
      <c r="B565" t="n">
        <v>145</v>
      </c>
      <c r="C565" t="inlineStr">
        <is>
          <t xml:space="preserve">CONCLUIDO	</t>
        </is>
      </c>
      <c r="D565" t="n">
        <v>1.0914</v>
      </c>
      <c r="E565" t="n">
        <v>91.63</v>
      </c>
      <c r="F565" t="n">
        <v>52.36</v>
      </c>
      <c r="G565" t="n">
        <v>4.66</v>
      </c>
      <c r="H565" t="n">
        <v>0.06</v>
      </c>
      <c r="I565" t="n">
        <v>674</v>
      </c>
      <c r="J565" t="n">
        <v>285.18</v>
      </c>
      <c r="K565" t="n">
        <v>61.2</v>
      </c>
      <c r="L565" t="n">
        <v>1</v>
      </c>
      <c r="M565" t="n">
        <v>672</v>
      </c>
      <c r="N565" t="n">
        <v>77.98</v>
      </c>
      <c r="O565" t="n">
        <v>35406.83</v>
      </c>
      <c r="P565" t="n">
        <v>928.36</v>
      </c>
      <c r="Q565" t="n">
        <v>3110.7</v>
      </c>
      <c r="R565" t="n">
        <v>766.1799999999999</v>
      </c>
      <c r="S565" t="n">
        <v>88.73</v>
      </c>
      <c r="T565" t="n">
        <v>333661.5</v>
      </c>
      <c r="U565" t="n">
        <v>0.12</v>
      </c>
      <c r="V565" t="n">
        <v>0.55</v>
      </c>
      <c r="W565" t="n">
        <v>8.710000000000001</v>
      </c>
      <c r="X565" t="n">
        <v>20.58</v>
      </c>
      <c r="Y565" t="n">
        <v>1</v>
      </c>
      <c r="Z565" t="n">
        <v>10</v>
      </c>
    </row>
    <row r="566">
      <c r="A566" t="n">
        <v>1</v>
      </c>
      <c r="B566" t="n">
        <v>145</v>
      </c>
      <c r="C566" t="inlineStr">
        <is>
          <t xml:space="preserve">CONCLUIDO	</t>
        </is>
      </c>
      <c r="D566" t="n">
        <v>1.3493</v>
      </c>
      <c r="E566" t="n">
        <v>74.11</v>
      </c>
      <c r="F566" t="n">
        <v>45.84</v>
      </c>
      <c r="G566" t="n">
        <v>5.85</v>
      </c>
      <c r="H566" t="n">
        <v>0.08</v>
      </c>
      <c r="I566" t="n">
        <v>470</v>
      </c>
      <c r="J566" t="n">
        <v>285.68</v>
      </c>
      <c r="K566" t="n">
        <v>61.2</v>
      </c>
      <c r="L566" t="n">
        <v>1.25</v>
      </c>
      <c r="M566" t="n">
        <v>468</v>
      </c>
      <c r="N566" t="n">
        <v>78.23999999999999</v>
      </c>
      <c r="O566" t="n">
        <v>35468.6</v>
      </c>
      <c r="P566" t="n">
        <v>810.45</v>
      </c>
      <c r="Q566" t="n">
        <v>3110.78</v>
      </c>
      <c r="R566" t="n">
        <v>552.27</v>
      </c>
      <c r="S566" t="n">
        <v>88.73</v>
      </c>
      <c r="T566" t="n">
        <v>227727.06</v>
      </c>
      <c r="U566" t="n">
        <v>0.16</v>
      </c>
      <c r="V566" t="n">
        <v>0.63</v>
      </c>
      <c r="W566" t="n">
        <v>8.359999999999999</v>
      </c>
      <c r="X566" t="n">
        <v>14.06</v>
      </c>
      <c r="Y566" t="n">
        <v>1</v>
      </c>
      <c r="Z566" t="n">
        <v>10</v>
      </c>
    </row>
    <row r="567">
      <c r="A567" t="n">
        <v>2</v>
      </c>
      <c r="B567" t="n">
        <v>145</v>
      </c>
      <c r="C567" t="inlineStr">
        <is>
          <t xml:space="preserve">CONCLUIDO	</t>
        </is>
      </c>
      <c r="D567" t="n">
        <v>1.5423</v>
      </c>
      <c r="E567" t="n">
        <v>64.84</v>
      </c>
      <c r="F567" t="n">
        <v>42.44</v>
      </c>
      <c r="G567" t="n">
        <v>7.05</v>
      </c>
      <c r="H567" t="n">
        <v>0.09</v>
      </c>
      <c r="I567" t="n">
        <v>361</v>
      </c>
      <c r="J567" t="n">
        <v>286.19</v>
      </c>
      <c r="K567" t="n">
        <v>61.2</v>
      </c>
      <c r="L567" t="n">
        <v>1.5</v>
      </c>
      <c r="M567" t="n">
        <v>359</v>
      </c>
      <c r="N567" t="n">
        <v>78.48999999999999</v>
      </c>
      <c r="O567" t="n">
        <v>35530.47</v>
      </c>
      <c r="P567" t="n">
        <v>748.26</v>
      </c>
      <c r="Q567" t="n">
        <v>3110.95</v>
      </c>
      <c r="R567" t="n">
        <v>441.22</v>
      </c>
      <c r="S567" t="n">
        <v>88.73</v>
      </c>
      <c r="T567" t="n">
        <v>172743.79</v>
      </c>
      <c r="U567" t="n">
        <v>0.2</v>
      </c>
      <c r="V567" t="n">
        <v>0.68</v>
      </c>
      <c r="W567" t="n">
        <v>8.17</v>
      </c>
      <c r="X567" t="n">
        <v>10.66</v>
      </c>
      <c r="Y567" t="n">
        <v>1</v>
      </c>
      <c r="Z567" t="n">
        <v>10</v>
      </c>
    </row>
    <row r="568">
      <c r="A568" t="n">
        <v>3</v>
      </c>
      <c r="B568" t="n">
        <v>145</v>
      </c>
      <c r="C568" t="inlineStr">
        <is>
          <t xml:space="preserve">CONCLUIDO	</t>
        </is>
      </c>
      <c r="D568" t="n">
        <v>1.6887</v>
      </c>
      <c r="E568" t="n">
        <v>59.22</v>
      </c>
      <c r="F568" t="n">
        <v>40.42</v>
      </c>
      <c r="G568" t="n">
        <v>8.25</v>
      </c>
      <c r="H568" t="n">
        <v>0.11</v>
      </c>
      <c r="I568" t="n">
        <v>294</v>
      </c>
      <c r="J568" t="n">
        <v>286.69</v>
      </c>
      <c r="K568" t="n">
        <v>61.2</v>
      </c>
      <c r="L568" t="n">
        <v>1.75</v>
      </c>
      <c r="M568" t="n">
        <v>292</v>
      </c>
      <c r="N568" t="n">
        <v>78.73999999999999</v>
      </c>
      <c r="O568" t="n">
        <v>35592.57</v>
      </c>
      <c r="P568" t="n">
        <v>710.54</v>
      </c>
      <c r="Q568" t="n">
        <v>3110.48</v>
      </c>
      <c r="R568" t="n">
        <v>374.43</v>
      </c>
      <c r="S568" t="n">
        <v>88.73</v>
      </c>
      <c r="T568" t="n">
        <v>139683.02</v>
      </c>
      <c r="U568" t="n">
        <v>0.24</v>
      </c>
      <c r="V568" t="n">
        <v>0.72</v>
      </c>
      <c r="W568" t="n">
        <v>8.09</v>
      </c>
      <c r="X568" t="n">
        <v>8.65</v>
      </c>
      <c r="Y568" t="n">
        <v>1</v>
      </c>
      <c r="Z568" t="n">
        <v>10</v>
      </c>
    </row>
    <row r="569">
      <c r="A569" t="n">
        <v>4</v>
      </c>
      <c r="B569" t="n">
        <v>145</v>
      </c>
      <c r="C569" t="inlineStr">
        <is>
          <t xml:space="preserve">CONCLUIDO	</t>
        </is>
      </c>
      <c r="D569" t="n">
        <v>1.8097</v>
      </c>
      <c r="E569" t="n">
        <v>55.26</v>
      </c>
      <c r="F569" t="n">
        <v>39</v>
      </c>
      <c r="G569" t="n">
        <v>9.470000000000001</v>
      </c>
      <c r="H569" t="n">
        <v>0.12</v>
      </c>
      <c r="I569" t="n">
        <v>247</v>
      </c>
      <c r="J569" t="n">
        <v>287.19</v>
      </c>
      <c r="K569" t="n">
        <v>61.2</v>
      </c>
      <c r="L569" t="n">
        <v>2</v>
      </c>
      <c r="M569" t="n">
        <v>245</v>
      </c>
      <c r="N569" t="n">
        <v>78.98999999999999</v>
      </c>
      <c r="O569" t="n">
        <v>35654.65</v>
      </c>
      <c r="P569" t="n">
        <v>683.54</v>
      </c>
      <c r="Q569" t="n">
        <v>3110.4</v>
      </c>
      <c r="R569" t="n">
        <v>328.08</v>
      </c>
      <c r="S569" t="n">
        <v>88.73</v>
      </c>
      <c r="T569" t="n">
        <v>116746.74</v>
      </c>
      <c r="U569" t="n">
        <v>0.27</v>
      </c>
      <c r="V569" t="n">
        <v>0.74</v>
      </c>
      <c r="W569" t="n">
        <v>8</v>
      </c>
      <c r="X569" t="n">
        <v>7.23</v>
      </c>
      <c r="Y569" t="n">
        <v>1</v>
      </c>
      <c r="Z569" t="n">
        <v>10</v>
      </c>
    </row>
    <row r="570">
      <c r="A570" t="n">
        <v>5</v>
      </c>
      <c r="B570" t="n">
        <v>145</v>
      </c>
      <c r="C570" t="inlineStr">
        <is>
          <t xml:space="preserve">CONCLUIDO	</t>
        </is>
      </c>
      <c r="D570" t="n">
        <v>1.909</v>
      </c>
      <c r="E570" t="n">
        <v>52.38</v>
      </c>
      <c r="F570" t="n">
        <v>37.96</v>
      </c>
      <c r="G570" t="n">
        <v>10.69</v>
      </c>
      <c r="H570" t="n">
        <v>0.14</v>
      </c>
      <c r="I570" t="n">
        <v>213</v>
      </c>
      <c r="J570" t="n">
        <v>287.7</v>
      </c>
      <c r="K570" t="n">
        <v>61.2</v>
      </c>
      <c r="L570" t="n">
        <v>2.25</v>
      </c>
      <c r="M570" t="n">
        <v>211</v>
      </c>
      <c r="N570" t="n">
        <v>79.25</v>
      </c>
      <c r="O570" t="n">
        <v>35716.83</v>
      </c>
      <c r="P570" t="n">
        <v>663.3099999999999</v>
      </c>
      <c r="Q570" t="n">
        <v>3110.05</v>
      </c>
      <c r="R570" t="n">
        <v>294.68</v>
      </c>
      <c r="S570" t="n">
        <v>88.73</v>
      </c>
      <c r="T570" t="n">
        <v>100212.37</v>
      </c>
      <c r="U570" t="n">
        <v>0.3</v>
      </c>
      <c r="V570" t="n">
        <v>0.76</v>
      </c>
      <c r="W570" t="n">
        <v>7.93</v>
      </c>
      <c r="X570" t="n">
        <v>6.19</v>
      </c>
      <c r="Y570" t="n">
        <v>1</v>
      </c>
      <c r="Z570" t="n">
        <v>10</v>
      </c>
    </row>
    <row r="571">
      <c r="A571" t="n">
        <v>6</v>
      </c>
      <c r="B571" t="n">
        <v>145</v>
      </c>
      <c r="C571" t="inlineStr">
        <is>
          <t xml:space="preserve">CONCLUIDO	</t>
        </is>
      </c>
      <c r="D571" t="n">
        <v>1.9876</v>
      </c>
      <c r="E571" t="n">
        <v>50.31</v>
      </c>
      <c r="F571" t="n">
        <v>37.23</v>
      </c>
      <c r="G571" t="n">
        <v>11.88</v>
      </c>
      <c r="H571" t="n">
        <v>0.15</v>
      </c>
      <c r="I571" t="n">
        <v>188</v>
      </c>
      <c r="J571" t="n">
        <v>288.2</v>
      </c>
      <c r="K571" t="n">
        <v>61.2</v>
      </c>
      <c r="L571" t="n">
        <v>2.5</v>
      </c>
      <c r="M571" t="n">
        <v>186</v>
      </c>
      <c r="N571" t="n">
        <v>79.5</v>
      </c>
      <c r="O571" t="n">
        <v>35779.11</v>
      </c>
      <c r="P571" t="n">
        <v>648.48</v>
      </c>
      <c r="Q571" t="n">
        <v>3109.94</v>
      </c>
      <c r="R571" t="n">
        <v>270.37</v>
      </c>
      <c r="S571" t="n">
        <v>88.73</v>
      </c>
      <c r="T571" t="n">
        <v>88182.46000000001</v>
      </c>
      <c r="U571" t="n">
        <v>0.33</v>
      </c>
      <c r="V571" t="n">
        <v>0.78</v>
      </c>
      <c r="W571" t="n">
        <v>7.91</v>
      </c>
      <c r="X571" t="n">
        <v>5.46</v>
      </c>
      <c r="Y571" t="n">
        <v>1</v>
      </c>
      <c r="Z571" t="n">
        <v>10</v>
      </c>
    </row>
    <row r="572">
      <c r="A572" t="n">
        <v>7</v>
      </c>
      <c r="B572" t="n">
        <v>145</v>
      </c>
      <c r="C572" t="inlineStr">
        <is>
          <t xml:space="preserve">CONCLUIDO	</t>
        </is>
      </c>
      <c r="D572" t="n">
        <v>2.0609</v>
      </c>
      <c r="E572" t="n">
        <v>48.52</v>
      </c>
      <c r="F572" t="n">
        <v>36.57</v>
      </c>
      <c r="G572" t="n">
        <v>13.14</v>
      </c>
      <c r="H572" t="n">
        <v>0.17</v>
      </c>
      <c r="I572" t="n">
        <v>167</v>
      </c>
      <c r="J572" t="n">
        <v>288.71</v>
      </c>
      <c r="K572" t="n">
        <v>61.2</v>
      </c>
      <c r="L572" t="n">
        <v>2.75</v>
      </c>
      <c r="M572" t="n">
        <v>165</v>
      </c>
      <c r="N572" t="n">
        <v>79.76000000000001</v>
      </c>
      <c r="O572" t="n">
        <v>35841.5</v>
      </c>
      <c r="P572" t="n">
        <v>635.08</v>
      </c>
      <c r="Q572" t="n">
        <v>3109.6</v>
      </c>
      <c r="R572" t="n">
        <v>249.35</v>
      </c>
      <c r="S572" t="n">
        <v>88.73</v>
      </c>
      <c r="T572" t="n">
        <v>77778.53</v>
      </c>
      <c r="U572" t="n">
        <v>0.36</v>
      </c>
      <c r="V572" t="n">
        <v>0.79</v>
      </c>
      <c r="W572" t="n">
        <v>7.86</v>
      </c>
      <c r="X572" t="n">
        <v>4.81</v>
      </c>
      <c r="Y572" t="n">
        <v>1</v>
      </c>
      <c r="Z572" t="n">
        <v>10</v>
      </c>
    </row>
    <row r="573">
      <c r="A573" t="n">
        <v>8</v>
      </c>
      <c r="B573" t="n">
        <v>145</v>
      </c>
      <c r="C573" t="inlineStr">
        <is>
          <t xml:space="preserve">CONCLUIDO	</t>
        </is>
      </c>
      <c r="D573" t="n">
        <v>2.1183</v>
      </c>
      <c r="E573" t="n">
        <v>47.21</v>
      </c>
      <c r="F573" t="n">
        <v>36.12</v>
      </c>
      <c r="G573" t="n">
        <v>14.35</v>
      </c>
      <c r="H573" t="n">
        <v>0.18</v>
      </c>
      <c r="I573" t="n">
        <v>151</v>
      </c>
      <c r="J573" t="n">
        <v>289.21</v>
      </c>
      <c r="K573" t="n">
        <v>61.2</v>
      </c>
      <c r="L573" t="n">
        <v>3</v>
      </c>
      <c r="M573" t="n">
        <v>149</v>
      </c>
      <c r="N573" t="n">
        <v>80.02</v>
      </c>
      <c r="O573" t="n">
        <v>35903.99</v>
      </c>
      <c r="P573" t="n">
        <v>625.17</v>
      </c>
      <c r="Q573" t="n">
        <v>3109.71</v>
      </c>
      <c r="R573" t="n">
        <v>234.6</v>
      </c>
      <c r="S573" t="n">
        <v>88.73</v>
      </c>
      <c r="T573" t="n">
        <v>70484.8</v>
      </c>
      <c r="U573" t="n">
        <v>0.38</v>
      </c>
      <c r="V573" t="n">
        <v>0.8</v>
      </c>
      <c r="W573" t="n">
        <v>7.83</v>
      </c>
      <c r="X573" t="n">
        <v>4.35</v>
      </c>
      <c r="Y573" t="n">
        <v>1</v>
      </c>
      <c r="Z573" t="n">
        <v>10</v>
      </c>
    </row>
    <row r="574">
      <c r="A574" t="n">
        <v>9</v>
      </c>
      <c r="B574" t="n">
        <v>145</v>
      </c>
      <c r="C574" t="inlineStr">
        <is>
          <t xml:space="preserve">CONCLUIDO	</t>
        </is>
      </c>
      <c r="D574" t="n">
        <v>2.1713</v>
      </c>
      <c r="E574" t="n">
        <v>46.06</v>
      </c>
      <c r="F574" t="n">
        <v>35.72</v>
      </c>
      <c r="G574" t="n">
        <v>15.65</v>
      </c>
      <c r="H574" t="n">
        <v>0.2</v>
      </c>
      <c r="I574" t="n">
        <v>137</v>
      </c>
      <c r="J574" t="n">
        <v>289.72</v>
      </c>
      <c r="K574" t="n">
        <v>61.2</v>
      </c>
      <c r="L574" t="n">
        <v>3.25</v>
      </c>
      <c r="M574" t="n">
        <v>135</v>
      </c>
      <c r="N574" t="n">
        <v>80.27</v>
      </c>
      <c r="O574" t="n">
        <v>35966.59</v>
      </c>
      <c r="P574" t="n">
        <v>616.16</v>
      </c>
      <c r="Q574" t="n">
        <v>3109.89</v>
      </c>
      <c r="R574" t="n">
        <v>221.52</v>
      </c>
      <c r="S574" t="n">
        <v>88.73</v>
      </c>
      <c r="T574" t="n">
        <v>64013.26</v>
      </c>
      <c r="U574" t="n">
        <v>0.4</v>
      </c>
      <c r="V574" t="n">
        <v>0.8100000000000001</v>
      </c>
      <c r="W574" t="n">
        <v>7.82</v>
      </c>
      <c r="X574" t="n">
        <v>3.96</v>
      </c>
      <c r="Y574" t="n">
        <v>1</v>
      </c>
      <c r="Z574" t="n">
        <v>10</v>
      </c>
    </row>
    <row r="575">
      <c r="A575" t="n">
        <v>10</v>
      </c>
      <c r="B575" t="n">
        <v>145</v>
      </c>
      <c r="C575" t="inlineStr">
        <is>
          <t xml:space="preserve">CONCLUIDO	</t>
        </is>
      </c>
      <c r="D575" t="n">
        <v>2.215</v>
      </c>
      <c r="E575" t="n">
        <v>45.15</v>
      </c>
      <c r="F575" t="n">
        <v>35.41</v>
      </c>
      <c r="G575" t="n">
        <v>16.86</v>
      </c>
      <c r="H575" t="n">
        <v>0.21</v>
      </c>
      <c r="I575" t="n">
        <v>126</v>
      </c>
      <c r="J575" t="n">
        <v>290.23</v>
      </c>
      <c r="K575" t="n">
        <v>61.2</v>
      </c>
      <c r="L575" t="n">
        <v>3.5</v>
      </c>
      <c r="M575" t="n">
        <v>124</v>
      </c>
      <c r="N575" t="n">
        <v>80.53</v>
      </c>
      <c r="O575" t="n">
        <v>36029.29</v>
      </c>
      <c r="P575" t="n">
        <v>608.85</v>
      </c>
      <c r="Q575" t="n">
        <v>3109.62</v>
      </c>
      <c r="R575" t="n">
        <v>211.11</v>
      </c>
      <c r="S575" t="n">
        <v>88.73</v>
      </c>
      <c r="T575" t="n">
        <v>58863.46</v>
      </c>
      <c r="U575" t="n">
        <v>0.42</v>
      </c>
      <c r="V575" t="n">
        <v>0.82</v>
      </c>
      <c r="W575" t="n">
        <v>7.8</v>
      </c>
      <c r="X575" t="n">
        <v>3.64</v>
      </c>
      <c r="Y575" t="n">
        <v>1</v>
      </c>
      <c r="Z575" t="n">
        <v>10</v>
      </c>
    </row>
    <row r="576">
      <c r="A576" t="n">
        <v>11</v>
      </c>
      <c r="B576" t="n">
        <v>145</v>
      </c>
      <c r="C576" t="inlineStr">
        <is>
          <t xml:space="preserve">CONCLUIDO	</t>
        </is>
      </c>
      <c r="D576" t="n">
        <v>2.2523</v>
      </c>
      <c r="E576" t="n">
        <v>44.4</v>
      </c>
      <c r="F576" t="n">
        <v>35.15</v>
      </c>
      <c r="G576" t="n">
        <v>18.02</v>
      </c>
      <c r="H576" t="n">
        <v>0.23</v>
      </c>
      <c r="I576" t="n">
        <v>117</v>
      </c>
      <c r="J576" t="n">
        <v>290.74</v>
      </c>
      <c r="K576" t="n">
        <v>61.2</v>
      </c>
      <c r="L576" t="n">
        <v>3.75</v>
      </c>
      <c r="M576" t="n">
        <v>115</v>
      </c>
      <c r="N576" t="n">
        <v>80.79000000000001</v>
      </c>
      <c r="O576" t="n">
        <v>36092.1</v>
      </c>
      <c r="P576" t="n">
        <v>602.27</v>
      </c>
      <c r="Q576" t="n">
        <v>3109.55</v>
      </c>
      <c r="R576" t="n">
        <v>202.98</v>
      </c>
      <c r="S576" t="n">
        <v>88.73</v>
      </c>
      <c r="T576" t="n">
        <v>54843.36</v>
      </c>
      <c r="U576" t="n">
        <v>0.44</v>
      </c>
      <c r="V576" t="n">
        <v>0.82</v>
      </c>
      <c r="W576" t="n">
        <v>7.78</v>
      </c>
      <c r="X576" t="n">
        <v>3.38</v>
      </c>
      <c r="Y576" t="n">
        <v>1</v>
      </c>
      <c r="Z576" t="n">
        <v>10</v>
      </c>
    </row>
    <row r="577">
      <c r="A577" t="n">
        <v>12</v>
      </c>
      <c r="B577" t="n">
        <v>145</v>
      </c>
      <c r="C577" t="inlineStr">
        <is>
          <t xml:space="preserve">CONCLUIDO	</t>
        </is>
      </c>
      <c r="D577" t="n">
        <v>2.2941</v>
      </c>
      <c r="E577" t="n">
        <v>43.59</v>
      </c>
      <c r="F577" t="n">
        <v>34.82</v>
      </c>
      <c r="G577" t="n">
        <v>19.35</v>
      </c>
      <c r="H577" t="n">
        <v>0.24</v>
      </c>
      <c r="I577" t="n">
        <v>108</v>
      </c>
      <c r="J577" t="n">
        <v>291.25</v>
      </c>
      <c r="K577" t="n">
        <v>61.2</v>
      </c>
      <c r="L577" t="n">
        <v>4</v>
      </c>
      <c r="M577" t="n">
        <v>106</v>
      </c>
      <c r="N577" t="n">
        <v>81.05</v>
      </c>
      <c r="O577" t="n">
        <v>36155.02</v>
      </c>
      <c r="P577" t="n">
        <v>594.8</v>
      </c>
      <c r="Q577" t="n">
        <v>3109.78</v>
      </c>
      <c r="R577" t="n">
        <v>192.61</v>
      </c>
      <c r="S577" t="n">
        <v>88.73</v>
      </c>
      <c r="T577" t="n">
        <v>49704.65</v>
      </c>
      <c r="U577" t="n">
        <v>0.46</v>
      </c>
      <c r="V577" t="n">
        <v>0.83</v>
      </c>
      <c r="W577" t="n">
        <v>7.75</v>
      </c>
      <c r="X577" t="n">
        <v>3.06</v>
      </c>
      <c r="Y577" t="n">
        <v>1</v>
      </c>
      <c r="Z577" t="n">
        <v>10</v>
      </c>
    </row>
    <row r="578">
      <c r="A578" t="n">
        <v>13</v>
      </c>
      <c r="B578" t="n">
        <v>145</v>
      </c>
      <c r="C578" t="inlineStr">
        <is>
          <t xml:space="preserve">CONCLUIDO	</t>
        </is>
      </c>
      <c r="D578" t="n">
        <v>2.3235</v>
      </c>
      <c r="E578" t="n">
        <v>43.04</v>
      </c>
      <c r="F578" t="n">
        <v>34.65</v>
      </c>
      <c r="G578" t="n">
        <v>20.58</v>
      </c>
      <c r="H578" t="n">
        <v>0.26</v>
      </c>
      <c r="I578" t="n">
        <v>101</v>
      </c>
      <c r="J578" t="n">
        <v>291.76</v>
      </c>
      <c r="K578" t="n">
        <v>61.2</v>
      </c>
      <c r="L578" t="n">
        <v>4.25</v>
      </c>
      <c r="M578" t="n">
        <v>99</v>
      </c>
      <c r="N578" t="n">
        <v>81.31</v>
      </c>
      <c r="O578" t="n">
        <v>36218.04</v>
      </c>
      <c r="P578" t="n">
        <v>589.49</v>
      </c>
      <c r="Q578" t="n">
        <v>3109.33</v>
      </c>
      <c r="R578" t="n">
        <v>186.51</v>
      </c>
      <c r="S578" t="n">
        <v>88.73</v>
      </c>
      <c r="T578" t="n">
        <v>46691.41</v>
      </c>
      <c r="U578" t="n">
        <v>0.48</v>
      </c>
      <c r="V578" t="n">
        <v>0.83</v>
      </c>
      <c r="W578" t="n">
        <v>7.75</v>
      </c>
      <c r="X578" t="n">
        <v>2.88</v>
      </c>
      <c r="Y578" t="n">
        <v>1</v>
      </c>
      <c r="Z578" t="n">
        <v>10</v>
      </c>
    </row>
    <row r="579">
      <c r="A579" t="n">
        <v>14</v>
      </c>
      <c r="B579" t="n">
        <v>145</v>
      </c>
      <c r="C579" t="inlineStr">
        <is>
          <t xml:space="preserve">CONCLUIDO	</t>
        </is>
      </c>
      <c r="D579" t="n">
        <v>2.35</v>
      </c>
      <c r="E579" t="n">
        <v>42.55</v>
      </c>
      <c r="F579" t="n">
        <v>34.48</v>
      </c>
      <c r="G579" t="n">
        <v>21.78</v>
      </c>
      <c r="H579" t="n">
        <v>0.27</v>
      </c>
      <c r="I579" t="n">
        <v>95</v>
      </c>
      <c r="J579" t="n">
        <v>292.27</v>
      </c>
      <c r="K579" t="n">
        <v>61.2</v>
      </c>
      <c r="L579" t="n">
        <v>4.5</v>
      </c>
      <c r="M579" t="n">
        <v>93</v>
      </c>
      <c r="N579" t="n">
        <v>81.56999999999999</v>
      </c>
      <c r="O579" t="n">
        <v>36281.16</v>
      </c>
      <c r="P579" t="n">
        <v>584.95</v>
      </c>
      <c r="Q579" t="n">
        <v>3109.38</v>
      </c>
      <c r="R579" t="n">
        <v>180.99</v>
      </c>
      <c r="S579" t="n">
        <v>88.73</v>
      </c>
      <c r="T579" t="n">
        <v>43958.48</v>
      </c>
      <c r="U579" t="n">
        <v>0.49</v>
      </c>
      <c r="V579" t="n">
        <v>0.84</v>
      </c>
      <c r="W579" t="n">
        <v>7.75</v>
      </c>
      <c r="X579" t="n">
        <v>2.72</v>
      </c>
      <c r="Y579" t="n">
        <v>1</v>
      </c>
      <c r="Z579" t="n">
        <v>10</v>
      </c>
    </row>
    <row r="580">
      <c r="A580" t="n">
        <v>15</v>
      </c>
      <c r="B580" t="n">
        <v>145</v>
      </c>
      <c r="C580" t="inlineStr">
        <is>
          <t xml:space="preserve">CONCLUIDO	</t>
        </is>
      </c>
      <c r="D580" t="n">
        <v>2.378</v>
      </c>
      <c r="E580" t="n">
        <v>42.05</v>
      </c>
      <c r="F580" t="n">
        <v>34.31</v>
      </c>
      <c r="G580" t="n">
        <v>23.13</v>
      </c>
      <c r="H580" t="n">
        <v>0.29</v>
      </c>
      <c r="I580" t="n">
        <v>89</v>
      </c>
      <c r="J580" t="n">
        <v>292.79</v>
      </c>
      <c r="K580" t="n">
        <v>61.2</v>
      </c>
      <c r="L580" t="n">
        <v>4.75</v>
      </c>
      <c r="M580" t="n">
        <v>87</v>
      </c>
      <c r="N580" t="n">
        <v>81.84</v>
      </c>
      <c r="O580" t="n">
        <v>36344.4</v>
      </c>
      <c r="P580" t="n">
        <v>580.28</v>
      </c>
      <c r="Q580" t="n">
        <v>3109.31</v>
      </c>
      <c r="R580" t="n">
        <v>175.64</v>
      </c>
      <c r="S580" t="n">
        <v>88.73</v>
      </c>
      <c r="T580" t="n">
        <v>41314.6</v>
      </c>
      <c r="U580" t="n">
        <v>0.51</v>
      </c>
      <c r="V580" t="n">
        <v>0.84</v>
      </c>
      <c r="W580" t="n">
        <v>7.73</v>
      </c>
      <c r="X580" t="n">
        <v>2.55</v>
      </c>
      <c r="Y580" t="n">
        <v>1</v>
      </c>
      <c r="Z580" t="n">
        <v>10</v>
      </c>
    </row>
    <row r="581">
      <c r="A581" t="n">
        <v>16</v>
      </c>
      <c r="B581" t="n">
        <v>145</v>
      </c>
      <c r="C581" t="inlineStr">
        <is>
          <t xml:space="preserve">CONCLUIDO	</t>
        </is>
      </c>
      <c r="D581" t="n">
        <v>2.4004</v>
      </c>
      <c r="E581" t="n">
        <v>41.66</v>
      </c>
      <c r="F581" t="n">
        <v>34.18</v>
      </c>
      <c r="G581" t="n">
        <v>24.42</v>
      </c>
      <c r="H581" t="n">
        <v>0.3</v>
      </c>
      <c r="I581" t="n">
        <v>84</v>
      </c>
      <c r="J581" t="n">
        <v>293.3</v>
      </c>
      <c r="K581" t="n">
        <v>61.2</v>
      </c>
      <c r="L581" t="n">
        <v>5</v>
      </c>
      <c r="M581" t="n">
        <v>82</v>
      </c>
      <c r="N581" t="n">
        <v>82.09999999999999</v>
      </c>
      <c r="O581" t="n">
        <v>36407.75</v>
      </c>
      <c r="P581" t="n">
        <v>575.85</v>
      </c>
      <c r="Q581" t="n">
        <v>3109.5</v>
      </c>
      <c r="R581" t="n">
        <v>171.17</v>
      </c>
      <c r="S581" t="n">
        <v>88.73</v>
      </c>
      <c r="T581" t="n">
        <v>39102.67</v>
      </c>
      <c r="U581" t="n">
        <v>0.52</v>
      </c>
      <c r="V581" t="n">
        <v>0.85</v>
      </c>
      <c r="W581" t="n">
        <v>7.73</v>
      </c>
      <c r="X581" t="n">
        <v>2.42</v>
      </c>
      <c r="Y581" t="n">
        <v>1</v>
      </c>
      <c r="Z581" t="n">
        <v>10</v>
      </c>
    </row>
    <row r="582">
      <c r="A582" t="n">
        <v>17</v>
      </c>
      <c r="B582" t="n">
        <v>145</v>
      </c>
      <c r="C582" t="inlineStr">
        <is>
          <t xml:space="preserve">CONCLUIDO	</t>
        </is>
      </c>
      <c r="D582" t="n">
        <v>2.4284</v>
      </c>
      <c r="E582" t="n">
        <v>41.18</v>
      </c>
      <c r="F582" t="n">
        <v>33.97</v>
      </c>
      <c r="G582" t="n">
        <v>25.8</v>
      </c>
      <c r="H582" t="n">
        <v>0.32</v>
      </c>
      <c r="I582" t="n">
        <v>79</v>
      </c>
      <c r="J582" t="n">
        <v>293.81</v>
      </c>
      <c r="K582" t="n">
        <v>61.2</v>
      </c>
      <c r="L582" t="n">
        <v>5.25</v>
      </c>
      <c r="M582" t="n">
        <v>77</v>
      </c>
      <c r="N582" t="n">
        <v>82.36</v>
      </c>
      <c r="O582" t="n">
        <v>36471.2</v>
      </c>
      <c r="P582" t="n">
        <v>570.05</v>
      </c>
      <c r="Q582" t="n">
        <v>3109.23</v>
      </c>
      <c r="R582" t="n">
        <v>164.85</v>
      </c>
      <c r="S582" t="n">
        <v>88.73</v>
      </c>
      <c r="T582" t="n">
        <v>35970.97</v>
      </c>
      <c r="U582" t="n">
        <v>0.54</v>
      </c>
      <c r="V582" t="n">
        <v>0.85</v>
      </c>
      <c r="W582" t="n">
        <v>7.71</v>
      </c>
      <c r="X582" t="n">
        <v>2.21</v>
      </c>
      <c r="Y582" t="n">
        <v>1</v>
      </c>
      <c r="Z582" t="n">
        <v>10</v>
      </c>
    </row>
    <row r="583">
      <c r="A583" t="n">
        <v>18</v>
      </c>
      <c r="B583" t="n">
        <v>145</v>
      </c>
      <c r="C583" t="inlineStr">
        <is>
          <t xml:space="preserve">CONCLUIDO	</t>
        </is>
      </c>
      <c r="D583" t="n">
        <v>2.4455</v>
      </c>
      <c r="E583" t="n">
        <v>40.89</v>
      </c>
      <c r="F583" t="n">
        <v>33.9</v>
      </c>
      <c r="G583" t="n">
        <v>27.12</v>
      </c>
      <c r="H583" t="n">
        <v>0.33</v>
      </c>
      <c r="I583" t="n">
        <v>75</v>
      </c>
      <c r="J583" t="n">
        <v>294.33</v>
      </c>
      <c r="K583" t="n">
        <v>61.2</v>
      </c>
      <c r="L583" t="n">
        <v>5.5</v>
      </c>
      <c r="M583" t="n">
        <v>73</v>
      </c>
      <c r="N583" t="n">
        <v>82.63</v>
      </c>
      <c r="O583" t="n">
        <v>36534.76</v>
      </c>
      <c r="P583" t="n">
        <v>566.79</v>
      </c>
      <c r="Q583" t="n">
        <v>3109.59</v>
      </c>
      <c r="R583" t="n">
        <v>162.32</v>
      </c>
      <c r="S583" t="n">
        <v>88.73</v>
      </c>
      <c r="T583" t="n">
        <v>34726.99</v>
      </c>
      <c r="U583" t="n">
        <v>0.55</v>
      </c>
      <c r="V583" t="n">
        <v>0.85</v>
      </c>
      <c r="W583" t="n">
        <v>7.71</v>
      </c>
      <c r="X583" t="n">
        <v>2.14</v>
      </c>
      <c r="Y583" t="n">
        <v>1</v>
      </c>
      <c r="Z583" t="n">
        <v>10</v>
      </c>
    </row>
    <row r="584">
      <c r="A584" t="n">
        <v>19</v>
      </c>
      <c r="B584" t="n">
        <v>145</v>
      </c>
      <c r="C584" t="inlineStr">
        <is>
          <t xml:space="preserve">CONCLUIDO	</t>
        </is>
      </c>
      <c r="D584" t="n">
        <v>2.4598</v>
      </c>
      <c r="E584" t="n">
        <v>40.65</v>
      </c>
      <c r="F584" t="n">
        <v>33.82</v>
      </c>
      <c r="G584" t="n">
        <v>28.19</v>
      </c>
      <c r="H584" t="n">
        <v>0.35</v>
      </c>
      <c r="I584" t="n">
        <v>72</v>
      </c>
      <c r="J584" t="n">
        <v>294.84</v>
      </c>
      <c r="K584" t="n">
        <v>61.2</v>
      </c>
      <c r="L584" t="n">
        <v>5.75</v>
      </c>
      <c r="M584" t="n">
        <v>70</v>
      </c>
      <c r="N584" t="n">
        <v>82.90000000000001</v>
      </c>
      <c r="O584" t="n">
        <v>36598.44</v>
      </c>
      <c r="P584" t="n">
        <v>564.05</v>
      </c>
      <c r="Q584" t="n">
        <v>3109.34</v>
      </c>
      <c r="R584" t="n">
        <v>159.74</v>
      </c>
      <c r="S584" t="n">
        <v>88.73</v>
      </c>
      <c r="T584" t="n">
        <v>33447.47</v>
      </c>
      <c r="U584" t="n">
        <v>0.5600000000000001</v>
      </c>
      <c r="V584" t="n">
        <v>0.86</v>
      </c>
      <c r="W584" t="n">
        <v>7.71</v>
      </c>
      <c r="X584" t="n">
        <v>2.06</v>
      </c>
      <c r="Y584" t="n">
        <v>1</v>
      </c>
      <c r="Z584" t="n">
        <v>10</v>
      </c>
    </row>
    <row r="585">
      <c r="A585" t="n">
        <v>20</v>
      </c>
      <c r="B585" t="n">
        <v>145</v>
      </c>
      <c r="C585" t="inlineStr">
        <is>
          <t xml:space="preserve">CONCLUIDO	</t>
        </is>
      </c>
      <c r="D585" t="n">
        <v>2.4811</v>
      </c>
      <c r="E585" t="n">
        <v>40.31</v>
      </c>
      <c r="F585" t="n">
        <v>33.69</v>
      </c>
      <c r="G585" t="n">
        <v>29.73</v>
      </c>
      <c r="H585" t="n">
        <v>0.36</v>
      </c>
      <c r="I585" t="n">
        <v>68</v>
      </c>
      <c r="J585" t="n">
        <v>295.36</v>
      </c>
      <c r="K585" t="n">
        <v>61.2</v>
      </c>
      <c r="L585" t="n">
        <v>6</v>
      </c>
      <c r="M585" t="n">
        <v>66</v>
      </c>
      <c r="N585" t="n">
        <v>83.16</v>
      </c>
      <c r="O585" t="n">
        <v>36662.22</v>
      </c>
      <c r="P585" t="n">
        <v>560.01</v>
      </c>
      <c r="Q585" t="n">
        <v>3109.28</v>
      </c>
      <c r="R585" t="n">
        <v>155.57</v>
      </c>
      <c r="S585" t="n">
        <v>88.73</v>
      </c>
      <c r="T585" t="n">
        <v>31385.6</v>
      </c>
      <c r="U585" t="n">
        <v>0.57</v>
      </c>
      <c r="V585" t="n">
        <v>0.86</v>
      </c>
      <c r="W585" t="n">
        <v>7.7</v>
      </c>
      <c r="X585" t="n">
        <v>1.93</v>
      </c>
      <c r="Y585" t="n">
        <v>1</v>
      </c>
      <c r="Z585" t="n">
        <v>10</v>
      </c>
    </row>
    <row r="586">
      <c r="A586" t="n">
        <v>21</v>
      </c>
      <c r="B586" t="n">
        <v>145</v>
      </c>
      <c r="C586" t="inlineStr">
        <is>
          <t xml:space="preserve">CONCLUIDO	</t>
        </is>
      </c>
      <c r="D586" t="n">
        <v>2.4959</v>
      </c>
      <c r="E586" t="n">
        <v>40.07</v>
      </c>
      <c r="F586" t="n">
        <v>33.61</v>
      </c>
      <c r="G586" t="n">
        <v>31.03</v>
      </c>
      <c r="H586" t="n">
        <v>0.38</v>
      </c>
      <c r="I586" t="n">
        <v>65</v>
      </c>
      <c r="J586" t="n">
        <v>295.88</v>
      </c>
      <c r="K586" t="n">
        <v>61.2</v>
      </c>
      <c r="L586" t="n">
        <v>6.25</v>
      </c>
      <c r="M586" t="n">
        <v>63</v>
      </c>
      <c r="N586" t="n">
        <v>83.43000000000001</v>
      </c>
      <c r="O586" t="n">
        <v>36726.12</v>
      </c>
      <c r="P586" t="n">
        <v>556.15</v>
      </c>
      <c r="Q586" t="n">
        <v>3109.45</v>
      </c>
      <c r="R586" t="n">
        <v>152.75</v>
      </c>
      <c r="S586" t="n">
        <v>88.73</v>
      </c>
      <c r="T586" t="n">
        <v>29990.43</v>
      </c>
      <c r="U586" t="n">
        <v>0.58</v>
      </c>
      <c r="V586" t="n">
        <v>0.86</v>
      </c>
      <c r="W586" t="n">
        <v>7.7</v>
      </c>
      <c r="X586" t="n">
        <v>1.85</v>
      </c>
      <c r="Y586" t="n">
        <v>1</v>
      </c>
      <c r="Z586" t="n">
        <v>10</v>
      </c>
    </row>
    <row r="587">
      <c r="A587" t="n">
        <v>22</v>
      </c>
      <c r="B587" t="n">
        <v>145</v>
      </c>
      <c r="C587" t="inlineStr">
        <is>
          <t xml:space="preserve">CONCLUIDO	</t>
        </is>
      </c>
      <c r="D587" t="n">
        <v>2.5126</v>
      </c>
      <c r="E587" t="n">
        <v>39.8</v>
      </c>
      <c r="F587" t="n">
        <v>33.51</v>
      </c>
      <c r="G587" t="n">
        <v>32.43</v>
      </c>
      <c r="H587" t="n">
        <v>0.39</v>
      </c>
      <c r="I587" t="n">
        <v>62</v>
      </c>
      <c r="J587" t="n">
        <v>296.4</v>
      </c>
      <c r="K587" t="n">
        <v>61.2</v>
      </c>
      <c r="L587" t="n">
        <v>6.5</v>
      </c>
      <c r="M587" t="n">
        <v>60</v>
      </c>
      <c r="N587" t="n">
        <v>83.7</v>
      </c>
      <c r="O587" t="n">
        <v>36790.13</v>
      </c>
      <c r="P587" t="n">
        <v>552.51</v>
      </c>
      <c r="Q587" t="n">
        <v>3109.24</v>
      </c>
      <c r="R587" t="n">
        <v>149.38</v>
      </c>
      <c r="S587" t="n">
        <v>88.73</v>
      </c>
      <c r="T587" t="n">
        <v>28319.01</v>
      </c>
      <c r="U587" t="n">
        <v>0.59</v>
      </c>
      <c r="V587" t="n">
        <v>0.86</v>
      </c>
      <c r="W587" t="n">
        <v>7.7</v>
      </c>
      <c r="X587" t="n">
        <v>1.75</v>
      </c>
      <c r="Y587" t="n">
        <v>1</v>
      </c>
      <c r="Z587" t="n">
        <v>10</v>
      </c>
    </row>
    <row r="588">
      <c r="A588" t="n">
        <v>23</v>
      </c>
      <c r="B588" t="n">
        <v>145</v>
      </c>
      <c r="C588" t="inlineStr">
        <is>
          <t xml:space="preserve">CONCLUIDO	</t>
        </is>
      </c>
      <c r="D588" t="n">
        <v>2.524</v>
      </c>
      <c r="E588" t="n">
        <v>39.62</v>
      </c>
      <c r="F588" t="n">
        <v>33.44</v>
      </c>
      <c r="G588" t="n">
        <v>33.44</v>
      </c>
      <c r="H588" t="n">
        <v>0.4</v>
      </c>
      <c r="I588" t="n">
        <v>60</v>
      </c>
      <c r="J588" t="n">
        <v>296.92</v>
      </c>
      <c r="K588" t="n">
        <v>61.2</v>
      </c>
      <c r="L588" t="n">
        <v>6.75</v>
      </c>
      <c r="M588" t="n">
        <v>58</v>
      </c>
      <c r="N588" t="n">
        <v>83.97</v>
      </c>
      <c r="O588" t="n">
        <v>36854.25</v>
      </c>
      <c r="P588" t="n">
        <v>549.23</v>
      </c>
      <c r="Q588" t="n">
        <v>3109.14</v>
      </c>
      <c r="R588" t="n">
        <v>147.38</v>
      </c>
      <c r="S588" t="n">
        <v>88.73</v>
      </c>
      <c r="T588" t="n">
        <v>27328.03</v>
      </c>
      <c r="U588" t="n">
        <v>0.6</v>
      </c>
      <c r="V588" t="n">
        <v>0.87</v>
      </c>
      <c r="W588" t="n">
        <v>7.68</v>
      </c>
      <c r="X588" t="n">
        <v>1.68</v>
      </c>
      <c r="Y588" t="n">
        <v>1</v>
      </c>
      <c r="Z588" t="n">
        <v>10</v>
      </c>
    </row>
    <row r="589">
      <c r="A589" t="n">
        <v>24</v>
      </c>
      <c r="B589" t="n">
        <v>145</v>
      </c>
      <c r="C589" t="inlineStr">
        <is>
          <t xml:space="preserve">CONCLUIDO	</t>
        </is>
      </c>
      <c r="D589" t="n">
        <v>2.5384</v>
      </c>
      <c r="E589" t="n">
        <v>39.39</v>
      </c>
      <c r="F589" t="n">
        <v>33.37</v>
      </c>
      <c r="G589" t="n">
        <v>35.13</v>
      </c>
      <c r="H589" t="n">
        <v>0.42</v>
      </c>
      <c r="I589" t="n">
        <v>57</v>
      </c>
      <c r="J589" t="n">
        <v>297.44</v>
      </c>
      <c r="K589" t="n">
        <v>61.2</v>
      </c>
      <c r="L589" t="n">
        <v>7</v>
      </c>
      <c r="M589" t="n">
        <v>55</v>
      </c>
      <c r="N589" t="n">
        <v>84.23999999999999</v>
      </c>
      <c r="O589" t="n">
        <v>36918.48</v>
      </c>
      <c r="P589" t="n">
        <v>546.01</v>
      </c>
      <c r="Q589" t="n">
        <v>3109.15</v>
      </c>
      <c r="R589" t="n">
        <v>144.93</v>
      </c>
      <c r="S589" t="n">
        <v>88.73</v>
      </c>
      <c r="T589" t="n">
        <v>26121.67</v>
      </c>
      <c r="U589" t="n">
        <v>0.61</v>
      </c>
      <c r="V589" t="n">
        <v>0.87</v>
      </c>
      <c r="W589" t="n">
        <v>7.69</v>
      </c>
      <c r="X589" t="n">
        <v>1.61</v>
      </c>
      <c r="Y589" t="n">
        <v>1</v>
      </c>
      <c r="Z589" t="n">
        <v>10</v>
      </c>
    </row>
    <row r="590">
      <c r="A590" t="n">
        <v>25</v>
      </c>
      <c r="B590" t="n">
        <v>145</v>
      </c>
      <c r="C590" t="inlineStr">
        <is>
          <t xml:space="preserve">CONCLUIDO	</t>
        </is>
      </c>
      <c r="D590" t="n">
        <v>2.5493</v>
      </c>
      <c r="E590" t="n">
        <v>39.23</v>
      </c>
      <c r="F590" t="n">
        <v>33.31</v>
      </c>
      <c r="G590" t="n">
        <v>36.34</v>
      </c>
      <c r="H590" t="n">
        <v>0.43</v>
      </c>
      <c r="I590" t="n">
        <v>55</v>
      </c>
      <c r="J590" t="n">
        <v>297.96</v>
      </c>
      <c r="K590" t="n">
        <v>61.2</v>
      </c>
      <c r="L590" t="n">
        <v>7.25</v>
      </c>
      <c r="M590" t="n">
        <v>53</v>
      </c>
      <c r="N590" t="n">
        <v>84.51000000000001</v>
      </c>
      <c r="O590" t="n">
        <v>36982.83</v>
      </c>
      <c r="P590" t="n">
        <v>543.01</v>
      </c>
      <c r="Q590" t="n">
        <v>3109.4</v>
      </c>
      <c r="R590" t="n">
        <v>143.19</v>
      </c>
      <c r="S590" t="n">
        <v>88.73</v>
      </c>
      <c r="T590" t="n">
        <v>25257.63</v>
      </c>
      <c r="U590" t="n">
        <v>0.62</v>
      </c>
      <c r="V590" t="n">
        <v>0.87</v>
      </c>
      <c r="W590" t="n">
        <v>7.68</v>
      </c>
      <c r="X590" t="n">
        <v>1.55</v>
      </c>
      <c r="Y590" t="n">
        <v>1</v>
      </c>
      <c r="Z590" t="n">
        <v>10</v>
      </c>
    </row>
    <row r="591">
      <c r="A591" t="n">
        <v>26</v>
      </c>
      <c r="B591" t="n">
        <v>145</v>
      </c>
      <c r="C591" t="inlineStr">
        <is>
          <t xml:space="preserve">CONCLUIDO	</t>
        </is>
      </c>
      <c r="D591" t="n">
        <v>2.5599</v>
      </c>
      <c r="E591" t="n">
        <v>39.06</v>
      </c>
      <c r="F591" t="n">
        <v>33.26</v>
      </c>
      <c r="G591" t="n">
        <v>37.65</v>
      </c>
      <c r="H591" t="n">
        <v>0.45</v>
      </c>
      <c r="I591" t="n">
        <v>53</v>
      </c>
      <c r="J591" t="n">
        <v>298.48</v>
      </c>
      <c r="K591" t="n">
        <v>61.2</v>
      </c>
      <c r="L591" t="n">
        <v>7.5</v>
      </c>
      <c r="M591" t="n">
        <v>51</v>
      </c>
      <c r="N591" t="n">
        <v>84.79000000000001</v>
      </c>
      <c r="O591" t="n">
        <v>37047.29</v>
      </c>
      <c r="P591" t="n">
        <v>540.2</v>
      </c>
      <c r="Q591" t="n">
        <v>3109.22</v>
      </c>
      <c r="R591" t="n">
        <v>141.51</v>
      </c>
      <c r="S591" t="n">
        <v>88.73</v>
      </c>
      <c r="T591" t="n">
        <v>24430.5</v>
      </c>
      <c r="U591" t="n">
        <v>0.63</v>
      </c>
      <c r="V591" t="n">
        <v>0.87</v>
      </c>
      <c r="W591" t="n">
        <v>7.67</v>
      </c>
      <c r="X591" t="n">
        <v>1.5</v>
      </c>
      <c r="Y591" t="n">
        <v>1</v>
      </c>
      <c r="Z591" t="n">
        <v>10</v>
      </c>
    </row>
    <row r="592">
      <c r="A592" t="n">
        <v>27</v>
      </c>
      <c r="B592" t="n">
        <v>145</v>
      </c>
      <c r="C592" t="inlineStr">
        <is>
          <t xml:space="preserve">CONCLUIDO	</t>
        </is>
      </c>
      <c r="D592" t="n">
        <v>2.5697</v>
      </c>
      <c r="E592" t="n">
        <v>38.92</v>
      </c>
      <c r="F592" t="n">
        <v>33.22</v>
      </c>
      <c r="G592" t="n">
        <v>39.08</v>
      </c>
      <c r="H592" t="n">
        <v>0.46</v>
      </c>
      <c r="I592" t="n">
        <v>51</v>
      </c>
      <c r="J592" t="n">
        <v>299.01</v>
      </c>
      <c r="K592" t="n">
        <v>61.2</v>
      </c>
      <c r="L592" t="n">
        <v>7.75</v>
      </c>
      <c r="M592" t="n">
        <v>49</v>
      </c>
      <c r="N592" t="n">
        <v>85.06</v>
      </c>
      <c r="O592" t="n">
        <v>37111.87</v>
      </c>
      <c r="P592" t="n">
        <v>537.27</v>
      </c>
      <c r="Q592" t="n">
        <v>3109.59</v>
      </c>
      <c r="R592" t="n">
        <v>139.89</v>
      </c>
      <c r="S592" t="n">
        <v>88.73</v>
      </c>
      <c r="T592" t="n">
        <v>23627.21</v>
      </c>
      <c r="U592" t="n">
        <v>0.63</v>
      </c>
      <c r="V592" t="n">
        <v>0.87</v>
      </c>
      <c r="W592" t="n">
        <v>7.68</v>
      </c>
      <c r="X592" t="n">
        <v>1.45</v>
      </c>
      <c r="Y592" t="n">
        <v>1</v>
      </c>
      <c r="Z592" t="n">
        <v>10</v>
      </c>
    </row>
    <row r="593">
      <c r="A593" t="n">
        <v>28</v>
      </c>
      <c r="B593" t="n">
        <v>145</v>
      </c>
      <c r="C593" t="inlineStr">
        <is>
          <t xml:space="preserve">CONCLUIDO	</t>
        </is>
      </c>
      <c r="D593" t="n">
        <v>2.5827</v>
      </c>
      <c r="E593" t="n">
        <v>38.72</v>
      </c>
      <c r="F593" t="n">
        <v>33.13</v>
      </c>
      <c r="G593" t="n">
        <v>40.57</v>
      </c>
      <c r="H593" t="n">
        <v>0.48</v>
      </c>
      <c r="I593" t="n">
        <v>49</v>
      </c>
      <c r="J593" t="n">
        <v>299.53</v>
      </c>
      <c r="K593" t="n">
        <v>61.2</v>
      </c>
      <c r="L593" t="n">
        <v>8</v>
      </c>
      <c r="M593" t="n">
        <v>47</v>
      </c>
      <c r="N593" t="n">
        <v>85.33</v>
      </c>
      <c r="O593" t="n">
        <v>37176.68</v>
      </c>
      <c r="P593" t="n">
        <v>533.8200000000001</v>
      </c>
      <c r="Q593" t="n">
        <v>3109.24</v>
      </c>
      <c r="R593" t="n">
        <v>137.15</v>
      </c>
      <c r="S593" t="n">
        <v>88.73</v>
      </c>
      <c r="T593" t="n">
        <v>22271.48</v>
      </c>
      <c r="U593" t="n">
        <v>0.65</v>
      </c>
      <c r="V593" t="n">
        <v>0.87</v>
      </c>
      <c r="W593" t="n">
        <v>7.67</v>
      </c>
      <c r="X593" t="n">
        <v>1.37</v>
      </c>
      <c r="Y593" t="n">
        <v>1</v>
      </c>
      <c r="Z593" t="n">
        <v>10</v>
      </c>
    </row>
    <row r="594">
      <c r="A594" t="n">
        <v>29</v>
      </c>
      <c r="B594" t="n">
        <v>145</v>
      </c>
      <c r="C594" t="inlineStr">
        <is>
          <t xml:space="preserve">CONCLUIDO	</t>
        </is>
      </c>
      <c r="D594" t="n">
        <v>2.5885</v>
      </c>
      <c r="E594" t="n">
        <v>38.63</v>
      </c>
      <c r="F594" t="n">
        <v>33.1</v>
      </c>
      <c r="G594" t="n">
        <v>41.37</v>
      </c>
      <c r="H594" t="n">
        <v>0.49</v>
      </c>
      <c r="I594" t="n">
        <v>48</v>
      </c>
      <c r="J594" t="n">
        <v>300.06</v>
      </c>
      <c r="K594" t="n">
        <v>61.2</v>
      </c>
      <c r="L594" t="n">
        <v>8.25</v>
      </c>
      <c r="M594" t="n">
        <v>46</v>
      </c>
      <c r="N594" t="n">
        <v>85.61</v>
      </c>
      <c r="O594" t="n">
        <v>37241.49</v>
      </c>
      <c r="P594" t="n">
        <v>531.24</v>
      </c>
      <c r="Q594" t="n">
        <v>3109.26</v>
      </c>
      <c r="R594" t="n">
        <v>136.34</v>
      </c>
      <c r="S594" t="n">
        <v>88.73</v>
      </c>
      <c r="T594" t="n">
        <v>21872.01</v>
      </c>
      <c r="U594" t="n">
        <v>0.65</v>
      </c>
      <c r="V594" t="n">
        <v>0.87</v>
      </c>
      <c r="W594" t="n">
        <v>7.66</v>
      </c>
      <c r="X594" t="n">
        <v>1.33</v>
      </c>
      <c r="Y594" t="n">
        <v>1</v>
      </c>
      <c r="Z594" t="n">
        <v>10</v>
      </c>
    </row>
    <row r="595">
      <c r="A595" t="n">
        <v>30</v>
      </c>
      <c r="B595" t="n">
        <v>145</v>
      </c>
      <c r="C595" t="inlineStr">
        <is>
          <t xml:space="preserve">CONCLUIDO	</t>
        </is>
      </c>
      <c r="D595" t="n">
        <v>2.6008</v>
      </c>
      <c r="E595" t="n">
        <v>38.45</v>
      </c>
      <c r="F595" t="n">
        <v>33.02</v>
      </c>
      <c r="G595" t="n">
        <v>43.07</v>
      </c>
      <c r="H595" t="n">
        <v>0.5</v>
      </c>
      <c r="I595" t="n">
        <v>46</v>
      </c>
      <c r="J595" t="n">
        <v>300.59</v>
      </c>
      <c r="K595" t="n">
        <v>61.2</v>
      </c>
      <c r="L595" t="n">
        <v>8.5</v>
      </c>
      <c r="M595" t="n">
        <v>44</v>
      </c>
      <c r="N595" t="n">
        <v>85.89</v>
      </c>
      <c r="O595" t="n">
        <v>37306.42</v>
      </c>
      <c r="P595" t="n">
        <v>526.84</v>
      </c>
      <c r="Q595" t="n">
        <v>3109.16</v>
      </c>
      <c r="R595" t="n">
        <v>133.77</v>
      </c>
      <c r="S595" t="n">
        <v>88.73</v>
      </c>
      <c r="T595" t="n">
        <v>20594.56</v>
      </c>
      <c r="U595" t="n">
        <v>0.66</v>
      </c>
      <c r="V595" t="n">
        <v>0.88</v>
      </c>
      <c r="W595" t="n">
        <v>7.66</v>
      </c>
      <c r="X595" t="n">
        <v>1.26</v>
      </c>
      <c r="Y595" t="n">
        <v>1</v>
      </c>
      <c r="Z595" t="n">
        <v>10</v>
      </c>
    </row>
    <row r="596">
      <c r="A596" t="n">
        <v>31</v>
      </c>
      <c r="B596" t="n">
        <v>145</v>
      </c>
      <c r="C596" t="inlineStr">
        <is>
          <t xml:space="preserve">CONCLUIDO	</t>
        </is>
      </c>
      <c r="D596" t="n">
        <v>2.6099</v>
      </c>
      <c r="E596" t="n">
        <v>38.32</v>
      </c>
      <c r="F596" t="n">
        <v>33</v>
      </c>
      <c r="G596" t="n">
        <v>44.99</v>
      </c>
      <c r="H596" t="n">
        <v>0.52</v>
      </c>
      <c r="I596" t="n">
        <v>44</v>
      </c>
      <c r="J596" t="n">
        <v>301.11</v>
      </c>
      <c r="K596" t="n">
        <v>61.2</v>
      </c>
      <c r="L596" t="n">
        <v>8.75</v>
      </c>
      <c r="M596" t="n">
        <v>42</v>
      </c>
      <c r="N596" t="n">
        <v>86.16</v>
      </c>
      <c r="O596" t="n">
        <v>37371.47</v>
      </c>
      <c r="P596" t="n">
        <v>524.85</v>
      </c>
      <c r="Q596" t="n">
        <v>3109.3</v>
      </c>
      <c r="R596" t="n">
        <v>132.8</v>
      </c>
      <c r="S596" t="n">
        <v>88.73</v>
      </c>
      <c r="T596" t="n">
        <v>20119.48</v>
      </c>
      <c r="U596" t="n">
        <v>0.67</v>
      </c>
      <c r="V596" t="n">
        <v>0.88</v>
      </c>
      <c r="W596" t="n">
        <v>7.66</v>
      </c>
      <c r="X596" t="n">
        <v>1.23</v>
      </c>
      <c r="Y596" t="n">
        <v>1</v>
      </c>
      <c r="Z596" t="n">
        <v>10</v>
      </c>
    </row>
    <row r="597">
      <c r="A597" t="n">
        <v>32</v>
      </c>
      <c r="B597" t="n">
        <v>145</v>
      </c>
      <c r="C597" t="inlineStr">
        <is>
          <t xml:space="preserve">CONCLUIDO	</t>
        </is>
      </c>
      <c r="D597" t="n">
        <v>2.6158</v>
      </c>
      <c r="E597" t="n">
        <v>38.23</v>
      </c>
      <c r="F597" t="n">
        <v>32.96</v>
      </c>
      <c r="G597" t="n">
        <v>46</v>
      </c>
      <c r="H597" t="n">
        <v>0.53</v>
      </c>
      <c r="I597" t="n">
        <v>43</v>
      </c>
      <c r="J597" t="n">
        <v>301.64</v>
      </c>
      <c r="K597" t="n">
        <v>61.2</v>
      </c>
      <c r="L597" t="n">
        <v>9</v>
      </c>
      <c r="M597" t="n">
        <v>41</v>
      </c>
      <c r="N597" t="n">
        <v>86.44</v>
      </c>
      <c r="O597" t="n">
        <v>37436.63</v>
      </c>
      <c r="P597" t="n">
        <v>523.0599999999999</v>
      </c>
      <c r="Q597" t="n">
        <v>3109.27</v>
      </c>
      <c r="R597" t="n">
        <v>131.72</v>
      </c>
      <c r="S597" t="n">
        <v>88.73</v>
      </c>
      <c r="T597" t="n">
        <v>19585.45</v>
      </c>
      <c r="U597" t="n">
        <v>0.67</v>
      </c>
      <c r="V597" t="n">
        <v>0.88</v>
      </c>
      <c r="W597" t="n">
        <v>7.66</v>
      </c>
      <c r="X597" t="n">
        <v>1.2</v>
      </c>
      <c r="Y597" t="n">
        <v>1</v>
      </c>
      <c r="Z597" t="n">
        <v>10</v>
      </c>
    </row>
    <row r="598">
      <c r="A598" t="n">
        <v>33</v>
      </c>
      <c r="B598" t="n">
        <v>145</v>
      </c>
      <c r="C598" t="inlineStr">
        <is>
          <t xml:space="preserve">CONCLUIDO	</t>
        </is>
      </c>
      <c r="D598" t="n">
        <v>2.6232</v>
      </c>
      <c r="E598" t="n">
        <v>38.12</v>
      </c>
      <c r="F598" t="n">
        <v>32.91</v>
      </c>
      <c r="G598" t="n">
        <v>47.01</v>
      </c>
      <c r="H598" t="n">
        <v>0.55</v>
      </c>
      <c r="I598" t="n">
        <v>42</v>
      </c>
      <c r="J598" t="n">
        <v>302.17</v>
      </c>
      <c r="K598" t="n">
        <v>61.2</v>
      </c>
      <c r="L598" t="n">
        <v>9.25</v>
      </c>
      <c r="M598" t="n">
        <v>40</v>
      </c>
      <c r="N598" t="n">
        <v>86.72</v>
      </c>
      <c r="O598" t="n">
        <v>37501.91</v>
      </c>
      <c r="P598" t="n">
        <v>519.49</v>
      </c>
      <c r="Q598" t="n">
        <v>3109.41</v>
      </c>
      <c r="R598" t="n">
        <v>130.47</v>
      </c>
      <c r="S598" t="n">
        <v>88.73</v>
      </c>
      <c r="T598" t="n">
        <v>18965.79</v>
      </c>
      <c r="U598" t="n">
        <v>0.68</v>
      </c>
      <c r="V598" t="n">
        <v>0.88</v>
      </c>
      <c r="W598" t="n">
        <v>7.64</v>
      </c>
      <c r="X598" t="n">
        <v>1.15</v>
      </c>
      <c r="Y598" t="n">
        <v>1</v>
      </c>
      <c r="Z598" t="n">
        <v>10</v>
      </c>
    </row>
    <row r="599">
      <c r="A599" t="n">
        <v>34</v>
      </c>
      <c r="B599" t="n">
        <v>145</v>
      </c>
      <c r="C599" t="inlineStr">
        <is>
          <t xml:space="preserve">CONCLUIDO	</t>
        </is>
      </c>
      <c r="D599" t="n">
        <v>2.6332</v>
      </c>
      <c r="E599" t="n">
        <v>37.98</v>
      </c>
      <c r="F599" t="n">
        <v>32.87</v>
      </c>
      <c r="G599" t="n">
        <v>49.31</v>
      </c>
      <c r="H599" t="n">
        <v>0.5600000000000001</v>
      </c>
      <c r="I599" t="n">
        <v>40</v>
      </c>
      <c r="J599" t="n">
        <v>302.7</v>
      </c>
      <c r="K599" t="n">
        <v>61.2</v>
      </c>
      <c r="L599" t="n">
        <v>9.5</v>
      </c>
      <c r="M599" t="n">
        <v>38</v>
      </c>
      <c r="N599" t="n">
        <v>87</v>
      </c>
      <c r="O599" t="n">
        <v>37567.32</v>
      </c>
      <c r="P599" t="n">
        <v>516.8200000000001</v>
      </c>
      <c r="Q599" t="n">
        <v>3109.35</v>
      </c>
      <c r="R599" t="n">
        <v>128.76</v>
      </c>
      <c r="S599" t="n">
        <v>88.73</v>
      </c>
      <c r="T599" t="n">
        <v>18119.98</v>
      </c>
      <c r="U599" t="n">
        <v>0.6899999999999999</v>
      </c>
      <c r="V599" t="n">
        <v>0.88</v>
      </c>
      <c r="W599" t="n">
        <v>7.65</v>
      </c>
      <c r="X599" t="n">
        <v>1.11</v>
      </c>
      <c r="Y599" t="n">
        <v>1</v>
      </c>
      <c r="Z599" t="n">
        <v>10</v>
      </c>
    </row>
    <row r="600">
      <c r="A600" t="n">
        <v>35</v>
      </c>
      <c r="B600" t="n">
        <v>145</v>
      </c>
      <c r="C600" t="inlineStr">
        <is>
          <t xml:space="preserve">CONCLUIDO	</t>
        </is>
      </c>
      <c r="D600" t="n">
        <v>2.6368</v>
      </c>
      <c r="E600" t="n">
        <v>37.92</v>
      </c>
      <c r="F600" t="n">
        <v>32.87</v>
      </c>
      <c r="G600" t="n">
        <v>50.57</v>
      </c>
      <c r="H600" t="n">
        <v>0.57</v>
      </c>
      <c r="I600" t="n">
        <v>39</v>
      </c>
      <c r="J600" t="n">
        <v>303.23</v>
      </c>
      <c r="K600" t="n">
        <v>61.2</v>
      </c>
      <c r="L600" t="n">
        <v>9.75</v>
      </c>
      <c r="M600" t="n">
        <v>37</v>
      </c>
      <c r="N600" t="n">
        <v>87.28</v>
      </c>
      <c r="O600" t="n">
        <v>37632.84</v>
      </c>
      <c r="P600" t="n">
        <v>514.39</v>
      </c>
      <c r="Q600" t="n">
        <v>3109.25</v>
      </c>
      <c r="R600" t="n">
        <v>128.9</v>
      </c>
      <c r="S600" t="n">
        <v>88.73</v>
      </c>
      <c r="T600" t="n">
        <v>18193.37</v>
      </c>
      <c r="U600" t="n">
        <v>0.6899999999999999</v>
      </c>
      <c r="V600" t="n">
        <v>0.88</v>
      </c>
      <c r="W600" t="n">
        <v>7.65</v>
      </c>
      <c r="X600" t="n">
        <v>1.11</v>
      </c>
      <c r="Y600" t="n">
        <v>1</v>
      </c>
      <c r="Z600" t="n">
        <v>10</v>
      </c>
    </row>
    <row r="601">
      <c r="A601" t="n">
        <v>36</v>
      </c>
      <c r="B601" t="n">
        <v>145</v>
      </c>
      <c r="C601" t="inlineStr">
        <is>
          <t xml:space="preserve">CONCLUIDO	</t>
        </is>
      </c>
      <c r="D601" t="n">
        <v>2.6444</v>
      </c>
      <c r="E601" t="n">
        <v>37.82</v>
      </c>
      <c r="F601" t="n">
        <v>32.82</v>
      </c>
      <c r="G601" t="n">
        <v>51.82</v>
      </c>
      <c r="H601" t="n">
        <v>0.59</v>
      </c>
      <c r="I601" t="n">
        <v>38</v>
      </c>
      <c r="J601" t="n">
        <v>303.76</v>
      </c>
      <c r="K601" t="n">
        <v>61.2</v>
      </c>
      <c r="L601" t="n">
        <v>10</v>
      </c>
      <c r="M601" t="n">
        <v>36</v>
      </c>
      <c r="N601" t="n">
        <v>87.56999999999999</v>
      </c>
      <c r="O601" t="n">
        <v>37698.48</v>
      </c>
      <c r="P601" t="n">
        <v>510.96</v>
      </c>
      <c r="Q601" t="n">
        <v>3109.18</v>
      </c>
      <c r="R601" t="n">
        <v>127.25</v>
      </c>
      <c r="S601" t="n">
        <v>88.73</v>
      </c>
      <c r="T601" t="n">
        <v>17376.25</v>
      </c>
      <c r="U601" t="n">
        <v>0.7</v>
      </c>
      <c r="V601" t="n">
        <v>0.88</v>
      </c>
      <c r="W601" t="n">
        <v>7.65</v>
      </c>
      <c r="X601" t="n">
        <v>1.06</v>
      </c>
      <c r="Y601" t="n">
        <v>1</v>
      </c>
      <c r="Z601" t="n">
        <v>10</v>
      </c>
    </row>
    <row r="602">
      <c r="A602" t="n">
        <v>37</v>
      </c>
      <c r="B602" t="n">
        <v>145</v>
      </c>
      <c r="C602" t="inlineStr">
        <is>
          <t xml:space="preserve">CONCLUIDO	</t>
        </is>
      </c>
      <c r="D602" t="n">
        <v>2.6498</v>
      </c>
      <c r="E602" t="n">
        <v>37.74</v>
      </c>
      <c r="F602" t="n">
        <v>32.8</v>
      </c>
      <c r="G602" t="n">
        <v>53.18</v>
      </c>
      <c r="H602" t="n">
        <v>0.6</v>
      </c>
      <c r="I602" t="n">
        <v>37</v>
      </c>
      <c r="J602" t="n">
        <v>304.3</v>
      </c>
      <c r="K602" t="n">
        <v>61.2</v>
      </c>
      <c r="L602" t="n">
        <v>10.25</v>
      </c>
      <c r="M602" t="n">
        <v>35</v>
      </c>
      <c r="N602" t="n">
        <v>87.84999999999999</v>
      </c>
      <c r="O602" t="n">
        <v>37764.25</v>
      </c>
      <c r="P602" t="n">
        <v>509.01</v>
      </c>
      <c r="Q602" t="n">
        <v>3109.26</v>
      </c>
      <c r="R602" t="n">
        <v>126.41</v>
      </c>
      <c r="S602" t="n">
        <v>88.73</v>
      </c>
      <c r="T602" t="n">
        <v>16959.71</v>
      </c>
      <c r="U602" t="n">
        <v>0.7</v>
      </c>
      <c r="V602" t="n">
        <v>0.88</v>
      </c>
      <c r="W602" t="n">
        <v>7.65</v>
      </c>
      <c r="X602" t="n">
        <v>1.03</v>
      </c>
      <c r="Y602" t="n">
        <v>1</v>
      </c>
      <c r="Z602" t="n">
        <v>10</v>
      </c>
    </row>
    <row r="603">
      <c r="A603" t="n">
        <v>38</v>
      </c>
      <c r="B603" t="n">
        <v>145</v>
      </c>
      <c r="C603" t="inlineStr">
        <is>
          <t xml:space="preserve">CONCLUIDO	</t>
        </is>
      </c>
      <c r="D603" t="n">
        <v>2.656</v>
      </c>
      <c r="E603" t="n">
        <v>37.65</v>
      </c>
      <c r="F603" t="n">
        <v>32.76</v>
      </c>
      <c r="G603" t="n">
        <v>54.6</v>
      </c>
      <c r="H603" t="n">
        <v>0.61</v>
      </c>
      <c r="I603" t="n">
        <v>36</v>
      </c>
      <c r="J603" t="n">
        <v>304.83</v>
      </c>
      <c r="K603" t="n">
        <v>61.2</v>
      </c>
      <c r="L603" t="n">
        <v>10.5</v>
      </c>
      <c r="M603" t="n">
        <v>34</v>
      </c>
      <c r="N603" t="n">
        <v>88.13</v>
      </c>
      <c r="O603" t="n">
        <v>37830.13</v>
      </c>
      <c r="P603" t="n">
        <v>505.33</v>
      </c>
      <c r="Q603" t="n">
        <v>3109.19</v>
      </c>
      <c r="R603" t="n">
        <v>125.21</v>
      </c>
      <c r="S603" t="n">
        <v>88.73</v>
      </c>
      <c r="T603" t="n">
        <v>16365.84</v>
      </c>
      <c r="U603" t="n">
        <v>0.71</v>
      </c>
      <c r="V603" t="n">
        <v>0.88</v>
      </c>
      <c r="W603" t="n">
        <v>7.65</v>
      </c>
      <c r="X603" t="n">
        <v>1</v>
      </c>
      <c r="Y603" t="n">
        <v>1</v>
      </c>
      <c r="Z603" t="n">
        <v>10</v>
      </c>
    </row>
    <row r="604">
      <c r="A604" t="n">
        <v>39</v>
      </c>
      <c r="B604" t="n">
        <v>145</v>
      </c>
      <c r="C604" t="inlineStr">
        <is>
          <t xml:space="preserve">CONCLUIDO	</t>
        </is>
      </c>
      <c r="D604" t="n">
        <v>2.6613</v>
      </c>
      <c r="E604" t="n">
        <v>37.58</v>
      </c>
      <c r="F604" t="n">
        <v>32.74</v>
      </c>
      <c r="G604" t="n">
        <v>56.13</v>
      </c>
      <c r="H604" t="n">
        <v>0.63</v>
      </c>
      <c r="I604" t="n">
        <v>35</v>
      </c>
      <c r="J604" t="n">
        <v>305.37</v>
      </c>
      <c r="K604" t="n">
        <v>61.2</v>
      </c>
      <c r="L604" t="n">
        <v>10.75</v>
      </c>
      <c r="M604" t="n">
        <v>33</v>
      </c>
      <c r="N604" t="n">
        <v>88.42</v>
      </c>
      <c r="O604" t="n">
        <v>37896.14</v>
      </c>
      <c r="P604" t="n">
        <v>504.05</v>
      </c>
      <c r="Q604" t="n">
        <v>3109.14</v>
      </c>
      <c r="R604" t="n">
        <v>124.55</v>
      </c>
      <c r="S604" t="n">
        <v>88.73</v>
      </c>
      <c r="T604" t="n">
        <v>16040.69</v>
      </c>
      <c r="U604" t="n">
        <v>0.71</v>
      </c>
      <c r="V604" t="n">
        <v>0.88</v>
      </c>
      <c r="W604" t="n">
        <v>7.65</v>
      </c>
      <c r="X604" t="n">
        <v>0.98</v>
      </c>
      <c r="Y604" t="n">
        <v>1</v>
      </c>
      <c r="Z604" t="n">
        <v>10</v>
      </c>
    </row>
    <row r="605">
      <c r="A605" t="n">
        <v>40</v>
      </c>
      <c r="B605" t="n">
        <v>145</v>
      </c>
      <c r="C605" t="inlineStr">
        <is>
          <t xml:space="preserve">CONCLUIDO	</t>
        </is>
      </c>
      <c r="D605" t="n">
        <v>2.6685</v>
      </c>
      <c r="E605" t="n">
        <v>37.47</v>
      </c>
      <c r="F605" t="n">
        <v>32.69</v>
      </c>
      <c r="G605" t="n">
        <v>57.69</v>
      </c>
      <c r="H605" t="n">
        <v>0.64</v>
      </c>
      <c r="I605" t="n">
        <v>34</v>
      </c>
      <c r="J605" t="n">
        <v>305.9</v>
      </c>
      <c r="K605" t="n">
        <v>61.2</v>
      </c>
      <c r="L605" t="n">
        <v>11</v>
      </c>
      <c r="M605" t="n">
        <v>32</v>
      </c>
      <c r="N605" t="n">
        <v>88.7</v>
      </c>
      <c r="O605" t="n">
        <v>37962.28</v>
      </c>
      <c r="P605" t="n">
        <v>501.61</v>
      </c>
      <c r="Q605" t="n">
        <v>3109.22</v>
      </c>
      <c r="R605" t="n">
        <v>122.93</v>
      </c>
      <c r="S605" t="n">
        <v>88.73</v>
      </c>
      <c r="T605" t="n">
        <v>15232.53</v>
      </c>
      <c r="U605" t="n">
        <v>0.72</v>
      </c>
      <c r="V605" t="n">
        <v>0.88</v>
      </c>
      <c r="W605" t="n">
        <v>7.64</v>
      </c>
      <c r="X605" t="n">
        <v>0.93</v>
      </c>
      <c r="Y605" t="n">
        <v>1</v>
      </c>
      <c r="Z605" t="n">
        <v>10</v>
      </c>
    </row>
    <row r="606">
      <c r="A606" t="n">
        <v>41</v>
      </c>
      <c r="B606" t="n">
        <v>145</v>
      </c>
      <c r="C606" t="inlineStr">
        <is>
          <t xml:space="preserve">CONCLUIDO	</t>
        </is>
      </c>
      <c r="D606" t="n">
        <v>2.6724</v>
      </c>
      <c r="E606" t="n">
        <v>37.42</v>
      </c>
      <c r="F606" t="n">
        <v>32.69</v>
      </c>
      <c r="G606" t="n">
        <v>59.44</v>
      </c>
      <c r="H606" t="n">
        <v>0.65</v>
      </c>
      <c r="I606" t="n">
        <v>33</v>
      </c>
      <c r="J606" t="n">
        <v>306.44</v>
      </c>
      <c r="K606" t="n">
        <v>61.2</v>
      </c>
      <c r="L606" t="n">
        <v>11.25</v>
      </c>
      <c r="M606" t="n">
        <v>31</v>
      </c>
      <c r="N606" t="n">
        <v>88.98999999999999</v>
      </c>
      <c r="O606" t="n">
        <v>38028.53</v>
      </c>
      <c r="P606" t="n">
        <v>497.85</v>
      </c>
      <c r="Q606" t="n">
        <v>3109.16</v>
      </c>
      <c r="R606" t="n">
        <v>123.37</v>
      </c>
      <c r="S606" t="n">
        <v>88.73</v>
      </c>
      <c r="T606" t="n">
        <v>15458.87</v>
      </c>
      <c r="U606" t="n">
        <v>0.72</v>
      </c>
      <c r="V606" t="n">
        <v>0.88</v>
      </c>
      <c r="W606" t="n">
        <v>7.63</v>
      </c>
      <c r="X606" t="n">
        <v>0.93</v>
      </c>
      <c r="Y606" t="n">
        <v>1</v>
      </c>
      <c r="Z606" t="n">
        <v>10</v>
      </c>
    </row>
    <row r="607">
      <c r="A607" t="n">
        <v>42</v>
      </c>
      <c r="B607" t="n">
        <v>145</v>
      </c>
      <c r="C607" t="inlineStr">
        <is>
          <t xml:space="preserve">CONCLUIDO	</t>
        </is>
      </c>
      <c r="D607" t="n">
        <v>2.6803</v>
      </c>
      <c r="E607" t="n">
        <v>37.31</v>
      </c>
      <c r="F607" t="n">
        <v>32.64</v>
      </c>
      <c r="G607" t="n">
        <v>61.19</v>
      </c>
      <c r="H607" t="n">
        <v>0.67</v>
      </c>
      <c r="I607" t="n">
        <v>32</v>
      </c>
      <c r="J607" t="n">
        <v>306.98</v>
      </c>
      <c r="K607" t="n">
        <v>61.2</v>
      </c>
      <c r="L607" t="n">
        <v>11.5</v>
      </c>
      <c r="M607" t="n">
        <v>30</v>
      </c>
      <c r="N607" t="n">
        <v>89.28</v>
      </c>
      <c r="O607" t="n">
        <v>38094.91</v>
      </c>
      <c r="P607" t="n">
        <v>493.89</v>
      </c>
      <c r="Q607" t="n">
        <v>3109.1</v>
      </c>
      <c r="R607" t="n">
        <v>121.3</v>
      </c>
      <c r="S607" t="n">
        <v>88.73</v>
      </c>
      <c r="T607" t="n">
        <v>14427.32</v>
      </c>
      <c r="U607" t="n">
        <v>0.73</v>
      </c>
      <c r="V607" t="n">
        <v>0.89</v>
      </c>
      <c r="W607" t="n">
        <v>7.64</v>
      </c>
      <c r="X607" t="n">
        <v>0.88</v>
      </c>
      <c r="Y607" t="n">
        <v>1</v>
      </c>
      <c r="Z607" t="n">
        <v>10</v>
      </c>
    </row>
    <row r="608">
      <c r="A608" t="n">
        <v>43</v>
      </c>
      <c r="B608" t="n">
        <v>145</v>
      </c>
      <c r="C608" t="inlineStr">
        <is>
          <t xml:space="preserve">CONCLUIDO	</t>
        </is>
      </c>
      <c r="D608" t="n">
        <v>2.684</v>
      </c>
      <c r="E608" t="n">
        <v>37.26</v>
      </c>
      <c r="F608" t="n">
        <v>32.64</v>
      </c>
      <c r="G608" t="n">
        <v>63.17</v>
      </c>
      <c r="H608" t="n">
        <v>0.68</v>
      </c>
      <c r="I608" t="n">
        <v>31</v>
      </c>
      <c r="J608" t="n">
        <v>307.52</v>
      </c>
      <c r="K608" t="n">
        <v>61.2</v>
      </c>
      <c r="L608" t="n">
        <v>11.75</v>
      </c>
      <c r="M608" t="n">
        <v>29</v>
      </c>
      <c r="N608" t="n">
        <v>89.56999999999999</v>
      </c>
      <c r="O608" t="n">
        <v>38161.42</v>
      </c>
      <c r="P608" t="n">
        <v>491.51</v>
      </c>
      <c r="Q608" t="n">
        <v>3109.33</v>
      </c>
      <c r="R608" t="n">
        <v>121.21</v>
      </c>
      <c r="S608" t="n">
        <v>88.73</v>
      </c>
      <c r="T608" t="n">
        <v>14390.06</v>
      </c>
      <c r="U608" t="n">
        <v>0.73</v>
      </c>
      <c r="V608" t="n">
        <v>0.89</v>
      </c>
      <c r="W608" t="n">
        <v>7.64</v>
      </c>
      <c r="X608" t="n">
        <v>0.88</v>
      </c>
      <c r="Y608" t="n">
        <v>1</v>
      </c>
      <c r="Z608" t="n">
        <v>10</v>
      </c>
    </row>
    <row r="609">
      <c r="A609" t="n">
        <v>44</v>
      </c>
      <c r="B609" t="n">
        <v>145</v>
      </c>
      <c r="C609" t="inlineStr">
        <is>
          <t xml:space="preserve">CONCLUIDO	</t>
        </is>
      </c>
      <c r="D609" t="n">
        <v>2.6859</v>
      </c>
      <c r="E609" t="n">
        <v>37.23</v>
      </c>
      <c r="F609" t="n">
        <v>32.61</v>
      </c>
      <c r="G609" t="n">
        <v>63.12</v>
      </c>
      <c r="H609" t="n">
        <v>0.6899999999999999</v>
      </c>
      <c r="I609" t="n">
        <v>31</v>
      </c>
      <c r="J609" t="n">
        <v>308.06</v>
      </c>
      <c r="K609" t="n">
        <v>61.2</v>
      </c>
      <c r="L609" t="n">
        <v>12</v>
      </c>
      <c r="M609" t="n">
        <v>29</v>
      </c>
      <c r="N609" t="n">
        <v>89.86</v>
      </c>
      <c r="O609" t="n">
        <v>38228.06</v>
      </c>
      <c r="P609" t="n">
        <v>488.68</v>
      </c>
      <c r="Q609" t="n">
        <v>3109.1</v>
      </c>
      <c r="R609" t="n">
        <v>120.44</v>
      </c>
      <c r="S609" t="n">
        <v>88.73</v>
      </c>
      <c r="T609" t="n">
        <v>14002.23</v>
      </c>
      <c r="U609" t="n">
        <v>0.74</v>
      </c>
      <c r="V609" t="n">
        <v>0.89</v>
      </c>
      <c r="W609" t="n">
        <v>7.64</v>
      </c>
      <c r="X609" t="n">
        <v>0.85</v>
      </c>
      <c r="Y609" t="n">
        <v>1</v>
      </c>
      <c r="Z609" t="n">
        <v>10</v>
      </c>
    </row>
    <row r="610">
      <c r="A610" t="n">
        <v>45</v>
      </c>
      <c r="B610" t="n">
        <v>145</v>
      </c>
      <c r="C610" t="inlineStr">
        <is>
          <t xml:space="preserve">CONCLUIDO	</t>
        </is>
      </c>
      <c r="D610" t="n">
        <v>2.6912</v>
      </c>
      <c r="E610" t="n">
        <v>37.16</v>
      </c>
      <c r="F610" t="n">
        <v>32.59</v>
      </c>
      <c r="G610" t="n">
        <v>65.19</v>
      </c>
      <c r="H610" t="n">
        <v>0.71</v>
      </c>
      <c r="I610" t="n">
        <v>30</v>
      </c>
      <c r="J610" t="n">
        <v>308.6</v>
      </c>
      <c r="K610" t="n">
        <v>61.2</v>
      </c>
      <c r="L610" t="n">
        <v>12.25</v>
      </c>
      <c r="M610" t="n">
        <v>28</v>
      </c>
      <c r="N610" t="n">
        <v>90.15000000000001</v>
      </c>
      <c r="O610" t="n">
        <v>38294.82</v>
      </c>
      <c r="P610" t="n">
        <v>487.09</v>
      </c>
      <c r="Q610" t="n">
        <v>3109.34</v>
      </c>
      <c r="R610" t="n">
        <v>119.74</v>
      </c>
      <c r="S610" t="n">
        <v>88.73</v>
      </c>
      <c r="T610" t="n">
        <v>13658.52</v>
      </c>
      <c r="U610" t="n">
        <v>0.74</v>
      </c>
      <c r="V610" t="n">
        <v>0.89</v>
      </c>
      <c r="W610" t="n">
        <v>7.63</v>
      </c>
      <c r="X610" t="n">
        <v>0.83</v>
      </c>
      <c r="Y610" t="n">
        <v>1</v>
      </c>
      <c r="Z610" t="n">
        <v>10</v>
      </c>
    </row>
    <row r="611">
      <c r="A611" t="n">
        <v>46</v>
      </c>
      <c r="B611" t="n">
        <v>145</v>
      </c>
      <c r="C611" t="inlineStr">
        <is>
          <t xml:space="preserve">CONCLUIDO	</t>
        </is>
      </c>
      <c r="D611" t="n">
        <v>2.6973</v>
      </c>
      <c r="E611" t="n">
        <v>37.07</v>
      </c>
      <c r="F611" t="n">
        <v>32.56</v>
      </c>
      <c r="G611" t="n">
        <v>67.37</v>
      </c>
      <c r="H611" t="n">
        <v>0.72</v>
      </c>
      <c r="I611" t="n">
        <v>29</v>
      </c>
      <c r="J611" t="n">
        <v>309.14</v>
      </c>
      <c r="K611" t="n">
        <v>61.2</v>
      </c>
      <c r="L611" t="n">
        <v>12.5</v>
      </c>
      <c r="M611" t="n">
        <v>27</v>
      </c>
      <c r="N611" t="n">
        <v>90.44</v>
      </c>
      <c r="O611" t="n">
        <v>38361.7</v>
      </c>
      <c r="P611" t="n">
        <v>483.05</v>
      </c>
      <c r="Q611" t="n">
        <v>3109.25</v>
      </c>
      <c r="R611" t="n">
        <v>118.81</v>
      </c>
      <c r="S611" t="n">
        <v>88.73</v>
      </c>
      <c r="T611" t="n">
        <v>13199.69</v>
      </c>
      <c r="U611" t="n">
        <v>0.75</v>
      </c>
      <c r="V611" t="n">
        <v>0.89</v>
      </c>
      <c r="W611" t="n">
        <v>7.63</v>
      </c>
      <c r="X611" t="n">
        <v>0.8</v>
      </c>
      <c r="Y611" t="n">
        <v>1</v>
      </c>
      <c r="Z611" t="n">
        <v>10</v>
      </c>
    </row>
    <row r="612">
      <c r="A612" t="n">
        <v>47</v>
      </c>
      <c r="B612" t="n">
        <v>145</v>
      </c>
      <c r="C612" t="inlineStr">
        <is>
          <t xml:space="preserve">CONCLUIDO	</t>
        </is>
      </c>
      <c r="D612" t="n">
        <v>2.6961</v>
      </c>
      <c r="E612" t="n">
        <v>37.09</v>
      </c>
      <c r="F612" t="n">
        <v>32.58</v>
      </c>
      <c r="G612" t="n">
        <v>67.40000000000001</v>
      </c>
      <c r="H612" t="n">
        <v>0.73</v>
      </c>
      <c r="I612" t="n">
        <v>29</v>
      </c>
      <c r="J612" t="n">
        <v>309.68</v>
      </c>
      <c r="K612" t="n">
        <v>61.2</v>
      </c>
      <c r="L612" t="n">
        <v>12.75</v>
      </c>
      <c r="M612" t="n">
        <v>27</v>
      </c>
      <c r="N612" t="n">
        <v>90.73999999999999</v>
      </c>
      <c r="O612" t="n">
        <v>38428.72</v>
      </c>
      <c r="P612" t="n">
        <v>481.86</v>
      </c>
      <c r="Q612" t="n">
        <v>3109.1</v>
      </c>
      <c r="R612" t="n">
        <v>119.32</v>
      </c>
      <c r="S612" t="n">
        <v>88.73</v>
      </c>
      <c r="T612" t="n">
        <v>13453.73</v>
      </c>
      <c r="U612" t="n">
        <v>0.74</v>
      </c>
      <c r="V612" t="n">
        <v>0.89</v>
      </c>
      <c r="W612" t="n">
        <v>7.64</v>
      </c>
      <c r="X612" t="n">
        <v>0.82</v>
      </c>
      <c r="Y612" t="n">
        <v>1</v>
      </c>
      <c r="Z612" t="n">
        <v>10</v>
      </c>
    </row>
    <row r="613">
      <c r="A613" t="n">
        <v>48</v>
      </c>
      <c r="B613" t="n">
        <v>145</v>
      </c>
      <c r="C613" t="inlineStr">
        <is>
          <t xml:space="preserve">CONCLUIDO	</t>
        </is>
      </c>
      <c r="D613" t="n">
        <v>2.7034</v>
      </c>
      <c r="E613" t="n">
        <v>36.99</v>
      </c>
      <c r="F613" t="n">
        <v>32.53</v>
      </c>
      <c r="G613" t="n">
        <v>69.70999999999999</v>
      </c>
      <c r="H613" t="n">
        <v>0.75</v>
      </c>
      <c r="I613" t="n">
        <v>28</v>
      </c>
      <c r="J613" t="n">
        <v>310.23</v>
      </c>
      <c r="K613" t="n">
        <v>61.2</v>
      </c>
      <c r="L613" t="n">
        <v>13</v>
      </c>
      <c r="M613" t="n">
        <v>26</v>
      </c>
      <c r="N613" t="n">
        <v>91.03</v>
      </c>
      <c r="O613" t="n">
        <v>38495.87</v>
      </c>
      <c r="P613" t="n">
        <v>477.47</v>
      </c>
      <c r="Q613" t="n">
        <v>3109.11</v>
      </c>
      <c r="R613" t="n">
        <v>117.8</v>
      </c>
      <c r="S613" t="n">
        <v>88.73</v>
      </c>
      <c r="T613" t="n">
        <v>12698.38</v>
      </c>
      <c r="U613" t="n">
        <v>0.75</v>
      </c>
      <c r="V613" t="n">
        <v>0.89</v>
      </c>
      <c r="W613" t="n">
        <v>7.63</v>
      </c>
      <c r="X613" t="n">
        <v>0.77</v>
      </c>
      <c r="Y613" t="n">
        <v>1</v>
      </c>
      <c r="Z613" t="n">
        <v>10</v>
      </c>
    </row>
    <row r="614">
      <c r="A614" t="n">
        <v>49</v>
      </c>
      <c r="B614" t="n">
        <v>145</v>
      </c>
      <c r="C614" t="inlineStr">
        <is>
          <t xml:space="preserve">CONCLUIDO	</t>
        </is>
      </c>
      <c r="D614" t="n">
        <v>2.7095</v>
      </c>
      <c r="E614" t="n">
        <v>36.91</v>
      </c>
      <c r="F614" t="n">
        <v>32.5</v>
      </c>
      <c r="G614" t="n">
        <v>72.23</v>
      </c>
      <c r="H614" t="n">
        <v>0.76</v>
      </c>
      <c r="I614" t="n">
        <v>27</v>
      </c>
      <c r="J614" t="n">
        <v>310.77</v>
      </c>
      <c r="K614" t="n">
        <v>61.2</v>
      </c>
      <c r="L614" t="n">
        <v>13.25</v>
      </c>
      <c r="M614" t="n">
        <v>25</v>
      </c>
      <c r="N614" t="n">
        <v>91.33</v>
      </c>
      <c r="O614" t="n">
        <v>38563.14</v>
      </c>
      <c r="P614" t="n">
        <v>476.84</v>
      </c>
      <c r="Q614" t="n">
        <v>3109.28</v>
      </c>
      <c r="R614" t="n">
        <v>117.05</v>
      </c>
      <c r="S614" t="n">
        <v>88.73</v>
      </c>
      <c r="T614" t="n">
        <v>12331.62</v>
      </c>
      <c r="U614" t="n">
        <v>0.76</v>
      </c>
      <c r="V614" t="n">
        <v>0.89</v>
      </c>
      <c r="W614" t="n">
        <v>7.63</v>
      </c>
      <c r="X614" t="n">
        <v>0.74</v>
      </c>
      <c r="Y614" t="n">
        <v>1</v>
      </c>
      <c r="Z614" t="n">
        <v>10</v>
      </c>
    </row>
    <row r="615">
      <c r="A615" t="n">
        <v>50</v>
      </c>
      <c r="B615" t="n">
        <v>145</v>
      </c>
      <c r="C615" t="inlineStr">
        <is>
          <t xml:space="preserve">CONCLUIDO	</t>
        </is>
      </c>
      <c r="D615" t="n">
        <v>2.7161</v>
      </c>
      <c r="E615" t="n">
        <v>36.82</v>
      </c>
      <c r="F615" t="n">
        <v>32.47</v>
      </c>
      <c r="G615" t="n">
        <v>74.92</v>
      </c>
      <c r="H615" t="n">
        <v>0.77</v>
      </c>
      <c r="I615" t="n">
        <v>26</v>
      </c>
      <c r="J615" t="n">
        <v>311.32</v>
      </c>
      <c r="K615" t="n">
        <v>61.2</v>
      </c>
      <c r="L615" t="n">
        <v>13.5</v>
      </c>
      <c r="M615" t="n">
        <v>24</v>
      </c>
      <c r="N615" t="n">
        <v>91.62</v>
      </c>
      <c r="O615" t="n">
        <v>38630.55</v>
      </c>
      <c r="P615" t="n">
        <v>470.94</v>
      </c>
      <c r="Q615" t="n">
        <v>3109.12</v>
      </c>
      <c r="R615" t="n">
        <v>115.88</v>
      </c>
      <c r="S615" t="n">
        <v>88.73</v>
      </c>
      <c r="T615" t="n">
        <v>11751.04</v>
      </c>
      <c r="U615" t="n">
        <v>0.77</v>
      </c>
      <c r="V615" t="n">
        <v>0.89</v>
      </c>
      <c r="W615" t="n">
        <v>7.62</v>
      </c>
      <c r="X615" t="n">
        <v>0.71</v>
      </c>
      <c r="Y615" t="n">
        <v>1</v>
      </c>
      <c r="Z615" t="n">
        <v>10</v>
      </c>
    </row>
    <row r="616">
      <c r="A616" t="n">
        <v>51</v>
      </c>
      <c r="B616" t="n">
        <v>145</v>
      </c>
      <c r="C616" t="inlineStr">
        <is>
          <t xml:space="preserve">CONCLUIDO	</t>
        </is>
      </c>
      <c r="D616" t="n">
        <v>2.715</v>
      </c>
      <c r="E616" t="n">
        <v>36.83</v>
      </c>
      <c r="F616" t="n">
        <v>32.48</v>
      </c>
      <c r="G616" t="n">
        <v>74.95999999999999</v>
      </c>
      <c r="H616" t="n">
        <v>0.79</v>
      </c>
      <c r="I616" t="n">
        <v>26</v>
      </c>
      <c r="J616" t="n">
        <v>311.87</v>
      </c>
      <c r="K616" t="n">
        <v>61.2</v>
      </c>
      <c r="L616" t="n">
        <v>13.75</v>
      </c>
      <c r="M616" t="n">
        <v>24</v>
      </c>
      <c r="N616" t="n">
        <v>91.92</v>
      </c>
      <c r="O616" t="n">
        <v>38698.21</v>
      </c>
      <c r="P616" t="n">
        <v>468.12</v>
      </c>
      <c r="Q616" t="n">
        <v>3109.31</v>
      </c>
      <c r="R616" t="n">
        <v>116.1</v>
      </c>
      <c r="S616" t="n">
        <v>88.73</v>
      </c>
      <c r="T616" t="n">
        <v>11859.56</v>
      </c>
      <c r="U616" t="n">
        <v>0.76</v>
      </c>
      <c r="V616" t="n">
        <v>0.89</v>
      </c>
      <c r="W616" t="n">
        <v>7.63</v>
      </c>
      <c r="X616" t="n">
        <v>0.72</v>
      </c>
      <c r="Y616" t="n">
        <v>1</v>
      </c>
      <c r="Z616" t="n">
        <v>10</v>
      </c>
    </row>
    <row r="617">
      <c r="A617" t="n">
        <v>52</v>
      </c>
      <c r="B617" t="n">
        <v>145</v>
      </c>
      <c r="C617" t="inlineStr">
        <is>
          <t xml:space="preserve">CONCLUIDO	</t>
        </is>
      </c>
      <c r="D617" t="n">
        <v>2.7214</v>
      </c>
      <c r="E617" t="n">
        <v>36.75</v>
      </c>
      <c r="F617" t="n">
        <v>32.45</v>
      </c>
      <c r="G617" t="n">
        <v>77.88</v>
      </c>
      <c r="H617" t="n">
        <v>0.8</v>
      </c>
      <c r="I617" t="n">
        <v>25</v>
      </c>
      <c r="J617" t="n">
        <v>312.42</v>
      </c>
      <c r="K617" t="n">
        <v>61.2</v>
      </c>
      <c r="L617" t="n">
        <v>14</v>
      </c>
      <c r="M617" t="n">
        <v>21</v>
      </c>
      <c r="N617" t="n">
        <v>92.22</v>
      </c>
      <c r="O617" t="n">
        <v>38765.89</v>
      </c>
      <c r="P617" t="n">
        <v>467.92</v>
      </c>
      <c r="Q617" t="n">
        <v>3109.21</v>
      </c>
      <c r="R617" t="n">
        <v>115</v>
      </c>
      <c r="S617" t="n">
        <v>88.73</v>
      </c>
      <c r="T617" t="n">
        <v>11314.35</v>
      </c>
      <c r="U617" t="n">
        <v>0.77</v>
      </c>
      <c r="V617" t="n">
        <v>0.89</v>
      </c>
      <c r="W617" t="n">
        <v>7.63</v>
      </c>
      <c r="X617" t="n">
        <v>0.6899999999999999</v>
      </c>
      <c r="Y617" t="n">
        <v>1</v>
      </c>
      <c r="Z617" t="n">
        <v>10</v>
      </c>
    </row>
    <row r="618">
      <c r="A618" t="n">
        <v>53</v>
      </c>
      <c r="B618" t="n">
        <v>145</v>
      </c>
      <c r="C618" t="inlineStr">
        <is>
          <t xml:space="preserve">CONCLUIDO	</t>
        </is>
      </c>
      <c r="D618" t="n">
        <v>2.7217</v>
      </c>
      <c r="E618" t="n">
        <v>36.74</v>
      </c>
      <c r="F618" t="n">
        <v>32.45</v>
      </c>
      <c r="G618" t="n">
        <v>77.87</v>
      </c>
      <c r="H618" t="n">
        <v>0.8100000000000001</v>
      </c>
      <c r="I618" t="n">
        <v>25</v>
      </c>
      <c r="J618" t="n">
        <v>312.97</v>
      </c>
      <c r="K618" t="n">
        <v>61.2</v>
      </c>
      <c r="L618" t="n">
        <v>14.25</v>
      </c>
      <c r="M618" t="n">
        <v>20</v>
      </c>
      <c r="N618" t="n">
        <v>92.52</v>
      </c>
      <c r="O618" t="n">
        <v>38833.69</v>
      </c>
      <c r="P618" t="n">
        <v>464.13</v>
      </c>
      <c r="Q618" t="n">
        <v>3109.23</v>
      </c>
      <c r="R618" t="n">
        <v>114.77</v>
      </c>
      <c r="S618" t="n">
        <v>88.73</v>
      </c>
      <c r="T618" t="n">
        <v>11199.71</v>
      </c>
      <c r="U618" t="n">
        <v>0.77</v>
      </c>
      <c r="V618" t="n">
        <v>0.89</v>
      </c>
      <c r="W618" t="n">
        <v>7.63</v>
      </c>
      <c r="X618" t="n">
        <v>0.68</v>
      </c>
      <c r="Y618" t="n">
        <v>1</v>
      </c>
      <c r="Z618" t="n">
        <v>10</v>
      </c>
    </row>
    <row r="619">
      <c r="A619" t="n">
        <v>54</v>
      </c>
      <c r="B619" t="n">
        <v>145</v>
      </c>
      <c r="C619" t="inlineStr">
        <is>
          <t xml:space="preserve">CONCLUIDO	</t>
        </is>
      </c>
      <c r="D619" t="n">
        <v>2.7291</v>
      </c>
      <c r="E619" t="n">
        <v>36.64</v>
      </c>
      <c r="F619" t="n">
        <v>32.4</v>
      </c>
      <c r="G619" t="n">
        <v>81</v>
      </c>
      <c r="H619" t="n">
        <v>0.82</v>
      </c>
      <c r="I619" t="n">
        <v>24</v>
      </c>
      <c r="J619" t="n">
        <v>313.52</v>
      </c>
      <c r="K619" t="n">
        <v>61.2</v>
      </c>
      <c r="L619" t="n">
        <v>14.5</v>
      </c>
      <c r="M619" t="n">
        <v>18</v>
      </c>
      <c r="N619" t="n">
        <v>92.81999999999999</v>
      </c>
      <c r="O619" t="n">
        <v>38901.63</v>
      </c>
      <c r="P619" t="n">
        <v>462.37</v>
      </c>
      <c r="Q619" t="n">
        <v>3109.34</v>
      </c>
      <c r="R619" t="n">
        <v>113.42</v>
      </c>
      <c r="S619" t="n">
        <v>88.73</v>
      </c>
      <c r="T619" t="n">
        <v>10529.86</v>
      </c>
      <c r="U619" t="n">
        <v>0.78</v>
      </c>
      <c r="V619" t="n">
        <v>0.89</v>
      </c>
      <c r="W619" t="n">
        <v>7.63</v>
      </c>
      <c r="X619" t="n">
        <v>0.64</v>
      </c>
      <c r="Y619" t="n">
        <v>1</v>
      </c>
      <c r="Z619" t="n">
        <v>10</v>
      </c>
    </row>
    <row r="620">
      <c r="A620" t="n">
        <v>55</v>
      </c>
      <c r="B620" t="n">
        <v>145</v>
      </c>
      <c r="C620" t="inlineStr">
        <is>
          <t xml:space="preserve">CONCLUIDO	</t>
        </is>
      </c>
      <c r="D620" t="n">
        <v>2.7271</v>
      </c>
      <c r="E620" t="n">
        <v>36.67</v>
      </c>
      <c r="F620" t="n">
        <v>32.43</v>
      </c>
      <c r="G620" t="n">
        <v>81.06</v>
      </c>
      <c r="H620" t="n">
        <v>0.84</v>
      </c>
      <c r="I620" t="n">
        <v>24</v>
      </c>
      <c r="J620" t="n">
        <v>314.07</v>
      </c>
      <c r="K620" t="n">
        <v>61.2</v>
      </c>
      <c r="L620" t="n">
        <v>14.75</v>
      </c>
      <c r="M620" t="n">
        <v>14</v>
      </c>
      <c r="N620" t="n">
        <v>93.12</v>
      </c>
      <c r="O620" t="n">
        <v>38969.71</v>
      </c>
      <c r="P620" t="n">
        <v>460.33</v>
      </c>
      <c r="Q620" t="n">
        <v>3109.23</v>
      </c>
      <c r="R620" t="n">
        <v>113.8</v>
      </c>
      <c r="S620" t="n">
        <v>88.73</v>
      </c>
      <c r="T620" t="n">
        <v>10720.89</v>
      </c>
      <c r="U620" t="n">
        <v>0.78</v>
      </c>
      <c r="V620" t="n">
        <v>0.89</v>
      </c>
      <c r="W620" t="n">
        <v>7.64</v>
      </c>
      <c r="X620" t="n">
        <v>0.66</v>
      </c>
      <c r="Y620" t="n">
        <v>1</v>
      </c>
      <c r="Z620" t="n">
        <v>10</v>
      </c>
    </row>
    <row r="621">
      <c r="A621" t="n">
        <v>56</v>
      </c>
      <c r="B621" t="n">
        <v>145</v>
      </c>
      <c r="C621" t="inlineStr">
        <is>
          <t xml:space="preserve">CONCLUIDO	</t>
        </is>
      </c>
      <c r="D621" t="n">
        <v>2.7279</v>
      </c>
      <c r="E621" t="n">
        <v>36.66</v>
      </c>
      <c r="F621" t="n">
        <v>32.42</v>
      </c>
      <c r="G621" t="n">
        <v>81.04000000000001</v>
      </c>
      <c r="H621" t="n">
        <v>0.85</v>
      </c>
      <c r="I621" t="n">
        <v>24</v>
      </c>
      <c r="J621" t="n">
        <v>314.62</v>
      </c>
      <c r="K621" t="n">
        <v>61.2</v>
      </c>
      <c r="L621" t="n">
        <v>15</v>
      </c>
      <c r="M621" t="n">
        <v>12</v>
      </c>
      <c r="N621" t="n">
        <v>93.43000000000001</v>
      </c>
      <c r="O621" t="n">
        <v>39037.92</v>
      </c>
      <c r="P621" t="n">
        <v>456.2</v>
      </c>
      <c r="Q621" t="n">
        <v>3109.26</v>
      </c>
      <c r="R621" t="n">
        <v>113.68</v>
      </c>
      <c r="S621" t="n">
        <v>88.73</v>
      </c>
      <c r="T621" t="n">
        <v>10660.9</v>
      </c>
      <c r="U621" t="n">
        <v>0.78</v>
      </c>
      <c r="V621" t="n">
        <v>0.89</v>
      </c>
      <c r="W621" t="n">
        <v>7.63</v>
      </c>
      <c r="X621" t="n">
        <v>0.66</v>
      </c>
      <c r="Y621" t="n">
        <v>1</v>
      </c>
      <c r="Z621" t="n">
        <v>10</v>
      </c>
    </row>
    <row r="622">
      <c r="A622" t="n">
        <v>57</v>
      </c>
      <c r="B622" t="n">
        <v>145</v>
      </c>
      <c r="C622" t="inlineStr">
        <is>
          <t xml:space="preserve">CONCLUIDO	</t>
        </is>
      </c>
      <c r="D622" t="n">
        <v>2.7337</v>
      </c>
      <c r="E622" t="n">
        <v>36.58</v>
      </c>
      <c r="F622" t="n">
        <v>32.39</v>
      </c>
      <c r="G622" t="n">
        <v>84.5</v>
      </c>
      <c r="H622" t="n">
        <v>0.86</v>
      </c>
      <c r="I622" t="n">
        <v>23</v>
      </c>
      <c r="J622" t="n">
        <v>315.18</v>
      </c>
      <c r="K622" t="n">
        <v>61.2</v>
      </c>
      <c r="L622" t="n">
        <v>15.25</v>
      </c>
      <c r="M622" t="n">
        <v>10</v>
      </c>
      <c r="N622" t="n">
        <v>93.73</v>
      </c>
      <c r="O622" t="n">
        <v>39106.27</v>
      </c>
      <c r="P622" t="n">
        <v>456.57</v>
      </c>
      <c r="Q622" t="n">
        <v>3109.37</v>
      </c>
      <c r="R622" t="n">
        <v>112.84</v>
      </c>
      <c r="S622" t="n">
        <v>88.73</v>
      </c>
      <c r="T622" t="n">
        <v>10246.16</v>
      </c>
      <c r="U622" t="n">
        <v>0.79</v>
      </c>
      <c r="V622" t="n">
        <v>0.89</v>
      </c>
      <c r="W622" t="n">
        <v>7.64</v>
      </c>
      <c r="X622" t="n">
        <v>0.63</v>
      </c>
      <c r="Y622" t="n">
        <v>1</v>
      </c>
      <c r="Z622" t="n">
        <v>10</v>
      </c>
    </row>
    <row r="623">
      <c r="A623" t="n">
        <v>58</v>
      </c>
      <c r="B623" t="n">
        <v>145</v>
      </c>
      <c r="C623" t="inlineStr">
        <is>
          <t xml:space="preserve">CONCLUIDO	</t>
        </is>
      </c>
      <c r="D623" t="n">
        <v>2.7325</v>
      </c>
      <c r="E623" t="n">
        <v>36.6</v>
      </c>
      <c r="F623" t="n">
        <v>32.41</v>
      </c>
      <c r="G623" t="n">
        <v>84.54000000000001</v>
      </c>
      <c r="H623" t="n">
        <v>0.87</v>
      </c>
      <c r="I623" t="n">
        <v>23</v>
      </c>
      <c r="J623" t="n">
        <v>315.73</v>
      </c>
      <c r="K623" t="n">
        <v>61.2</v>
      </c>
      <c r="L623" t="n">
        <v>15.5</v>
      </c>
      <c r="M623" t="n">
        <v>9</v>
      </c>
      <c r="N623" t="n">
        <v>94.03</v>
      </c>
      <c r="O623" t="n">
        <v>39174.75</v>
      </c>
      <c r="P623" t="n">
        <v>457.41</v>
      </c>
      <c r="Q623" t="n">
        <v>3109.24</v>
      </c>
      <c r="R623" t="n">
        <v>113.19</v>
      </c>
      <c r="S623" t="n">
        <v>88.73</v>
      </c>
      <c r="T623" t="n">
        <v>10418.14</v>
      </c>
      <c r="U623" t="n">
        <v>0.78</v>
      </c>
      <c r="V623" t="n">
        <v>0.89</v>
      </c>
      <c r="W623" t="n">
        <v>7.64</v>
      </c>
      <c r="X623" t="n">
        <v>0.65</v>
      </c>
      <c r="Y623" t="n">
        <v>1</v>
      </c>
      <c r="Z623" t="n">
        <v>10</v>
      </c>
    </row>
    <row r="624">
      <c r="A624" t="n">
        <v>59</v>
      </c>
      <c r="B624" t="n">
        <v>145</v>
      </c>
      <c r="C624" t="inlineStr">
        <is>
          <t xml:space="preserve">CONCLUIDO	</t>
        </is>
      </c>
      <c r="D624" t="n">
        <v>2.7324</v>
      </c>
      <c r="E624" t="n">
        <v>36.6</v>
      </c>
      <c r="F624" t="n">
        <v>32.41</v>
      </c>
      <c r="G624" t="n">
        <v>84.55</v>
      </c>
      <c r="H624" t="n">
        <v>0.89</v>
      </c>
      <c r="I624" t="n">
        <v>23</v>
      </c>
      <c r="J624" t="n">
        <v>316.29</v>
      </c>
      <c r="K624" t="n">
        <v>61.2</v>
      </c>
      <c r="L624" t="n">
        <v>15.75</v>
      </c>
      <c r="M624" t="n">
        <v>3</v>
      </c>
      <c r="N624" t="n">
        <v>94.34</v>
      </c>
      <c r="O624" t="n">
        <v>39243.37</v>
      </c>
      <c r="P624" t="n">
        <v>457.51</v>
      </c>
      <c r="Q624" t="n">
        <v>3109.48</v>
      </c>
      <c r="R624" t="n">
        <v>113.05</v>
      </c>
      <c r="S624" t="n">
        <v>88.73</v>
      </c>
      <c r="T624" t="n">
        <v>10349.46</v>
      </c>
      <c r="U624" t="n">
        <v>0.78</v>
      </c>
      <c r="V624" t="n">
        <v>0.89</v>
      </c>
      <c r="W624" t="n">
        <v>7.65</v>
      </c>
      <c r="X624" t="n">
        <v>0.65</v>
      </c>
      <c r="Y624" t="n">
        <v>1</v>
      </c>
      <c r="Z624" t="n">
        <v>10</v>
      </c>
    </row>
    <row r="625">
      <c r="A625" t="n">
        <v>60</v>
      </c>
      <c r="B625" t="n">
        <v>145</v>
      </c>
      <c r="C625" t="inlineStr">
        <is>
          <t xml:space="preserve">CONCLUIDO	</t>
        </is>
      </c>
      <c r="D625" t="n">
        <v>2.7324</v>
      </c>
      <c r="E625" t="n">
        <v>36.6</v>
      </c>
      <c r="F625" t="n">
        <v>32.41</v>
      </c>
      <c r="G625" t="n">
        <v>84.54000000000001</v>
      </c>
      <c r="H625" t="n">
        <v>0.9</v>
      </c>
      <c r="I625" t="n">
        <v>23</v>
      </c>
      <c r="J625" t="n">
        <v>316.85</v>
      </c>
      <c r="K625" t="n">
        <v>61.2</v>
      </c>
      <c r="L625" t="n">
        <v>16</v>
      </c>
      <c r="M625" t="n">
        <v>1</v>
      </c>
      <c r="N625" t="n">
        <v>94.65000000000001</v>
      </c>
      <c r="O625" t="n">
        <v>39312.13</v>
      </c>
      <c r="P625" t="n">
        <v>458.27</v>
      </c>
      <c r="Q625" t="n">
        <v>3109.36</v>
      </c>
      <c r="R625" t="n">
        <v>112.95</v>
      </c>
      <c r="S625" t="n">
        <v>88.73</v>
      </c>
      <c r="T625" t="n">
        <v>10297.27</v>
      </c>
      <c r="U625" t="n">
        <v>0.79</v>
      </c>
      <c r="V625" t="n">
        <v>0.89</v>
      </c>
      <c r="W625" t="n">
        <v>7.65</v>
      </c>
      <c r="X625" t="n">
        <v>0.65</v>
      </c>
      <c r="Y625" t="n">
        <v>1</v>
      </c>
      <c r="Z625" t="n">
        <v>10</v>
      </c>
    </row>
    <row r="626">
      <c r="A626" t="n">
        <v>61</v>
      </c>
      <c r="B626" t="n">
        <v>145</v>
      </c>
      <c r="C626" t="inlineStr">
        <is>
          <t xml:space="preserve">CONCLUIDO	</t>
        </is>
      </c>
      <c r="D626" t="n">
        <v>2.7323</v>
      </c>
      <c r="E626" t="n">
        <v>36.6</v>
      </c>
      <c r="F626" t="n">
        <v>32.41</v>
      </c>
      <c r="G626" t="n">
        <v>84.55</v>
      </c>
      <c r="H626" t="n">
        <v>0.91</v>
      </c>
      <c r="I626" t="n">
        <v>23</v>
      </c>
      <c r="J626" t="n">
        <v>317.41</v>
      </c>
      <c r="K626" t="n">
        <v>61.2</v>
      </c>
      <c r="L626" t="n">
        <v>16.25</v>
      </c>
      <c r="M626" t="n">
        <v>0</v>
      </c>
      <c r="N626" t="n">
        <v>94.95999999999999</v>
      </c>
      <c r="O626" t="n">
        <v>39381.03</v>
      </c>
      <c r="P626" t="n">
        <v>459.06</v>
      </c>
      <c r="Q626" t="n">
        <v>3109.54</v>
      </c>
      <c r="R626" t="n">
        <v>112.93</v>
      </c>
      <c r="S626" t="n">
        <v>88.73</v>
      </c>
      <c r="T626" t="n">
        <v>10291</v>
      </c>
      <c r="U626" t="n">
        <v>0.79</v>
      </c>
      <c r="V626" t="n">
        <v>0.89</v>
      </c>
      <c r="W626" t="n">
        <v>7.65</v>
      </c>
      <c r="X626" t="n">
        <v>0.65</v>
      </c>
      <c r="Y626" t="n">
        <v>1</v>
      </c>
      <c r="Z626" t="n">
        <v>10</v>
      </c>
    </row>
    <row r="627">
      <c r="A627" t="n">
        <v>0</v>
      </c>
      <c r="B627" t="n">
        <v>65</v>
      </c>
      <c r="C627" t="inlineStr">
        <is>
          <t xml:space="preserve">CONCLUIDO	</t>
        </is>
      </c>
      <c r="D627" t="n">
        <v>1.9256</v>
      </c>
      <c r="E627" t="n">
        <v>51.93</v>
      </c>
      <c r="F627" t="n">
        <v>41.12</v>
      </c>
      <c r="G627" t="n">
        <v>7.78</v>
      </c>
      <c r="H627" t="n">
        <v>0.13</v>
      </c>
      <c r="I627" t="n">
        <v>317</v>
      </c>
      <c r="J627" t="n">
        <v>133.21</v>
      </c>
      <c r="K627" t="n">
        <v>46.47</v>
      </c>
      <c r="L627" t="n">
        <v>1</v>
      </c>
      <c r="M627" t="n">
        <v>315</v>
      </c>
      <c r="N627" t="n">
        <v>20.75</v>
      </c>
      <c r="O627" t="n">
        <v>16663.42</v>
      </c>
      <c r="P627" t="n">
        <v>437.92</v>
      </c>
      <c r="Q627" t="n">
        <v>3111.2</v>
      </c>
      <c r="R627" t="n">
        <v>397.55</v>
      </c>
      <c r="S627" t="n">
        <v>88.73</v>
      </c>
      <c r="T627" t="n">
        <v>151131.95</v>
      </c>
      <c r="U627" t="n">
        <v>0.22</v>
      </c>
      <c r="V627" t="n">
        <v>0.7</v>
      </c>
      <c r="W627" t="n">
        <v>8.119999999999999</v>
      </c>
      <c r="X627" t="n">
        <v>9.34</v>
      </c>
      <c r="Y627" t="n">
        <v>1</v>
      </c>
      <c r="Z627" t="n">
        <v>10</v>
      </c>
    </row>
    <row r="628">
      <c r="A628" t="n">
        <v>1</v>
      </c>
      <c r="B628" t="n">
        <v>65</v>
      </c>
      <c r="C628" t="inlineStr">
        <is>
          <t xml:space="preserve">CONCLUIDO	</t>
        </is>
      </c>
      <c r="D628" t="n">
        <v>2.1179</v>
      </c>
      <c r="E628" t="n">
        <v>47.22</v>
      </c>
      <c r="F628" t="n">
        <v>38.64</v>
      </c>
      <c r="G628" t="n">
        <v>9.869999999999999</v>
      </c>
      <c r="H628" t="n">
        <v>0.17</v>
      </c>
      <c r="I628" t="n">
        <v>235</v>
      </c>
      <c r="J628" t="n">
        <v>133.55</v>
      </c>
      <c r="K628" t="n">
        <v>46.47</v>
      </c>
      <c r="L628" t="n">
        <v>1.25</v>
      </c>
      <c r="M628" t="n">
        <v>233</v>
      </c>
      <c r="N628" t="n">
        <v>20.83</v>
      </c>
      <c r="O628" t="n">
        <v>16704.7</v>
      </c>
      <c r="P628" t="n">
        <v>406.16</v>
      </c>
      <c r="Q628" t="n">
        <v>3109.73</v>
      </c>
      <c r="R628" t="n">
        <v>316.68</v>
      </c>
      <c r="S628" t="n">
        <v>88.73</v>
      </c>
      <c r="T628" t="n">
        <v>111104.82</v>
      </c>
      <c r="U628" t="n">
        <v>0.28</v>
      </c>
      <c r="V628" t="n">
        <v>0.75</v>
      </c>
      <c r="W628" t="n">
        <v>7.98</v>
      </c>
      <c r="X628" t="n">
        <v>6.87</v>
      </c>
      <c r="Y628" t="n">
        <v>1</v>
      </c>
      <c r="Z628" t="n">
        <v>10</v>
      </c>
    </row>
    <row r="629">
      <c r="A629" t="n">
        <v>2</v>
      </c>
      <c r="B629" t="n">
        <v>65</v>
      </c>
      <c r="C629" t="inlineStr">
        <is>
          <t xml:space="preserve">CONCLUIDO	</t>
        </is>
      </c>
      <c r="D629" t="n">
        <v>2.2502</v>
      </c>
      <c r="E629" t="n">
        <v>44.44</v>
      </c>
      <c r="F629" t="n">
        <v>37.2</v>
      </c>
      <c r="G629" t="n">
        <v>12</v>
      </c>
      <c r="H629" t="n">
        <v>0.2</v>
      </c>
      <c r="I629" t="n">
        <v>186</v>
      </c>
      <c r="J629" t="n">
        <v>133.88</v>
      </c>
      <c r="K629" t="n">
        <v>46.47</v>
      </c>
      <c r="L629" t="n">
        <v>1.5</v>
      </c>
      <c r="M629" t="n">
        <v>184</v>
      </c>
      <c r="N629" t="n">
        <v>20.91</v>
      </c>
      <c r="O629" t="n">
        <v>16746.01</v>
      </c>
      <c r="P629" t="n">
        <v>385.79</v>
      </c>
      <c r="Q629" t="n">
        <v>3109.86</v>
      </c>
      <c r="R629" t="n">
        <v>269.87</v>
      </c>
      <c r="S629" t="n">
        <v>88.73</v>
      </c>
      <c r="T629" t="n">
        <v>87942.61</v>
      </c>
      <c r="U629" t="n">
        <v>0.33</v>
      </c>
      <c r="V629" t="n">
        <v>0.78</v>
      </c>
      <c r="W629" t="n">
        <v>7.89</v>
      </c>
      <c r="X629" t="n">
        <v>5.43</v>
      </c>
      <c r="Y629" t="n">
        <v>1</v>
      </c>
      <c r="Z629" t="n">
        <v>10</v>
      </c>
    </row>
    <row r="630">
      <c r="A630" t="n">
        <v>3</v>
      </c>
      <c r="B630" t="n">
        <v>65</v>
      </c>
      <c r="C630" t="inlineStr">
        <is>
          <t xml:space="preserve">CONCLUIDO	</t>
        </is>
      </c>
      <c r="D630" t="n">
        <v>2.3528</v>
      </c>
      <c r="E630" t="n">
        <v>42.5</v>
      </c>
      <c r="F630" t="n">
        <v>36.16</v>
      </c>
      <c r="G630" t="n">
        <v>14.18</v>
      </c>
      <c r="H630" t="n">
        <v>0.23</v>
      </c>
      <c r="I630" t="n">
        <v>153</v>
      </c>
      <c r="J630" t="n">
        <v>134.22</v>
      </c>
      <c r="K630" t="n">
        <v>46.47</v>
      </c>
      <c r="L630" t="n">
        <v>1.75</v>
      </c>
      <c r="M630" t="n">
        <v>151</v>
      </c>
      <c r="N630" t="n">
        <v>21</v>
      </c>
      <c r="O630" t="n">
        <v>16787.35</v>
      </c>
      <c r="P630" t="n">
        <v>369.45</v>
      </c>
      <c r="Q630" t="n">
        <v>3109.74</v>
      </c>
      <c r="R630" t="n">
        <v>235.86</v>
      </c>
      <c r="S630" t="n">
        <v>88.73</v>
      </c>
      <c r="T630" t="n">
        <v>71107.08</v>
      </c>
      <c r="U630" t="n">
        <v>0.38</v>
      </c>
      <c r="V630" t="n">
        <v>0.8</v>
      </c>
      <c r="W630" t="n">
        <v>7.84</v>
      </c>
      <c r="X630" t="n">
        <v>4.39</v>
      </c>
      <c r="Y630" t="n">
        <v>1</v>
      </c>
      <c r="Z630" t="n">
        <v>10</v>
      </c>
    </row>
    <row r="631">
      <c r="A631" t="n">
        <v>4</v>
      </c>
      <c r="B631" t="n">
        <v>65</v>
      </c>
      <c r="C631" t="inlineStr">
        <is>
          <t xml:space="preserve">CONCLUIDO	</t>
        </is>
      </c>
      <c r="D631" t="n">
        <v>2.4299</v>
      </c>
      <c r="E631" t="n">
        <v>41.15</v>
      </c>
      <c r="F631" t="n">
        <v>35.46</v>
      </c>
      <c r="G631" t="n">
        <v>16.49</v>
      </c>
      <c r="H631" t="n">
        <v>0.26</v>
      </c>
      <c r="I631" t="n">
        <v>129</v>
      </c>
      <c r="J631" t="n">
        <v>134.55</v>
      </c>
      <c r="K631" t="n">
        <v>46.47</v>
      </c>
      <c r="L631" t="n">
        <v>2</v>
      </c>
      <c r="M631" t="n">
        <v>127</v>
      </c>
      <c r="N631" t="n">
        <v>21.09</v>
      </c>
      <c r="O631" t="n">
        <v>16828.84</v>
      </c>
      <c r="P631" t="n">
        <v>356.64</v>
      </c>
      <c r="Q631" t="n">
        <v>3109.82</v>
      </c>
      <c r="R631" t="n">
        <v>213.07</v>
      </c>
      <c r="S631" t="n">
        <v>88.73</v>
      </c>
      <c r="T631" t="n">
        <v>59831.39</v>
      </c>
      <c r="U631" t="n">
        <v>0.42</v>
      </c>
      <c r="V631" t="n">
        <v>0.82</v>
      </c>
      <c r="W631" t="n">
        <v>7.8</v>
      </c>
      <c r="X631" t="n">
        <v>3.69</v>
      </c>
      <c r="Y631" t="n">
        <v>1</v>
      </c>
      <c r="Z631" t="n">
        <v>10</v>
      </c>
    </row>
    <row r="632">
      <c r="A632" t="n">
        <v>5</v>
      </c>
      <c r="B632" t="n">
        <v>65</v>
      </c>
      <c r="C632" t="inlineStr">
        <is>
          <t xml:space="preserve">CONCLUIDO	</t>
        </is>
      </c>
      <c r="D632" t="n">
        <v>2.4871</v>
      </c>
      <c r="E632" t="n">
        <v>40.21</v>
      </c>
      <c r="F632" t="n">
        <v>34.98</v>
      </c>
      <c r="G632" t="n">
        <v>18.74</v>
      </c>
      <c r="H632" t="n">
        <v>0.29</v>
      </c>
      <c r="I632" t="n">
        <v>112</v>
      </c>
      <c r="J632" t="n">
        <v>134.89</v>
      </c>
      <c r="K632" t="n">
        <v>46.47</v>
      </c>
      <c r="L632" t="n">
        <v>2.25</v>
      </c>
      <c r="M632" t="n">
        <v>110</v>
      </c>
      <c r="N632" t="n">
        <v>21.17</v>
      </c>
      <c r="O632" t="n">
        <v>16870.25</v>
      </c>
      <c r="P632" t="n">
        <v>347.14</v>
      </c>
      <c r="Q632" t="n">
        <v>3109.75</v>
      </c>
      <c r="R632" t="n">
        <v>197.02</v>
      </c>
      <c r="S632" t="n">
        <v>88.73</v>
      </c>
      <c r="T632" t="n">
        <v>51891.4</v>
      </c>
      <c r="U632" t="n">
        <v>0.45</v>
      </c>
      <c r="V632" t="n">
        <v>0.83</v>
      </c>
      <c r="W632" t="n">
        <v>7.78</v>
      </c>
      <c r="X632" t="n">
        <v>3.21</v>
      </c>
      <c r="Y632" t="n">
        <v>1</v>
      </c>
      <c r="Z632" t="n">
        <v>10</v>
      </c>
    </row>
    <row r="633">
      <c r="A633" t="n">
        <v>6</v>
      </c>
      <c r="B633" t="n">
        <v>65</v>
      </c>
      <c r="C633" t="inlineStr">
        <is>
          <t xml:space="preserve">CONCLUIDO	</t>
        </is>
      </c>
      <c r="D633" t="n">
        <v>2.537</v>
      </c>
      <c r="E633" t="n">
        <v>39.42</v>
      </c>
      <c r="F633" t="n">
        <v>34.57</v>
      </c>
      <c r="G633" t="n">
        <v>21.16</v>
      </c>
      <c r="H633" t="n">
        <v>0.33</v>
      </c>
      <c r="I633" t="n">
        <v>98</v>
      </c>
      <c r="J633" t="n">
        <v>135.22</v>
      </c>
      <c r="K633" t="n">
        <v>46.47</v>
      </c>
      <c r="L633" t="n">
        <v>2.5</v>
      </c>
      <c r="M633" t="n">
        <v>96</v>
      </c>
      <c r="N633" t="n">
        <v>21.26</v>
      </c>
      <c r="O633" t="n">
        <v>16911.68</v>
      </c>
      <c r="P633" t="n">
        <v>336.61</v>
      </c>
      <c r="Q633" t="n">
        <v>3109.52</v>
      </c>
      <c r="R633" t="n">
        <v>184.03</v>
      </c>
      <c r="S633" t="n">
        <v>88.73</v>
      </c>
      <c r="T633" t="n">
        <v>45464.62</v>
      </c>
      <c r="U633" t="n">
        <v>0.48</v>
      </c>
      <c r="V633" t="n">
        <v>0.84</v>
      </c>
      <c r="W633" t="n">
        <v>7.75</v>
      </c>
      <c r="X633" t="n">
        <v>2.8</v>
      </c>
      <c r="Y633" t="n">
        <v>1</v>
      </c>
      <c r="Z633" t="n">
        <v>10</v>
      </c>
    </row>
    <row r="634">
      <c r="A634" t="n">
        <v>7</v>
      </c>
      <c r="B634" t="n">
        <v>65</v>
      </c>
      <c r="C634" t="inlineStr">
        <is>
          <t xml:space="preserve">CONCLUIDO	</t>
        </is>
      </c>
      <c r="D634" t="n">
        <v>2.5784</v>
      </c>
      <c r="E634" t="n">
        <v>38.78</v>
      </c>
      <c r="F634" t="n">
        <v>34.23</v>
      </c>
      <c r="G634" t="n">
        <v>23.61</v>
      </c>
      <c r="H634" t="n">
        <v>0.36</v>
      </c>
      <c r="I634" t="n">
        <v>87</v>
      </c>
      <c r="J634" t="n">
        <v>135.56</v>
      </c>
      <c r="K634" t="n">
        <v>46.47</v>
      </c>
      <c r="L634" t="n">
        <v>2.75</v>
      </c>
      <c r="M634" t="n">
        <v>85</v>
      </c>
      <c r="N634" t="n">
        <v>21.34</v>
      </c>
      <c r="O634" t="n">
        <v>16953.14</v>
      </c>
      <c r="P634" t="n">
        <v>327.53</v>
      </c>
      <c r="Q634" t="n">
        <v>3109.34</v>
      </c>
      <c r="R634" t="n">
        <v>172.99</v>
      </c>
      <c r="S634" t="n">
        <v>88.73</v>
      </c>
      <c r="T634" t="n">
        <v>40000.96</v>
      </c>
      <c r="U634" t="n">
        <v>0.51</v>
      </c>
      <c r="V634" t="n">
        <v>0.84</v>
      </c>
      <c r="W634" t="n">
        <v>7.73</v>
      </c>
      <c r="X634" t="n">
        <v>2.47</v>
      </c>
      <c r="Y634" t="n">
        <v>1</v>
      </c>
      <c r="Z634" t="n">
        <v>10</v>
      </c>
    </row>
    <row r="635">
      <c r="A635" t="n">
        <v>8</v>
      </c>
      <c r="B635" t="n">
        <v>65</v>
      </c>
      <c r="C635" t="inlineStr">
        <is>
          <t xml:space="preserve">CONCLUIDO	</t>
        </is>
      </c>
      <c r="D635" t="n">
        <v>2.6095</v>
      </c>
      <c r="E635" t="n">
        <v>38.32</v>
      </c>
      <c r="F635" t="n">
        <v>34.02</v>
      </c>
      <c r="G635" t="n">
        <v>26.17</v>
      </c>
      <c r="H635" t="n">
        <v>0.39</v>
      </c>
      <c r="I635" t="n">
        <v>78</v>
      </c>
      <c r="J635" t="n">
        <v>135.9</v>
      </c>
      <c r="K635" t="n">
        <v>46.47</v>
      </c>
      <c r="L635" t="n">
        <v>3</v>
      </c>
      <c r="M635" t="n">
        <v>76</v>
      </c>
      <c r="N635" t="n">
        <v>21.43</v>
      </c>
      <c r="O635" t="n">
        <v>16994.64</v>
      </c>
      <c r="P635" t="n">
        <v>319.53</v>
      </c>
      <c r="Q635" t="n">
        <v>3109.37</v>
      </c>
      <c r="R635" t="n">
        <v>166.24</v>
      </c>
      <c r="S635" t="n">
        <v>88.73</v>
      </c>
      <c r="T635" t="n">
        <v>36671.65</v>
      </c>
      <c r="U635" t="n">
        <v>0.53</v>
      </c>
      <c r="V635" t="n">
        <v>0.85</v>
      </c>
      <c r="W635" t="n">
        <v>7.71</v>
      </c>
      <c r="X635" t="n">
        <v>2.26</v>
      </c>
      <c r="Y635" t="n">
        <v>1</v>
      </c>
      <c r="Z635" t="n">
        <v>10</v>
      </c>
    </row>
    <row r="636">
      <c r="A636" t="n">
        <v>9</v>
      </c>
      <c r="B636" t="n">
        <v>65</v>
      </c>
      <c r="C636" t="inlineStr">
        <is>
          <t xml:space="preserve">CONCLUIDO	</t>
        </is>
      </c>
      <c r="D636" t="n">
        <v>2.6427</v>
      </c>
      <c r="E636" t="n">
        <v>37.84</v>
      </c>
      <c r="F636" t="n">
        <v>33.75</v>
      </c>
      <c r="G636" t="n">
        <v>28.93</v>
      </c>
      <c r="H636" t="n">
        <v>0.42</v>
      </c>
      <c r="I636" t="n">
        <v>70</v>
      </c>
      <c r="J636" t="n">
        <v>136.23</v>
      </c>
      <c r="K636" t="n">
        <v>46.47</v>
      </c>
      <c r="L636" t="n">
        <v>3.25</v>
      </c>
      <c r="M636" t="n">
        <v>68</v>
      </c>
      <c r="N636" t="n">
        <v>21.52</v>
      </c>
      <c r="O636" t="n">
        <v>17036.16</v>
      </c>
      <c r="P636" t="n">
        <v>311.37</v>
      </c>
      <c r="Q636" t="n">
        <v>3109.7</v>
      </c>
      <c r="R636" t="n">
        <v>157.16</v>
      </c>
      <c r="S636" t="n">
        <v>88.73</v>
      </c>
      <c r="T636" t="n">
        <v>32169.69</v>
      </c>
      <c r="U636" t="n">
        <v>0.5600000000000001</v>
      </c>
      <c r="V636" t="n">
        <v>0.86</v>
      </c>
      <c r="W636" t="n">
        <v>7.71</v>
      </c>
      <c r="X636" t="n">
        <v>1.99</v>
      </c>
      <c r="Y636" t="n">
        <v>1</v>
      </c>
      <c r="Z636" t="n">
        <v>10</v>
      </c>
    </row>
    <row r="637">
      <c r="A637" t="n">
        <v>10</v>
      </c>
      <c r="B637" t="n">
        <v>65</v>
      </c>
      <c r="C637" t="inlineStr">
        <is>
          <t xml:space="preserve">CONCLUIDO	</t>
        </is>
      </c>
      <c r="D637" t="n">
        <v>2.6701</v>
      </c>
      <c r="E637" t="n">
        <v>37.45</v>
      </c>
      <c r="F637" t="n">
        <v>33.56</v>
      </c>
      <c r="G637" t="n">
        <v>31.96</v>
      </c>
      <c r="H637" t="n">
        <v>0.45</v>
      </c>
      <c r="I637" t="n">
        <v>63</v>
      </c>
      <c r="J637" t="n">
        <v>136.57</v>
      </c>
      <c r="K637" t="n">
        <v>46.47</v>
      </c>
      <c r="L637" t="n">
        <v>3.5</v>
      </c>
      <c r="M637" t="n">
        <v>60</v>
      </c>
      <c r="N637" t="n">
        <v>21.6</v>
      </c>
      <c r="O637" t="n">
        <v>17077.72</v>
      </c>
      <c r="P637" t="n">
        <v>302.85</v>
      </c>
      <c r="Q637" t="n">
        <v>3109.32</v>
      </c>
      <c r="R637" t="n">
        <v>150.54</v>
      </c>
      <c r="S637" t="n">
        <v>88.73</v>
      </c>
      <c r="T637" t="n">
        <v>28896.63</v>
      </c>
      <c r="U637" t="n">
        <v>0.59</v>
      </c>
      <c r="V637" t="n">
        <v>0.86</v>
      </c>
      <c r="W637" t="n">
        <v>7.71</v>
      </c>
      <c r="X637" t="n">
        <v>1.8</v>
      </c>
      <c r="Y637" t="n">
        <v>1</v>
      </c>
      <c r="Z637" t="n">
        <v>10</v>
      </c>
    </row>
    <row r="638">
      <c r="A638" t="n">
        <v>11</v>
      </c>
      <c r="B638" t="n">
        <v>65</v>
      </c>
      <c r="C638" t="inlineStr">
        <is>
          <t xml:space="preserve">CONCLUIDO	</t>
        </is>
      </c>
      <c r="D638" t="n">
        <v>2.69</v>
      </c>
      <c r="E638" t="n">
        <v>37.17</v>
      </c>
      <c r="F638" t="n">
        <v>33.42</v>
      </c>
      <c r="G638" t="n">
        <v>34.57</v>
      </c>
      <c r="H638" t="n">
        <v>0.48</v>
      </c>
      <c r="I638" t="n">
        <v>58</v>
      </c>
      <c r="J638" t="n">
        <v>136.91</v>
      </c>
      <c r="K638" t="n">
        <v>46.47</v>
      </c>
      <c r="L638" t="n">
        <v>3.75</v>
      </c>
      <c r="M638" t="n">
        <v>54</v>
      </c>
      <c r="N638" t="n">
        <v>21.69</v>
      </c>
      <c r="O638" t="n">
        <v>17119.3</v>
      </c>
      <c r="P638" t="n">
        <v>294.29</v>
      </c>
      <c r="Q638" t="n">
        <v>3109.39</v>
      </c>
      <c r="R638" t="n">
        <v>146.4</v>
      </c>
      <c r="S638" t="n">
        <v>88.73</v>
      </c>
      <c r="T638" t="n">
        <v>26850.65</v>
      </c>
      <c r="U638" t="n">
        <v>0.61</v>
      </c>
      <c r="V638" t="n">
        <v>0.87</v>
      </c>
      <c r="W638" t="n">
        <v>7.69</v>
      </c>
      <c r="X638" t="n">
        <v>1.65</v>
      </c>
      <c r="Y638" t="n">
        <v>1</v>
      </c>
      <c r="Z638" t="n">
        <v>10</v>
      </c>
    </row>
    <row r="639">
      <c r="A639" t="n">
        <v>12</v>
      </c>
      <c r="B639" t="n">
        <v>65</v>
      </c>
      <c r="C639" t="inlineStr">
        <is>
          <t xml:space="preserve">CONCLUIDO	</t>
        </is>
      </c>
      <c r="D639" t="n">
        <v>2.7095</v>
      </c>
      <c r="E639" t="n">
        <v>36.91</v>
      </c>
      <c r="F639" t="n">
        <v>33.28</v>
      </c>
      <c r="G639" t="n">
        <v>37.68</v>
      </c>
      <c r="H639" t="n">
        <v>0.52</v>
      </c>
      <c r="I639" t="n">
        <v>53</v>
      </c>
      <c r="J639" t="n">
        <v>137.25</v>
      </c>
      <c r="K639" t="n">
        <v>46.47</v>
      </c>
      <c r="L639" t="n">
        <v>4</v>
      </c>
      <c r="M639" t="n">
        <v>39</v>
      </c>
      <c r="N639" t="n">
        <v>21.78</v>
      </c>
      <c r="O639" t="n">
        <v>17160.92</v>
      </c>
      <c r="P639" t="n">
        <v>287.3</v>
      </c>
      <c r="Q639" t="n">
        <v>3109.29</v>
      </c>
      <c r="R639" t="n">
        <v>141.61</v>
      </c>
      <c r="S639" t="n">
        <v>88.73</v>
      </c>
      <c r="T639" t="n">
        <v>24481.31</v>
      </c>
      <c r="U639" t="n">
        <v>0.63</v>
      </c>
      <c r="V639" t="n">
        <v>0.87</v>
      </c>
      <c r="W639" t="n">
        <v>7.69</v>
      </c>
      <c r="X639" t="n">
        <v>1.52</v>
      </c>
      <c r="Y639" t="n">
        <v>1</v>
      </c>
      <c r="Z639" t="n">
        <v>10</v>
      </c>
    </row>
    <row r="640">
      <c r="A640" t="n">
        <v>13</v>
      </c>
      <c r="B640" t="n">
        <v>65</v>
      </c>
      <c r="C640" t="inlineStr">
        <is>
          <t xml:space="preserve">CONCLUIDO	</t>
        </is>
      </c>
      <c r="D640" t="n">
        <v>2.7183</v>
      </c>
      <c r="E640" t="n">
        <v>36.79</v>
      </c>
      <c r="F640" t="n">
        <v>33.22</v>
      </c>
      <c r="G640" t="n">
        <v>39.08</v>
      </c>
      <c r="H640" t="n">
        <v>0.55</v>
      </c>
      <c r="I640" t="n">
        <v>51</v>
      </c>
      <c r="J640" t="n">
        <v>137.58</v>
      </c>
      <c r="K640" t="n">
        <v>46.47</v>
      </c>
      <c r="L640" t="n">
        <v>4.25</v>
      </c>
      <c r="M640" t="n">
        <v>25</v>
      </c>
      <c r="N640" t="n">
        <v>21.87</v>
      </c>
      <c r="O640" t="n">
        <v>17202.57</v>
      </c>
      <c r="P640" t="n">
        <v>283.6</v>
      </c>
      <c r="Q640" t="n">
        <v>3109.64</v>
      </c>
      <c r="R640" t="n">
        <v>139.1</v>
      </c>
      <c r="S640" t="n">
        <v>88.73</v>
      </c>
      <c r="T640" t="n">
        <v>23236.64</v>
      </c>
      <c r="U640" t="n">
        <v>0.64</v>
      </c>
      <c r="V640" t="n">
        <v>0.87</v>
      </c>
      <c r="W640" t="n">
        <v>7.7</v>
      </c>
      <c r="X640" t="n">
        <v>1.46</v>
      </c>
      <c r="Y640" t="n">
        <v>1</v>
      </c>
      <c r="Z640" t="n">
        <v>10</v>
      </c>
    </row>
    <row r="641">
      <c r="A641" t="n">
        <v>14</v>
      </c>
      <c r="B641" t="n">
        <v>65</v>
      </c>
      <c r="C641" t="inlineStr">
        <is>
          <t xml:space="preserve">CONCLUIDO	</t>
        </is>
      </c>
      <c r="D641" t="n">
        <v>2.7238</v>
      </c>
      <c r="E641" t="n">
        <v>36.71</v>
      </c>
      <c r="F641" t="n">
        <v>33.2</v>
      </c>
      <c r="G641" t="n">
        <v>40.65</v>
      </c>
      <c r="H641" t="n">
        <v>0.58</v>
      </c>
      <c r="I641" t="n">
        <v>49</v>
      </c>
      <c r="J641" t="n">
        <v>137.92</v>
      </c>
      <c r="K641" t="n">
        <v>46.47</v>
      </c>
      <c r="L641" t="n">
        <v>4.5</v>
      </c>
      <c r="M641" t="n">
        <v>3</v>
      </c>
      <c r="N641" t="n">
        <v>21.95</v>
      </c>
      <c r="O641" t="n">
        <v>17244.24</v>
      </c>
      <c r="P641" t="n">
        <v>282.23</v>
      </c>
      <c r="Q641" t="n">
        <v>3109.36</v>
      </c>
      <c r="R641" t="n">
        <v>137.94</v>
      </c>
      <c r="S641" t="n">
        <v>88.73</v>
      </c>
      <c r="T641" t="n">
        <v>22663.9</v>
      </c>
      <c r="U641" t="n">
        <v>0.64</v>
      </c>
      <c r="V641" t="n">
        <v>0.87</v>
      </c>
      <c r="W641" t="n">
        <v>7.72</v>
      </c>
      <c r="X641" t="n">
        <v>1.44</v>
      </c>
      <c r="Y641" t="n">
        <v>1</v>
      </c>
      <c r="Z641" t="n">
        <v>10</v>
      </c>
    </row>
    <row r="642">
      <c r="A642" t="n">
        <v>15</v>
      </c>
      <c r="B642" t="n">
        <v>65</v>
      </c>
      <c r="C642" t="inlineStr">
        <is>
          <t xml:space="preserve">CONCLUIDO	</t>
        </is>
      </c>
      <c r="D642" t="n">
        <v>2.7225</v>
      </c>
      <c r="E642" t="n">
        <v>36.73</v>
      </c>
      <c r="F642" t="n">
        <v>33.22</v>
      </c>
      <c r="G642" t="n">
        <v>40.67</v>
      </c>
      <c r="H642" t="n">
        <v>0.61</v>
      </c>
      <c r="I642" t="n">
        <v>49</v>
      </c>
      <c r="J642" t="n">
        <v>138.26</v>
      </c>
      <c r="K642" t="n">
        <v>46.47</v>
      </c>
      <c r="L642" t="n">
        <v>4.75</v>
      </c>
      <c r="M642" t="n">
        <v>0</v>
      </c>
      <c r="N642" t="n">
        <v>22.04</v>
      </c>
      <c r="O642" t="n">
        <v>17285.95</v>
      </c>
      <c r="P642" t="n">
        <v>283.1</v>
      </c>
      <c r="Q642" t="n">
        <v>3109.47</v>
      </c>
      <c r="R642" t="n">
        <v>137.97</v>
      </c>
      <c r="S642" t="n">
        <v>88.73</v>
      </c>
      <c r="T642" t="n">
        <v>22678.15</v>
      </c>
      <c r="U642" t="n">
        <v>0.64</v>
      </c>
      <c r="V642" t="n">
        <v>0.87</v>
      </c>
      <c r="W642" t="n">
        <v>7.73</v>
      </c>
      <c r="X642" t="n">
        <v>1.46</v>
      </c>
      <c r="Y642" t="n">
        <v>1</v>
      </c>
      <c r="Z642" t="n">
        <v>10</v>
      </c>
    </row>
    <row r="643">
      <c r="A643" t="n">
        <v>0</v>
      </c>
      <c r="B643" t="n">
        <v>130</v>
      </c>
      <c r="C643" t="inlineStr">
        <is>
          <t xml:space="preserve">CONCLUIDO	</t>
        </is>
      </c>
      <c r="D643" t="n">
        <v>1.2275</v>
      </c>
      <c r="E643" t="n">
        <v>81.47</v>
      </c>
      <c r="F643" t="n">
        <v>49.72</v>
      </c>
      <c r="G643" t="n">
        <v>5.04</v>
      </c>
      <c r="H643" t="n">
        <v>0.07000000000000001</v>
      </c>
      <c r="I643" t="n">
        <v>592</v>
      </c>
      <c r="J643" t="n">
        <v>252.85</v>
      </c>
      <c r="K643" t="n">
        <v>59.19</v>
      </c>
      <c r="L643" t="n">
        <v>1</v>
      </c>
      <c r="M643" t="n">
        <v>590</v>
      </c>
      <c r="N643" t="n">
        <v>62.65</v>
      </c>
      <c r="O643" t="n">
        <v>31418.63</v>
      </c>
      <c r="P643" t="n">
        <v>816.34</v>
      </c>
      <c r="Q643" t="n">
        <v>3111.62</v>
      </c>
      <c r="R643" t="n">
        <v>679.23</v>
      </c>
      <c r="S643" t="n">
        <v>88.73</v>
      </c>
      <c r="T643" t="n">
        <v>290593.91</v>
      </c>
      <c r="U643" t="n">
        <v>0.13</v>
      </c>
      <c r="V643" t="n">
        <v>0.58</v>
      </c>
      <c r="W643" t="n">
        <v>8.58</v>
      </c>
      <c r="X643" t="n">
        <v>17.94</v>
      </c>
      <c r="Y643" t="n">
        <v>1</v>
      </c>
      <c r="Z643" t="n">
        <v>10</v>
      </c>
    </row>
    <row r="644">
      <c r="A644" t="n">
        <v>1</v>
      </c>
      <c r="B644" t="n">
        <v>130</v>
      </c>
      <c r="C644" t="inlineStr">
        <is>
          <t xml:space="preserve">CONCLUIDO	</t>
        </is>
      </c>
      <c r="D644" t="n">
        <v>1.4808</v>
      </c>
      <c r="E644" t="n">
        <v>67.53</v>
      </c>
      <c r="F644" t="n">
        <v>44.24</v>
      </c>
      <c r="G644" t="n">
        <v>6.34</v>
      </c>
      <c r="H644" t="n">
        <v>0.09</v>
      </c>
      <c r="I644" t="n">
        <v>419</v>
      </c>
      <c r="J644" t="n">
        <v>253.3</v>
      </c>
      <c r="K644" t="n">
        <v>59.19</v>
      </c>
      <c r="L644" t="n">
        <v>1.25</v>
      </c>
      <c r="M644" t="n">
        <v>417</v>
      </c>
      <c r="N644" t="n">
        <v>62.86</v>
      </c>
      <c r="O644" t="n">
        <v>31474.5</v>
      </c>
      <c r="P644" t="n">
        <v>723.8200000000001</v>
      </c>
      <c r="Q644" t="n">
        <v>3111.07</v>
      </c>
      <c r="R644" t="n">
        <v>499.34</v>
      </c>
      <c r="S644" t="n">
        <v>88.73</v>
      </c>
      <c r="T644" t="n">
        <v>201512.22</v>
      </c>
      <c r="U644" t="n">
        <v>0.18</v>
      </c>
      <c r="V644" t="n">
        <v>0.65</v>
      </c>
      <c r="W644" t="n">
        <v>8.289999999999999</v>
      </c>
      <c r="X644" t="n">
        <v>12.46</v>
      </c>
      <c r="Y644" t="n">
        <v>1</v>
      </c>
      <c r="Z644" t="n">
        <v>10</v>
      </c>
    </row>
    <row r="645">
      <c r="A645" t="n">
        <v>2</v>
      </c>
      <c r="B645" t="n">
        <v>130</v>
      </c>
      <c r="C645" t="inlineStr">
        <is>
          <t xml:space="preserve">CONCLUIDO	</t>
        </is>
      </c>
      <c r="D645" t="n">
        <v>1.6655</v>
      </c>
      <c r="E645" t="n">
        <v>60.04</v>
      </c>
      <c r="F645" t="n">
        <v>41.35</v>
      </c>
      <c r="G645" t="n">
        <v>7.63</v>
      </c>
      <c r="H645" t="n">
        <v>0.11</v>
      </c>
      <c r="I645" t="n">
        <v>325</v>
      </c>
      <c r="J645" t="n">
        <v>253.75</v>
      </c>
      <c r="K645" t="n">
        <v>59.19</v>
      </c>
      <c r="L645" t="n">
        <v>1.5</v>
      </c>
      <c r="M645" t="n">
        <v>323</v>
      </c>
      <c r="N645" t="n">
        <v>63.06</v>
      </c>
      <c r="O645" t="n">
        <v>31530.44</v>
      </c>
      <c r="P645" t="n">
        <v>673.97</v>
      </c>
      <c r="Q645" t="n">
        <v>3110.38</v>
      </c>
      <c r="R645" t="n">
        <v>405.27</v>
      </c>
      <c r="S645" t="n">
        <v>88.73</v>
      </c>
      <c r="T645" t="n">
        <v>154947.87</v>
      </c>
      <c r="U645" t="n">
        <v>0.22</v>
      </c>
      <c r="V645" t="n">
        <v>0.7</v>
      </c>
      <c r="W645" t="n">
        <v>8.119999999999999</v>
      </c>
      <c r="X645" t="n">
        <v>9.58</v>
      </c>
      <c r="Y645" t="n">
        <v>1</v>
      </c>
      <c r="Z645" t="n">
        <v>10</v>
      </c>
    </row>
    <row r="646">
      <c r="A646" t="n">
        <v>3</v>
      </c>
      <c r="B646" t="n">
        <v>130</v>
      </c>
      <c r="C646" t="inlineStr">
        <is>
          <t xml:space="preserve">CONCLUIDO	</t>
        </is>
      </c>
      <c r="D646" t="n">
        <v>1.8087</v>
      </c>
      <c r="E646" t="n">
        <v>55.29</v>
      </c>
      <c r="F646" t="n">
        <v>39.53</v>
      </c>
      <c r="G646" t="n">
        <v>8.949999999999999</v>
      </c>
      <c r="H646" t="n">
        <v>0.12</v>
      </c>
      <c r="I646" t="n">
        <v>265</v>
      </c>
      <c r="J646" t="n">
        <v>254.21</v>
      </c>
      <c r="K646" t="n">
        <v>59.19</v>
      </c>
      <c r="L646" t="n">
        <v>1.75</v>
      </c>
      <c r="M646" t="n">
        <v>263</v>
      </c>
      <c r="N646" t="n">
        <v>63.26</v>
      </c>
      <c r="O646" t="n">
        <v>31586.46</v>
      </c>
      <c r="P646" t="n">
        <v>641.75</v>
      </c>
      <c r="Q646" t="n">
        <v>3110.35</v>
      </c>
      <c r="R646" t="n">
        <v>345.73</v>
      </c>
      <c r="S646" t="n">
        <v>88.73</v>
      </c>
      <c r="T646" t="n">
        <v>125480.72</v>
      </c>
      <c r="U646" t="n">
        <v>0.26</v>
      </c>
      <c r="V646" t="n">
        <v>0.73</v>
      </c>
      <c r="W646" t="n">
        <v>8.02</v>
      </c>
      <c r="X646" t="n">
        <v>7.76</v>
      </c>
      <c r="Y646" t="n">
        <v>1</v>
      </c>
      <c r="Z646" t="n">
        <v>10</v>
      </c>
    </row>
    <row r="647">
      <c r="A647" t="n">
        <v>4</v>
      </c>
      <c r="B647" t="n">
        <v>130</v>
      </c>
      <c r="C647" t="inlineStr">
        <is>
          <t xml:space="preserve">CONCLUIDO	</t>
        </is>
      </c>
      <c r="D647" t="n">
        <v>1.9213</v>
      </c>
      <c r="E647" t="n">
        <v>52.05</v>
      </c>
      <c r="F647" t="n">
        <v>38.29</v>
      </c>
      <c r="G647" t="n">
        <v>10.26</v>
      </c>
      <c r="H647" t="n">
        <v>0.14</v>
      </c>
      <c r="I647" t="n">
        <v>224</v>
      </c>
      <c r="J647" t="n">
        <v>254.66</v>
      </c>
      <c r="K647" t="n">
        <v>59.19</v>
      </c>
      <c r="L647" t="n">
        <v>2</v>
      </c>
      <c r="M647" t="n">
        <v>222</v>
      </c>
      <c r="N647" t="n">
        <v>63.47</v>
      </c>
      <c r="O647" t="n">
        <v>31642.55</v>
      </c>
      <c r="P647" t="n">
        <v>619.1900000000001</v>
      </c>
      <c r="Q647" t="n">
        <v>3110.39</v>
      </c>
      <c r="R647" t="n">
        <v>305.36</v>
      </c>
      <c r="S647" t="n">
        <v>88.73</v>
      </c>
      <c r="T647" t="n">
        <v>105497.92</v>
      </c>
      <c r="U647" t="n">
        <v>0.29</v>
      </c>
      <c r="V647" t="n">
        <v>0.76</v>
      </c>
      <c r="W647" t="n">
        <v>7.95</v>
      </c>
      <c r="X647" t="n">
        <v>6.52</v>
      </c>
      <c r="Y647" t="n">
        <v>1</v>
      </c>
      <c r="Z647" t="n">
        <v>10</v>
      </c>
    </row>
    <row r="648">
      <c r="A648" t="n">
        <v>5</v>
      </c>
      <c r="B648" t="n">
        <v>130</v>
      </c>
      <c r="C648" t="inlineStr">
        <is>
          <t xml:space="preserve">CONCLUIDO	</t>
        </is>
      </c>
      <c r="D648" t="n">
        <v>2.0127</v>
      </c>
      <c r="E648" t="n">
        <v>49.68</v>
      </c>
      <c r="F648" t="n">
        <v>37.4</v>
      </c>
      <c r="G648" t="n">
        <v>11.57</v>
      </c>
      <c r="H648" t="n">
        <v>0.16</v>
      </c>
      <c r="I648" t="n">
        <v>194</v>
      </c>
      <c r="J648" t="n">
        <v>255.12</v>
      </c>
      <c r="K648" t="n">
        <v>59.19</v>
      </c>
      <c r="L648" t="n">
        <v>2.25</v>
      </c>
      <c r="M648" t="n">
        <v>192</v>
      </c>
      <c r="N648" t="n">
        <v>63.67</v>
      </c>
      <c r="O648" t="n">
        <v>31698.72</v>
      </c>
      <c r="P648" t="n">
        <v>602.54</v>
      </c>
      <c r="Q648" t="n">
        <v>3110.29</v>
      </c>
      <c r="R648" t="n">
        <v>276.28</v>
      </c>
      <c r="S648" t="n">
        <v>88.73</v>
      </c>
      <c r="T648" t="n">
        <v>91110.59</v>
      </c>
      <c r="U648" t="n">
        <v>0.32</v>
      </c>
      <c r="V648" t="n">
        <v>0.77</v>
      </c>
      <c r="W648" t="n">
        <v>7.9</v>
      </c>
      <c r="X648" t="n">
        <v>5.63</v>
      </c>
      <c r="Y648" t="n">
        <v>1</v>
      </c>
      <c r="Z648" t="n">
        <v>10</v>
      </c>
    </row>
    <row r="649">
      <c r="A649" t="n">
        <v>6</v>
      </c>
      <c r="B649" t="n">
        <v>130</v>
      </c>
      <c r="C649" t="inlineStr">
        <is>
          <t xml:space="preserve">CONCLUIDO	</t>
        </is>
      </c>
      <c r="D649" t="n">
        <v>2.092</v>
      </c>
      <c r="E649" t="n">
        <v>47.8</v>
      </c>
      <c r="F649" t="n">
        <v>36.69</v>
      </c>
      <c r="G649" t="n">
        <v>12.95</v>
      </c>
      <c r="H649" t="n">
        <v>0.17</v>
      </c>
      <c r="I649" t="n">
        <v>170</v>
      </c>
      <c r="J649" t="n">
        <v>255.57</v>
      </c>
      <c r="K649" t="n">
        <v>59.19</v>
      </c>
      <c r="L649" t="n">
        <v>2.5</v>
      </c>
      <c r="M649" t="n">
        <v>168</v>
      </c>
      <c r="N649" t="n">
        <v>63.88</v>
      </c>
      <c r="O649" t="n">
        <v>31754.97</v>
      </c>
      <c r="P649" t="n">
        <v>588.5</v>
      </c>
      <c r="Q649" t="n">
        <v>3109.73</v>
      </c>
      <c r="R649" t="n">
        <v>252.87</v>
      </c>
      <c r="S649" t="n">
        <v>88.73</v>
      </c>
      <c r="T649" t="n">
        <v>79523.23</v>
      </c>
      <c r="U649" t="n">
        <v>0.35</v>
      </c>
      <c r="V649" t="n">
        <v>0.79</v>
      </c>
      <c r="W649" t="n">
        <v>7.87</v>
      </c>
      <c r="X649" t="n">
        <v>4.92</v>
      </c>
      <c r="Y649" t="n">
        <v>1</v>
      </c>
      <c r="Z649" t="n">
        <v>10</v>
      </c>
    </row>
    <row r="650">
      <c r="A650" t="n">
        <v>7</v>
      </c>
      <c r="B650" t="n">
        <v>130</v>
      </c>
      <c r="C650" t="inlineStr">
        <is>
          <t xml:space="preserve">CONCLUIDO	</t>
        </is>
      </c>
      <c r="D650" t="n">
        <v>2.1564</v>
      </c>
      <c r="E650" t="n">
        <v>46.37</v>
      </c>
      <c r="F650" t="n">
        <v>36.14</v>
      </c>
      <c r="G650" t="n">
        <v>14.27</v>
      </c>
      <c r="H650" t="n">
        <v>0.19</v>
      </c>
      <c r="I650" t="n">
        <v>152</v>
      </c>
      <c r="J650" t="n">
        <v>256.03</v>
      </c>
      <c r="K650" t="n">
        <v>59.19</v>
      </c>
      <c r="L650" t="n">
        <v>2.75</v>
      </c>
      <c r="M650" t="n">
        <v>150</v>
      </c>
      <c r="N650" t="n">
        <v>64.09</v>
      </c>
      <c r="O650" t="n">
        <v>31811.29</v>
      </c>
      <c r="P650" t="n">
        <v>577.3</v>
      </c>
      <c r="Q650" t="n">
        <v>3109.59</v>
      </c>
      <c r="R650" t="n">
        <v>235.58</v>
      </c>
      <c r="S650" t="n">
        <v>88.73</v>
      </c>
      <c r="T650" t="n">
        <v>70969.23</v>
      </c>
      <c r="U650" t="n">
        <v>0.38</v>
      </c>
      <c r="V650" t="n">
        <v>0.8</v>
      </c>
      <c r="W650" t="n">
        <v>7.83</v>
      </c>
      <c r="X650" t="n">
        <v>4.37</v>
      </c>
      <c r="Y650" t="n">
        <v>1</v>
      </c>
      <c r="Z650" t="n">
        <v>10</v>
      </c>
    </row>
    <row r="651">
      <c r="A651" t="n">
        <v>8</v>
      </c>
      <c r="B651" t="n">
        <v>130</v>
      </c>
      <c r="C651" t="inlineStr">
        <is>
          <t xml:space="preserve">CONCLUIDO	</t>
        </is>
      </c>
      <c r="D651" t="n">
        <v>2.2105</v>
      </c>
      <c r="E651" t="n">
        <v>45.24</v>
      </c>
      <c r="F651" t="n">
        <v>35.74</v>
      </c>
      <c r="G651" t="n">
        <v>15.65</v>
      </c>
      <c r="H651" t="n">
        <v>0.21</v>
      </c>
      <c r="I651" t="n">
        <v>137</v>
      </c>
      <c r="J651" t="n">
        <v>256.49</v>
      </c>
      <c r="K651" t="n">
        <v>59.19</v>
      </c>
      <c r="L651" t="n">
        <v>3</v>
      </c>
      <c r="M651" t="n">
        <v>135</v>
      </c>
      <c r="N651" t="n">
        <v>64.29000000000001</v>
      </c>
      <c r="O651" t="n">
        <v>31867.69</v>
      </c>
      <c r="P651" t="n">
        <v>568.4400000000001</v>
      </c>
      <c r="Q651" t="n">
        <v>3109.57</v>
      </c>
      <c r="R651" t="n">
        <v>221.6</v>
      </c>
      <c r="S651" t="n">
        <v>88.73</v>
      </c>
      <c r="T651" t="n">
        <v>64052.32</v>
      </c>
      <c r="U651" t="n">
        <v>0.4</v>
      </c>
      <c r="V651" t="n">
        <v>0.8100000000000001</v>
      </c>
      <c r="W651" t="n">
        <v>7.83</v>
      </c>
      <c r="X651" t="n">
        <v>3.97</v>
      </c>
      <c r="Y651" t="n">
        <v>1</v>
      </c>
      <c r="Z651" t="n">
        <v>10</v>
      </c>
    </row>
    <row r="652">
      <c r="A652" t="n">
        <v>9</v>
      </c>
      <c r="B652" t="n">
        <v>130</v>
      </c>
      <c r="C652" t="inlineStr">
        <is>
          <t xml:space="preserve">CONCLUIDO	</t>
        </is>
      </c>
      <c r="D652" t="n">
        <v>2.2591</v>
      </c>
      <c r="E652" t="n">
        <v>44.26</v>
      </c>
      <c r="F652" t="n">
        <v>35.35</v>
      </c>
      <c r="G652" t="n">
        <v>16.97</v>
      </c>
      <c r="H652" t="n">
        <v>0.23</v>
      </c>
      <c r="I652" t="n">
        <v>125</v>
      </c>
      <c r="J652" t="n">
        <v>256.95</v>
      </c>
      <c r="K652" t="n">
        <v>59.19</v>
      </c>
      <c r="L652" t="n">
        <v>3.25</v>
      </c>
      <c r="M652" t="n">
        <v>123</v>
      </c>
      <c r="N652" t="n">
        <v>64.5</v>
      </c>
      <c r="O652" t="n">
        <v>31924.29</v>
      </c>
      <c r="P652" t="n">
        <v>560.12</v>
      </c>
      <c r="Q652" t="n">
        <v>3109.64</v>
      </c>
      <c r="R652" t="n">
        <v>209.53</v>
      </c>
      <c r="S652" t="n">
        <v>88.73</v>
      </c>
      <c r="T652" t="n">
        <v>58080.5</v>
      </c>
      <c r="U652" t="n">
        <v>0.42</v>
      </c>
      <c r="V652" t="n">
        <v>0.82</v>
      </c>
      <c r="W652" t="n">
        <v>7.79</v>
      </c>
      <c r="X652" t="n">
        <v>3.58</v>
      </c>
      <c r="Y652" t="n">
        <v>1</v>
      </c>
      <c r="Z652" t="n">
        <v>10</v>
      </c>
    </row>
    <row r="653">
      <c r="A653" t="n">
        <v>10</v>
      </c>
      <c r="B653" t="n">
        <v>130</v>
      </c>
      <c r="C653" t="inlineStr">
        <is>
          <t xml:space="preserve">CONCLUIDO	</t>
        </is>
      </c>
      <c r="D653" t="n">
        <v>2.2981</v>
      </c>
      <c r="E653" t="n">
        <v>43.51</v>
      </c>
      <c r="F653" t="n">
        <v>35.09</v>
      </c>
      <c r="G653" t="n">
        <v>18.31</v>
      </c>
      <c r="H653" t="n">
        <v>0.24</v>
      </c>
      <c r="I653" t="n">
        <v>115</v>
      </c>
      <c r="J653" t="n">
        <v>257.41</v>
      </c>
      <c r="K653" t="n">
        <v>59.19</v>
      </c>
      <c r="L653" t="n">
        <v>3.5</v>
      </c>
      <c r="M653" t="n">
        <v>113</v>
      </c>
      <c r="N653" t="n">
        <v>64.70999999999999</v>
      </c>
      <c r="O653" t="n">
        <v>31980.84</v>
      </c>
      <c r="P653" t="n">
        <v>553.36</v>
      </c>
      <c r="Q653" t="n">
        <v>3109.63</v>
      </c>
      <c r="R653" t="n">
        <v>200.51</v>
      </c>
      <c r="S653" t="n">
        <v>88.73</v>
      </c>
      <c r="T653" t="n">
        <v>53619.37</v>
      </c>
      <c r="U653" t="n">
        <v>0.44</v>
      </c>
      <c r="V653" t="n">
        <v>0.82</v>
      </c>
      <c r="W653" t="n">
        <v>7.79</v>
      </c>
      <c r="X653" t="n">
        <v>3.32</v>
      </c>
      <c r="Y653" t="n">
        <v>1</v>
      </c>
      <c r="Z653" t="n">
        <v>10</v>
      </c>
    </row>
    <row r="654">
      <c r="A654" t="n">
        <v>11</v>
      </c>
      <c r="B654" t="n">
        <v>130</v>
      </c>
      <c r="C654" t="inlineStr">
        <is>
          <t xml:space="preserve">CONCLUIDO	</t>
        </is>
      </c>
      <c r="D654" t="n">
        <v>2.3372</v>
      </c>
      <c r="E654" t="n">
        <v>42.79</v>
      </c>
      <c r="F654" t="n">
        <v>34.8</v>
      </c>
      <c r="G654" t="n">
        <v>19.7</v>
      </c>
      <c r="H654" t="n">
        <v>0.26</v>
      </c>
      <c r="I654" t="n">
        <v>106</v>
      </c>
      <c r="J654" t="n">
        <v>257.86</v>
      </c>
      <c r="K654" t="n">
        <v>59.19</v>
      </c>
      <c r="L654" t="n">
        <v>3.75</v>
      </c>
      <c r="M654" t="n">
        <v>104</v>
      </c>
      <c r="N654" t="n">
        <v>64.92</v>
      </c>
      <c r="O654" t="n">
        <v>32037.48</v>
      </c>
      <c r="P654" t="n">
        <v>546.75</v>
      </c>
      <c r="Q654" t="n">
        <v>3109.44</v>
      </c>
      <c r="R654" t="n">
        <v>191.48</v>
      </c>
      <c r="S654" t="n">
        <v>88.73</v>
      </c>
      <c r="T654" t="n">
        <v>49150.09</v>
      </c>
      <c r="U654" t="n">
        <v>0.46</v>
      </c>
      <c r="V654" t="n">
        <v>0.83</v>
      </c>
      <c r="W654" t="n">
        <v>7.77</v>
      </c>
      <c r="X654" t="n">
        <v>3.04</v>
      </c>
      <c r="Y654" t="n">
        <v>1</v>
      </c>
      <c r="Z654" t="n">
        <v>10</v>
      </c>
    </row>
    <row r="655">
      <c r="A655" t="n">
        <v>12</v>
      </c>
      <c r="B655" t="n">
        <v>130</v>
      </c>
      <c r="C655" t="inlineStr">
        <is>
          <t xml:space="preserve">CONCLUIDO	</t>
        </is>
      </c>
      <c r="D655" t="n">
        <v>2.3726</v>
      </c>
      <c r="E655" t="n">
        <v>42.15</v>
      </c>
      <c r="F655" t="n">
        <v>34.55</v>
      </c>
      <c r="G655" t="n">
        <v>21.15</v>
      </c>
      <c r="H655" t="n">
        <v>0.28</v>
      </c>
      <c r="I655" t="n">
        <v>98</v>
      </c>
      <c r="J655" t="n">
        <v>258.32</v>
      </c>
      <c r="K655" t="n">
        <v>59.19</v>
      </c>
      <c r="L655" t="n">
        <v>4</v>
      </c>
      <c r="M655" t="n">
        <v>96</v>
      </c>
      <c r="N655" t="n">
        <v>65.13</v>
      </c>
      <c r="O655" t="n">
        <v>32094.19</v>
      </c>
      <c r="P655" t="n">
        <v>540.22</v>
      </c>
      <c r="Q655" t="n">
        <v>3109.44</v>
      </c>
      <c r="R655" t="n">
        <v>183.34</v>
      </c>
      <c r="S655" t="n">
        <v>88.73</v>
      </c>
      <c r="T655" t="n">
        <v>45122.09</v>
      </c>
      <c r="U655" t="n">
        <v>0.48</v>
      </c>
      <c r="V655" t="n">
        <v>0.84</v>
      </c>
      <c r="W655" t="n">
        <v>7.75</v>
      </c>
      <c r="X655" t="n">
        <v>2.79</v>
      </c>
      <c r="Y655" t="n">
        <v>1</v>
      </c>
      <c r="Z655" t="n">
        <v>10</v>
      </c>
    </row>
    <row r="656">
      <c r="A656" t="n">
        <v>13</v>
      </c>
      <c r="B656" t="n">
        <v>130</v>
      </c>
      <c r="C656" t="inlineStr">
        <is>
          <t xml:space="preserve">CONCLUIDO	</t>
        </is>
      </c>
      <c r="D656" t="n">
        <v>2.3981</v>
      </c>
      <c r="E656" t="n">
        <v>41.7</v>
      </c>
      <c r="F656" t="n">
        <v>34.4</v>
      </c>
      <c r="G656" t="n">
        <v>22.43</v>
      </c>
      <c r="H656" t="n">
        <v>0.29</v>
      </c>
      <c r="I656" t="n">
        <v>92</v>
      </c>
      <c r="J656" t="n">
        <v>258.78</v>
      </c>
      <c r="K656" t="n">
        <v>59.19</v>
      </c>
      <c r="L656" t="n">
        <v>4.25</v>
      </c>
      <c r="M656" t="n">
        <v>90</v>
      </c>
      <c r="N656" t="n">
        <v>65.34</v>
      </c>
      <c r="O656" t="n">
        <v>32150.98</v>
      </c>
      <c r="P656" t="n">
        <v>535.46</v>
      </c>
      <c r="Q656" t="n">
        <v>3109.52</v>
      </c>
      <c r="R656" t="n">
        <v>178.42</v>
      </c>
      <c r="S656" t="n">
        <v>88.73</v>
      </c>
      <c r="T656" t="n">
        <v>42687.84</v>
      </c>
      <c r="U656" t="n">
        <v>0.5</v>
      </c>
      <c r="V656" t="n">
        <v>0.84</v>
      </c>
      <c r="W656" t="n">
        <v>7.74</v>
      </c>
      <c r="X656" t="n">
        <v>2.63</v>
      </c>
      <c r="Y656" t="n">
        <v>1</v>
      </c>
      <c r="Z656" t="n">
        <v>10</v>
      </c>
    </row>
    <row r="657">
      <c r="A657" t="n">
        <v>14</v>
      </c>
      <c r="B657" t="n">
        <v>130</v>
      </c>
      <c r="C657" t="inlineStr">
        <is>
          <t xml:space="preserve">CONCLUIDO	</t>
        </is>
      </c>
      <c r="D657" t="n">
        <v>2.4262</v>
      </c>
      <c r="E657" t="n">
        <v>41.22</v>
      </c>
      <c r="F657" t="n">
        <v>34.21</v>
      </c>
      <c r="G657" t="n">
        <v>23.87</v>
      </c>
      <c r="H657" t="n">
        <v>0.31</v>
      </c>
      <c r="I657" t="n">
        <v>86</v>
      </c>
      <c r="J657" t="n">
        <v>259.25</v>
      </c>
      <c r="K657" t="n">
        <v>59.19</v>
      </c>
      <c r="L657" t="n">
        <v>4.5</v>
      </c>
      <c r="M657" t="n">
        <v>84</v>
      </c>
      <c r="N657" t="n">
        <v>65.55</v>
      </c>
      <c r="O657" t="n">
        <v>32207.85</v>
      </c>
      <c r="P657" t="n">
        <v>530.83</v>
      </c>
      <c r="Q657" t="n">
        <v>3109.43</v>
      </c>
      <c r="R657" t="n">
        <v>172.35</v>
      </c>
      <c r="S657" t="n">
        <v>88.73</v>
      </c>
      <c r="T657" t="n">
        <v>39682.44</v>
      </c>
      <c r="U657" t="n">
        <v>0.51</v>
      </c>
      <c r="V657" t="n">
        <v>0.85</v>
      </c>
      <c r="W657" t="n">
        <v>7.72</v>
      </c>
      <c r="X657" t="n">
        <v>2.44</v>
      </c>
      <c r="Y657" t="n">
        <v>1</v>
      </c>
      <c r="Z657" t="n">
        <v>10</v>
      </c>
    </row>
    <row r="658">
      <c r="A658" t="n">
        <v>15</v>
      </c>
      <c r="B658" t="n">
        <v>130</v>
      </c>
      <c r="C658" t="inlineStr">
        <is>
          <t xml:space="preserve">CONCLUIDO	</t>
        </is>
      </c>
      <c r="D658" t="n">
        <v>2.4482</v>
      </c>
      <c r="E658" t="n">
        <v>40.85</v>
      </c>
      <c r="F658" t="n">
        <v>34.08</v>
      </c>
      <c r="G658" t="n">
        <v>25.25</v>
      </c>
      <c r="H658" t="n">
        <v>0.33</v>
      </c>
      <c r="I658" t="n">
        <v>81</v>
      </c>
      <c r="J658" t="n">
        <v>259.71</v>
      </c>
      <c r="K658" t="n">
        <v>59.19</v>
      </c>
      <c r="L658" t="n">
        <v>4.75</v>
      </c>
      <c r="M658" t="n">
        <v>79</v>
      </c>
      <c r="N658" t="n">
        <v>65.76000000000001</v>
      </c>
      <c r="O658" t="n">
        <v>32264.79</v>
      </c>
      <c r="P658" t="n">
        <v>525.75</v>
      </c>
      <c r="Q658" t="n">
        <v>3109.41</v>
      </c>
      <c r="R658" t="n">
        <v>168.1</v>
      </c>
      <c r="S658" t="n">
        <v>88.73</v>
      </c>
      <c r="T658" t="n">
        <v>37584.65</v>
      </c>
      <c r="U658" t="n">
        <v>0.53</v>
      </c>
      <c r="V658" t="n">
        <v>0.85</v>
      </c>
      <c r="W658" t="n">
        <v>7.72</v>
      </c>
      <c r="X658" t="n">
        <v>2.32</v>
      </c>
      <c r="Y658" t="n">
        <v>1</v>
      </c>
      <c r="Z658" t="n">
        <v>10</v>
      </c>
    </row>
    <row r="659">
      <c r="A659" t="n">
        <v>16</v>
      </c>
      <c r="B659" t="n">
        <v>130</v>
      </c>
      <c r="C659" t="inlineStr">
        <is>
          <t xml:space="preserve">CONCLUIDO	</t>
        </is>
      </c>
      <c r="D659" t="n">
        <v>2.4719</v>
      </c>
      <c r="E659" t="n">
        <v>40.45</v>
      </c>
      <c r="F659" t="n">
        <v>33.93</v>
      </c>
      <c r="G659" t="n">
        <v>26.79</v>
      </c>
      <c r="H659" t="n">
        <v>0.34</v>
      </c>
      <c r="I659" t="n">
        <v>76</v>
      </c>
      <c r="J659" t="n">
        <v>260.17</v>
      </c>
      <c r="K659" t="n">
        <v>59.19</v>
      </c>
      <c r="L659" t="n">
        <v>5</v>
      </c>
      <c r="M659" t="n">
        <v>74</v>
      </c>
      <c r="N659" t="n">
        <v>65.98</v>
      </c>
      <c r="O659" t="n">
        <v>32321.82</v>
      </c>
      <c r="P659" t="n">
        <v>520.8200000000001</v>
      </c>
      <c r="Q659" t="n">
        <v>3109.52</v>
      </c>
      <c r="R659" t="n">
        <v>163.44</v>
      </c>
      <c r="S659" t="n">
        <v>88.73</v>
      </c>
      <c r="T659" t="n">
        <v>35281.8</v>
      </c>
      <c r="U659" t="n">
        <v>0.54</v>
      </c>
      <c r="V659" t="n">
        <v>0.85</v>
      </c>
      <c r="W659" t="n">
        <v>7.71</v>
      </c>
      <c r="X659" t="n">
        <v>2.17</v>
      </c>
      <c r="Y659" t="n">
        <v>1</v>
      </c>
      <c r="Z659" t="n">
        <v>10</v>
      </c>
    </row>
    <row r="660">
      <c r="A660" t="n">
        <v>17</v>
      </c>
      <c r="B660" t="n">
        <v>130</v>
      </c>
      <c r="C660" t="inlineStr">
        <is>
          <t xml:space="preserve">CONCLUIDO	</t>
        </is>
      </c>
      <c r="D660" t="n">
        <v>2.4915</v>
      </c>
      <c r="E660" t="n">
        <v>40.14</v>
      </c>
      <c r="F660" t="n">
        <v>33.81</v>
      </c>
      <c r="G660" t="n">
        <v>28.18</v>
      </c>
      <c r="H660" t="n">
        <v>0.36</v>
      </c>
      <c r="I660" t="n">
        <v>72</v>
      </c>
      <c r="J660" t="n">
        <v>260.63</v>
      </c>
      <c r="K660" t="n">
        <v>59.19</v>
      </c>
      <c r="L660" t="n">
        <v>5.25</v>
      </c>
      <c r="M660" t="n">
        <v>70</v>
      </c>
      <c r="N660" t="n">
        <v>66.19</v>
      </c>
      <c r="O660" t="n">
        <v>32378.93</v>
      </c>
      <c r="P660" t="n">
        <v>517.1799999999999</v>
      </c>
      <c r="Q660" t="n">
        <v>3109.48</v>
      </c>
      <c r="R660" t="n">
        <v>159.17</v>
      </c>
      <c r="S660" t="n">
        <v>88.73</v>
      </c>
      <c r="T660" t="n">
        <v>33163.05</v>
      </c>
      <c r="U660" t="n">
        <v>0.5600000000000001</v>
      </c>
      <c r="V660" t="n">
        <v>0.86</v>
      </c>
      <c r="W660" t="n">
        <v>7.71</v>
      </c>
      <c r="X660" t="n">
        <v>2.05</v>
      </c>
      <c r="Y660" t="n">
        <v>1</v>
      </c>
      <c r="Z660" t="n">
        <v>10</v>
      </c>
    </row>
    <row r="661">
      <c r="A661" t="n">
        <v>18</v>
      </c>
      <c r="B661" t="n">
        <v>130</v>
      </c>
      <c r="C661" t="inlineStr">
        <is>
          <t xml:space="preserve">CONCLUIDO	</t>
        </is>
      </c>
      <c r="D661" t="n">
        <v>2.5104</v>
      </c>
      <c r="E661" t="n">
        <v>39.83</v>
      </c>
      <c r="F661" t="n">
        <v>33.7</v>
      </c>
      <c r="G661" t="n">
        <v>29.74</v>
      </c>
      <c r="H661" t="n">
        <v>0.37</v>
      </c>
      <c r="I661" t="n">
        <v>68</v>
      </c>
      <c r="J661" t="n">
        <v>261.1</v>
      </c>
      <c r="K661" t="n">
        <v>59.19</v>
      </c>
      <c r="L661" t="n">
        <v>5.5</v>
      </c>
      <c r="M661" t="n">
        <v>66</v>
      </c>
      <c r="N661" t="n">
        <v>66.40000000000001</v>
      </c>
      <c r="O661" t="n">
        <v>32436.11</v>
      </c>
      <c r="P661" t="n">
        <v>512.89</v>
      </c>
      <c r="Q661" t="n">
        <v>3109.3</v>
      </c>
      <c r="R661" t="n">
        <v>155.75</v>
      </c>
      <c r="S661" t="n">
        <v>88.73</v>
      </c>
      <c r="T661" t="n">
        <v>31475.6</v>
      </c>
      <c r="U661" t="n">
        <v>0.57</v>
      </c>
      <c r="V661" t="n">
        <v>0.86</v>
      </c>
      <c r="W661" t="n">
        <v>7.71</v>
      </c>
      <c r="X661" t="n">
        <v>1.94</v>
      </c>
      <c r="Y661" t="n">
        <v>1</v>
      </c>
      <c r="Z661" t="n">
        <v>10</v>
      </c>
    </row>
    <row r="662">
      <c r="A662" t="n">
        <v>19</v>
      </c>
      <c r="B662" t="n">
        <v>130</v>
      </c>
      <c r="C662" t="inlineStr">
        <is>
          <t xml:space="preserve">CONCLUIDO	</t>
        </is>
      </c>
      <c r="D662" t="n">
        <v>2.5257</v>
      </c>
      <c r="E662" t="n">
        <v>39.59</v>
      </c>
      <c r="F662" t="n">
        <v>33.61</v>
      </c>
      <c r="G662" t="n">
        <v>31.03</v>
      </c>
      <c r="H662" t="n">
        <v>0.39</v>
      </c>
      <c r="I662" t="n">
        <v>65</v>
      </c>
      <c r="J662" t="n">
        <v>261.56</v>
      </c>
      <c r="K662" t="n">
        <v>59.19</v>
      </c>
      <c r="L662" t="n">
        <v>5.75</v>
      </c>
      <c r="M662" t="n">
        <v>63</v>
      </c>
      <c r="N662" t="n">
        <v>66.62</v>
      </c>
      <c r="O662" t="n">
        <v>32493.38</v>
      </c>
      <c r="P662" t="n">
        <v>509.08</v>
      </c>
      <c r="Q662" t="n">
        <v>3109.41</v>
      </c>
      <c r="R662" t="n">
        <v>152.7</v>
      </c>
      <c r="S662" t="n">
        <v>88.73</v>
      </c>
      <c r="T662" t="n">
        <v>29963.1</v>
      </c>
      <c r="U662" t="n">
        <v>0.58</v>
      </c>
      <c r="V662" t="n">
        <v>0.86</v>
      </c>
      <c r="W662" t="n">
        <v>7.7</v>
      </c>
      <c r="X662" t="n">
        <v>1.85</v>
      </c>
      <c r="Y662" t="n">
        <v>1</v>
      </c>
      <c r="Z662" t="n">
        <v>10</v>
      </c>
    </row>
    <row r="663">
      <c r="A663" t="n">
        <v>20</v>
      </c>
      <c r="B663" t="n">
        <v>130</v>
      </c>
      <c r="C663" t="inlineStr">
        <is>
          <t xml:space="preserve">CONCLUIDO	</t>
        </is>
      </c>
      <c r="D663" t="n">
        <v>2.5407</v>
      </c>
      <c r="E663" t="n">
        <v>39.36</v>
      </c>
      <c r="F663" t="n">
        <v>33.52</v>
      </c>
      <c r="G663" t="n">
        <v>32.44</v>
      </c>
      <c r="H663" t="n">
        <v>0.41</v>
      </c>
      <c r="I663" t="n">
        <v>62</v>
      </c>
      <c r="J663" t="n">
        <v>262.03</v>
      </c>
      <c r="K663" t="n">
        <v>59.19</v>
      </c>
      <c r="L663" t="n">
        <v>6</v>
      </c>
      <c r="M663" t="n">
        <v>60</v>
      </c>
      <c r="N663" t="n">
        <v>66.83</v>
      </c>
      <c r="O663" t="n">
        <v>32550.72</v>
      </c>
      <c r="P663" t="n">
        <v>504.57</v>
      </c>
      <c r="Q663" t="n">
        <v>3109.29</v>
      </c>
      <c r="R663" t="n">
        <v>150.33</v>
      </c>
      <c r="S663" t="n">
        <v>88.73</v>
      </c>
      <c r="T663" t="n">
        <v>28793.9</v>
      </c>
      <c r="U663" t="n">
        <v>0.59</v>
      </c>
      <c r="V663" t="n">
        <v>0.86</v>
      </c>
      <c r="W663" t="n">
        <v>7.68</v>
      </c>
      <c r="X663" t="n">
        <v>1.76</v>
      </c>
      <c r="Y663" t="n">
        <v>1</v>
      </c>
      <c r="Z663" t="n">
        <v>10</v>
      </c>
    </row>
    <row r="664">
      <c r="A664" t="n">
        <v>21</v>
      </c>
      <c r="B664" t="n">
        <v>130</v>
      </c>
      <c r="C664" t="inlineStr">
        <is>
          <t xml:space="preserve">CONCLUIDO	</t>
        </is>
      </c>
      <c r="D664" t="n">
        <v>2.5555</v>
      </c>
      <c r="E664" t="n">
        <v>39.13</v>
      </c>
      <c r="F664" t="n">
        <v>33.44</v>
      </c>
      <c r="G664" t="n">
        <v>34.01</v>
      </c>
      <c r="H664" t="n">
        <v>0.42</v>
      </c>
      <c r="I664" t="n">
        <v>59</v>
      </c>
      <c r="J664" t="n">
        <v>262.49</v>
      </c>
      <c r="K664" t="n">
        <v>59.19</v>
      </c>
      <c r="L664" t="n">
        <v>6.25</v>
      </c>
      <c r="M664" t="n">
        <v>57</v>
      </c>
      <c r="N664" t="n">
        <v>67.05</v>
      </c>
      <c r="O664" t="n">
        <v>32608.15</v>
      </c>
      <c r="P664" t="n">
        <v>501.22</v>
      </c>
      <c r="Q664" t="n">
        <v>3109.34</v>
      </c>
      <c r="R664" t="n">
        <v>147.21</v>
      </c>
      <c r="S664" t="n">
        <v>88.73</v>
      </c>
      <c r="T664" t="n">
        <v>27250.09</v>
      </c>
      <c r="U664" t="n">
        <v>0.6</v>
      </c>
      <c r="V664" t="n">
        <v>0.86</v>
      </c>
      <c r="W664" t="n">
        <v>7.69</v>
      </c>
      <c r="X664" t="n">
        <v>1.68</v>
      </c>
      <c r="Y664" t="n">
        <v>1</v>
      </c>
      <c r="Z664" t="n">
        <v>10</v>
      </c>
    </row>
    <row r="665">
      <c r="A665" t="n">
        <v>22</v>
      </c>
      <c r="B665" t="n">
        <v>130</v>
      </c>
      <c r="C665" t="inlineStr">
        <is>
          <t xml:space="preserve">CONCLUIDO	</t>
        </is>
      </c>
      <c r="D665" t="n">
        <v>2.5713</v>
      </c>
      <c r="E665" t="n">
        <v>38.89</v>
      </c>
      <c r="F665" t="n">
        <v>33.35</v>
      </c>
      <c r="G665" t="n">
        <v>35.73</v>
      </c>
      <c r="H665" t="n">
        <v>0.44</v>
      </c>
      <c r="I665" t="n">
        <v>56</v>
      </c>
      <c r="J665" t="n">
        <v>262.96</v>
      </c>
      <c r="K665" t="n">
        <v>59.19</v>
      </c>
      <c r="L665" t="n">
        <v>6.5</v>
      </c>
      <c r="M665" t="n">
        <v>54</v>
      </c>
      <c r="N665" t="n">
        <v>67.26000000000001</v>
      </c>
      <c r="O665" t="n">
        <v>32665.66</v>
      </c>
      <c r="P665" t="n">
        <v>497.34</v>
      </c>
      <c r="Q665" t="n">
        <v>3109.27</v>
      </c>
      <c r="R665" t="n">
        <v>144.54</v>
      </c>
      <c r="S665" t="n">
        <v>88.73</v>
      </c>
      <c r="T665" t="n">
        <v>25929.69</v>
      </c>
      <c r="U665" t="n">
        <v>0.61</v>
      </c>
      <c r="V665" t="n">
        <v>0.87</v>
      </c>
      <c r="W665" t="n">
        <v>7.67</v>
      </c>
      <c r="X665" t="n">
        <v>1.59</v>
      </c>
      <c r="Y665" t="n">
        <v>1</v>
      </c>
      <c r="Z665" t="n">
        <v>10</v>
      </c>
    </row>
    <row r="666">
      <c r="A666" t="n">
        <v>23</v>
      </c>
      <c r="B666" t="n">
        <v>130</v>
      </c>
      <c r="C666" t="inlineStr">
        <is>
          <t xml:space="preserve">CONCLUIDO	</t>
        </is>
      </c>
      <c r="D666" t="n">
        <v>2.5823</v>
      </c>
      <c r="E666" t="n">
        <v>38.73</v>
      </c>
      <c r="F666" t="n">
        <v>33.28</v>
      </c>
      <c r="G666" t="n">
        <v>36.98</v>
      </c>
      <c r="H666" t="n">
        <v>0.46</v>
      </c>
      <c r="I666" t="n">
        <v>54</v>
      </c>
      <c r="J666" t="n">
        <v>263.42</v>
      </c>
      <c r="K666" t="n">
        <v>59.19</v>
      </c>
      <c r="L666" t="n">
        <v>6.75</v>
      </c>
      <c r="M666" t="n">
        <v>52</v>
      </c>
      <c r="N666" t="n">
        <v>67.48</v>
      </c>
      <c r="O666" t="n">
        <v>32723.25</v>
      </c>
      <c r="P666" t="n">
        <v>493.48</v>
      </c>
      <c r="Q666" t="n">
        <v>3109.28</v>
      </c>
      <c r="R666" t="n">
        <v>142.32</v>
      </c>
      <c r="S666" t="n">
        <v>88.73</v>
      </c>
      <c r="T666" t="n">
        <v>24828.09</v>
      </c>
      <c r="U666" t="n">
        <v>0.62</v>
      </c>
      <c r="V666" t="n">
        <v>0.87</v>
      </c>
      <c r="W666" t="n">
        <v>7.67</v>
      </c>
      <c r="X666" t="n">
        <v>1.52</v>
      </c>
      <c r="Y666" t="n">
        <v>1</v>
      </c>
      <c r="Z666" t="n">
        <v>10</v>
      </c>
    </row>
    <row r="667">
      <c r="A667" t="n">
        <v>24</v>
      </c>
      <c r="B667" t="n">
        <v>130</v>
      </c>
      <c r="C667" t="inlineStr">
        <is>
          <t xml:space="preserve">CONCLUIDO	</t>
        </is>
      </c>
      <c r="D667" t="n">
        <v>2.5978</v>
      </c>
      <c r="E667" t="n">
        <v>38.49</v>
      </c>
      <c r="F667" t="n">
        <v>33.2</v>
      </c>
      <c r="G667" t="n">
        <v>39.05</v>
      </c>
      <c r="H667" t="n">
        <v>0.47</v>
      </c>
      <c r="I667" t="n">
        <v>51</v>
      </c>
      <c r="J667" t="n">
        <v>263.89</v>
      </c>
      <c r="K667" t="n">
        <v>59.19</v>
      </c>
      <c r="L667" t="n">
        <v>7</v>
      </c>
      <c r="M667" t="n">
        <v>49</v>
      </c>
      <c r="N667" t="n">
        <v>67.7</v>
      </c>
      <c r="O667" t="n">
        <v>32780.92</v>
      </c>
      <c r="P667" t="n">
        <v>488.78</v>
      </c>
      <c r="Q667" t="n">
        <v>3109.42</v>
      </c>
      <c r="R667" t="n">
        <v>139.2</v>
      </c>
      <c r="S667" t="n">
        <v>88.73</v>
      </c>
      <c r="T667" t="n">
        <v>23285.58</v>
      </c>
      <c r="U667" t="n">
        <v>0.64</v>
      </c>
      <c r="V667" t="n">
        <v>0.87</v>
      </c>
      <c r="W667" t="n">
        <v>7.68</v>
      </c>
      <c r="X667" t="n">
        <v>1.43</v>
      </c>
      <c r="Y667" t="n">
        <v>1</v>
      </c>
      <c r="Z667" t="n">
        <v>10</v>
      </c>
    </row>
    <row r="668">
      <c r="A668" t="n">
        <v>25</v>
      </c>
      <c r="B668" t="n">
        <v>130</v>
      </c>
      <c r="C668" t="inlineStr">
        <is>
          <t xml:space="preserve">CONCLUIDO	</t>
        </is>
      </c>
      <c r="D668" t="n">
        <v>2.6044</v>
      </c>
      <c r="E668" t="n">
        <v>38.4</v>
      </c>
      <c r="F668" t="n">
        <v>33.15</v>
      </c>
      <c r="G668" t="n">
        <v>39.78</v>
      </c>
      <c r="H668" t="n">
        <v>0.49</v>
      </c>
      <c r="I668" t="n">
        <v>50</v>
      </c>
      <c r="J668" t="n">
        <v>264.36</v>
      </c>
      <c r="K668" t="n">
        <v>59.19</v>
      </c>
      <c r="L668" t="n">
        <v>7.25</v>
      </c>
      <c r="M668" t="n">
        <v>48</v>
      </c>
      <c r="N668" t="n">
        <v>67.92</v>
      </c>
      <c r="O668" t="n">
        <v>32838.68</v>
      </c>
      <c r="P668" t="n">
        <v>487.14</v>
      </c>
      <c r="Q668" t="n">
        <v>3109.27</v>
      </c>
      <c r="R668" t="n">
        <v>137.9</v>
      </c>
      <c r="S668" t="n">
        <v>88.73</v>
      </c>
      <c r="T668" t="n">
        <v>22640.73</v>
      </c>
      <c r="U668" t="n">
        <v>0.64</v>
      </c>
      <c r="V668" t="n">
        <v>0.87</v>
      </c>
      <c r="W668" t="n">
        <v>7.66</v>
      </c>
      <c r="X668" t="n">
        <v>1.39</v>
      </c>
      <c r="Y668" t="n">
        <v>1</v>
      </c>
      <c r="Z668" t="n">
        <v>10</v>
      </c>
    </row>
    <row r="669">
      <c r="A669" t="n">
        <v>26</v>
      </c>
      <c r="B669" t="n">
        <v>130</v>
      </c>
      <c r="C669" t="inlineStr">
        <is>
          <t xml:space="preserve">CONCLUIDO	</t>
        </is>
      </c>
      <c r="D669" t="n">
        <v>2.6138</v>
      </c>
      <c r="E669" t="n">
        <v>38.26</v>
      </c>
      <c r="F669" t="n">
        <v>33.11</v>
      </c>
      <c r="G669" t="n">
        <v>41.38</v>
      </c>
      <c r="H669" t="n">
        <v>0.5</v>
      </c>
      <c r="I669" t="n">
        <v>48</v>
      </c>
      <c r="J669" t="n">
        <v>264.83</v>
      </c>
      <c r="K669" t="n">
        <v>59.19</v>
      </c>
      <c r="L669" t="n">
        <v>7.5</v>
      </c>
      <c r="M669" t="n">
        <v>46</v>
      </c>
      <c r="N669" t="n">
        <v>68.14</v>
      </c>
      <c r="O669" t="n">
        <v>32896.51</v>
      </c>
      <c r="P669" t="n">
        <v>483.08</v>
      </c>
      <c r="Q669" t="n">
        <v>3109.18</v>
      </c>
      <c r="R669" t="n">
        <v>136.4</v>
      </c>
      <c r="S669" t="n">
        <v>88.73</v>
      </c>
      <c r="T669" t="n">
        <v>21897.36</v>
      </c>
      <c r="U669" t="n">
        <v>0.65</v>
      </c>
      <c r="V669" t="n">
        <v>0.87</v>
      </c>
      <c r="W669" t="n">
        <v>7.67</v>
      </c>
      <c r="X669" t="n">
        <v>1.35</v>
      </c>
      <c r="Y669" t="n">
        <v>1</v>
      </c>
      <c r="Z669" t="n">
        <v>10</v>
      </c>
    </row>
    <row r="670">
      <c r="A670" t="n">
        <v>27</v>
      </c>
      <c r="B670" t="n">
        <v>130</v>
      </c>
      <c r="C670" t="inlineStr">
        <is>
          <t xml:space="preserve">CONCLUIDO	</t>
        </is>
      </c>
      <c r="D670" t="n">
        <v>2.6252</v>
      </c>
      <c r="E670" t="n">
        <v>38.09</v>
      </c>
      <c r="F670" t="n">
        <v>33.04</v>
      </c>
      <c r="G670" t="n">
        <v>43.09</v>
      </c>
      <c r="H670" t="n">
        <v>0.52</v>
      </c>
      <c r="I670" t="n">
        <v>46</v>
      </c>
      <c r="J670" t="n">
        <v>265.3</v>
      </c>
      <c r="K670" t="n">
        <v>59.19</v>
      </c>
      <c r="L670" t="n">
        <v>7.75</v>
      </c>
      <c r="M670" t="n">
        <v>44</v>
      </c>
      <c r="N670" t="n">
        <v>68.36</v>
      </c>
      <c r="O670" t="n">
        <v>32954.43</v>
      </c>
      <c r="P670" t="n">
        <v>478.02</v>
      </c>
      <c r="Q670" t="n">
        <v>3109.33</v>
      </c>
      <c r="R670" t="n">
        <v>134.31</v>
      </c>
      <c r="S670" t="n">
        <v>88.73</v>
      </c>
      <c r="T670" t="n">
        <v>20862.71</v>
      </c>
      <c r="U670" t="n">
        <v>0.66</v>
      </c>
      <c r="V670" t="n">
        <v>0.88</v>
      </c>
      <c r="W670" t="n">
        <v>7.66</v>
      </c>
      <c r="X670" t="n">
        <v>1.28</v>
      </c>
      <c r="Y670" t="n">
        <v>1</v>
      </c>
      <c r="Z670" t="n">
        <v>10</v>
      </c>
    </row>
    <row r="671">
      <c r="A671" t="n">
        <v>28</v>
      </c>
      <c r="B671" t="n">
        <v>130</v>
      </c>
      <c r="C671" t="inlineStr">
        <is>
          <t xml:space="preserve">CONCLUIDO	</t>
        </is>
      </c>
      <c r="D671" t="n">
        <v>2.6341</v>
      </c>
      <c r="E671" t="n">
        <v>37.96</v>
      </c>
      <c r="F671" t="n">
        <v>33.01</v>
      </c>
      <c r="G671" t="n">
        <v>45.01</v>
      </c>
      <c r="H671" t="n">
        <v>0.54</v>
      </c>
      <c r="I671" t="n">
        <v>44</v>
      </c>
      <c r="J671" t="n">
        <v>265.77</v>
      </c>
      <c r="K671" t="n">
        <v>59.19</v>
      </c>
      <c r="L671" t="n">
        <v>8</v>
      </c>
      <c r="M671" t="n">
        <v>42</v>
      </c>
      <c r="N671" t="n">
        <v>68.58</v>
      </c>
      <c r="O671" t="n">
        <v>33012.44</v>
      </c>
      <c r="P671" t="n">
        <v>477.32</v>
      </c>
      <c r="Q671" t="n">
        <v>3109.32</v>
      </c>
      <c r="R671" t="n">
        <v>132.85</v>
      </c>
      <c r="S671" t="n">
        <v>88.73</v>
      </c>
      <c r="T671" t="n">
        <v>20145.54</v>
      </c>
      <c r="U671" t="n">
        <v>0.67</v>
      </c>
      <c r="V671" t="n">
        <v>0.88</v>
      </c>
      <c r="W671" t="n">
        <v>7.67</v>
      </c>
      <c r="X671" t="n">
        <v>1.25</v>
      </c>
      <c r="Y671" t="n">
        <v>1</v>
      </c>
      <c r="Z671" t="n">
        <v>10</v>
      </c>
    </row>
    <row r="672">
      <c r="A672" t="n">
        <v>29</v>
      </c>
      <c r="B672" t="n">
        <v>130</v>
      </c>
      <c r="C672" t="inlineStr">
        <is>
          <t xml:space="preserve">CONCLUIDO	</t>
        </is>
      </c>
      <c r="D672" t="n">
        <v>2.6397</v>
      </c>
      <c r="E672" t="n">
        <v>37.88</v>
      </c>
      <c r="F672" t="n">
        <v>32.98</v>
      </c>
      <c r="G672" t="n">
        <v>46.01</v>
      </c>
      <c r="H672" t="n">
        <v>0.55</v>
      </c>
      <c r="I672" t="n">
        <v>43</v>
      </c>
      <c r="J672" t="n">
        <v>266.24</v>
      </c>
      <c r="K672" t="n">
        <v>59.19</v>
      </c>
      <c r="L672" t="n">
        <v>8.25</v>
      </c>
      <c r="M672" t="n">
        <v>41</v>
      </c>
      <c r="N672" t="n">
        <v>68.8</v>
      </c>
      <c r="O672" t="n">
        <v>33070.52</v>
      </c>
      <c r="P672" t="n">
        <v>473.26</v>
      </c>
      <c r="Q672" t="n">
        <v>3109.47</v>
      </c>
      <c r="R672" t="n">
        <v>132.13</v>
      </c>
      <c r="S672" t="n">
        <v>88.73</v>
      </c>
      <c r="T672" t="n">
        <v>19787.49</v>
      </c>
      <c r="U672" t="n">
        <v>0.67</v>
      </c>
      <c r="V672" t="n">
        <v>0.88</v>
      </c>
      <c r="W672" t="n">
        <v>7.66</v>
      </c>
      <c r="X672" t="n">
        <v>1.21</v>
      </c>
      <c r="Y672" t="n">
        <v>1</v>
      </c>
      <c r="Z672" t="n">
        <v>10</v>
      </c>
    </row>
    <row r="673">
      <c r="A673" t="n">
        <v>30</v>
      </c>
      <c r="B673" t="n">
        <v>130</v>
      </c>
      <c r="C673" t="inlineStr">
        <is>
          <t xml:space="preserve">CONCLUIDO	</t>
        </is>
      </c>
      <c r="D673" t="n">
        <v>2.6529</v>
      </c>
      <c r="E673" t="n">
        <v>37.69</v>
      </c>
      <c r="F673" t="n">
        <v>32.88</v>
      </c>
      <c r="G673" t="n">
        <v>48.12</v>
      </c>
      <c r="H673" t="n">
        <v>0.57</v>
      </c>
      <c r="I673" t="n">
        <v>41</v>
      </c>
      <c r="J673" t="n">
        <v>266.71</v>
      </c>
      <c r="K673" t="n">
        <v>59.19</v>
      </c>
      <c r="L673" t="n">
        <v>8.5</v>
      </c>
      <c r="M673" t="n">
        <v>39</v>
      </c>
      <c r="N673" t="n">
        <v>69.02</v>
      </c>
      <c r="O673" t="n">
        <v>33128.7</v>
      </c>
      <c r="P673" t="n">
        <v>469.14</v>
      </c>
      <c r="Q673" t="n">
        <v>3109.4</v>
      </c>
      <c r="R673" t="n">
        <v>129.31</v>
      </c>
      <c r="S673" t="n">
        <v>88.73</v>
      </c>
      <c r="T673" t="n">
        <v>18391.63</v>
      </c>
      <c r="U673" t="n">
        <v>0.6899999999999999</v>
      </c>
      <c r="V673" t="n">
        <v>0.88</v>
      </c>
      <c r="W673" t="n">
        <v>7.65</v>
      </c>
      <c r="X673" t="n">
        <v>1.12</v>
      </c>
      <c r="Y673" t="n">
        <v>1</v>
      </c>
      <c r="Z673" t="n">
        <v>10</v>
      </c>
    </row>
    <row r="674">
      <c r="A674" t="n">
        <v>31</v>
      </c>
      <c r="B674" t="n">
        <v>130</v>
      </c>
      <c r="C674" t="inlineStr">
        <is>
          <t xml:space="preserve">CONCLUIDO	</t>
        </is>
      </c>
      <c r="D674" t="n">
        <v>2.6578</v>
      </c>
      <c r="E674" t="n">
        <v>37.62</v>
      </c>
      <c r="F674" t="n">
        <v>32.86</v>
      </c>
      <c r="G674" t="n">
        <v>49.3</v>
      </c>
      <c r="H674" t="n">
        <v>0.58</v>
      </c>
      <c r="I674" t="n">
        <v>40</v>
      </c>
      <c r="J674" t="n">
        <v>267.18</v>
      </c>
      <c r="K674" t="n">
        <v>59.19</v>
      </c>
      <c r="L674" t="n">
        <v>8.75</v>
      </c>
      <c r="M674" t="n">
        <v>38</v>
      </c>
      <c r="N674" t="n">
        <v>69.23999999999999</v>
      </c>
      <c r="O674" t="n">
        <v>33186.95</v>
      </c>
      <c r="P674" t="n">
        <v>465.72</v>
      </c>
      <c r="Q674" t="n">
        <v>3109.26</v>
      </c>
      <c r="R674" t="n">
        <v>128.85</v>
      </c>
      <c r="S674" t="n">
        <v>88.73</v>
      </c>
      <c r="T674" t="n">
        <v>18163.71</v>
      </c>
      <c r="U674" t="n">
        <v>0.6899999999999999</v>
      </c>
      <c r="V674" t="n">
        <v>0.88</v>
      </c>
      <c r="W674" t="n">
        <v>7.64</v>
      </c>
      <c r="X674" t="n">
        <v>1.1</v>
      </c>
      <c r="Y674" t="n">
        <v>1</v>
      </c>
      <c r="Z674" t="n">
        <v>10</v>
      </c>
    </row>
    <row r="675">
      <c r="A675" t="n">
        <v>32</v>
      </c>
      <c r="B675" t="n">
        <v>130</v>
      </c>
      <c r="C675" t="inlineStr">
        <is>
          <t xml:space="preserve">CONCLUIDO	</t>
        </is>
      </c>
      <c r="D675" t="n">
        <v>2.6677</v>
      </c>
      <c r="E675" t="n">
        <v>37.49</v>
      </c>
      <c r="F675" t="n">
        <v>32.82</v>
      </c>
      <c r="G675" t="n">
        <v>51.83</v>
      </c>
      <c r="H675" t="n">
        <v>0.6</v>
      </c>
      <c r="I675" t="n">
        <v>38</v>
      </c>
      <c r="J675" t="n">
        <v>267.66</v>
      </c>
      <c r="K675" t="n">
        <v>59.19</v>
      </c>
      <c r="L675" t="n">
        <v>9</v>
      </c>
      <c r="M675" t="n">
        <v>36</v>
      </c>
      <c r="N675" t="n">
        <v>69.45999999999999</v>
      </c>
      <c r="O675" t="n">
        <v>33245.29</v>
      </c>
      <c r="P675" t="n">
        <v>462.27</v>
      </c>
      <c r="Q675" t="n">
        <v>3109.29</v>
      </c>
      <c r="R675" t="n">
        <v>127.63</v>
      </c>
      <c r="S675" t="n">
        <v>88.73</v>
      </c>
      <c r="T675" t="n">
        <v>17562.5</v>
      </c>
      <c r="U675" t="n">
        <v>0.7</v>
      </c>
      <c r="V675" t="n">
        <v>0.88</v>
      </c>
      <c r="W675" t="n">
        <v>7.64</v>
      </c>
      <c r="X675" t="n">
        <v>1.06</v>
      </c>
      <c r="Y675" t="n">
        <v>1</v>
      </c>
      <c r="Z675" t="n">
        <v>10</v>
      </c>
    </row>
    <row r="676">
      <c r="A676" t="n">
        <v>33</v>
      </c>
      <c r="B676" t="n">
        <v>130</v>
      </c>
      <c r="C676" t="inlineStr">
        <is>
          <t xml:space="preserve">CONCLUIDO	</t>
        </is>
      </c>
      <c r="D676" t="n">
        <v>2.673</v>
      </c>
      <c r="E676" t="n">
        <v>37.41</v>
      </c>
      <c r="F676" t="n">
        <v>32.8</v>
      </c>
      <c r="G676" t="n">
        <v>53.18</v>
      </c>
      <c r="H676" t="n">
        <v>0.61</v>
      </c>
      <c r="I676" t="n">
        <v>37</v>
      </c>
      <c r="J676" t="n">
        <v>268.13</v>
      </c>
      <c r="K676" t="n">
        <v>59.19</v>
      </c>
      <c r="L676" t="n">
        <v>9.25</v>
      </c>
      <c r="M676" t="n">
        <v>35</v>
      </c>
      <c r="N676" t="n">
        <v>69.69</v>
      </c>
      <c r="O676" t="n">
        <v>33303.72</v>
      </c>
      <c r="P676" t="n">
        <v>459.51</v>
      </c>
      <c r="Q676" t="n">
        <v>3109.27</v>
      </c>
      <c r="R676" t="n">
        <v>126.58</v>
      </c>
      <c r="S676" t="n">
        <v>88.73</v>
      </c>
      <c r="T676" t="n">
        <v>17043.37</v>
      </c>
      <c r="U676" t="n">
        <v>0.7</v>
      </c>
      <c r="V676" t="n">
        <v>0.88</v>
      </c>
      <c r="W676" t="n">
        <v>7.64</v>
      </c>
      <c r="X676" t="n">
        <v>1.04</v>
      </c>
      <c r="Y676" t="n">
        <v>1</v>
      </c>
      <c r="Z676" t="n">
        <v>10</v>
      </c>
    </row>
    <row r="677">
      <c r="A677" t="n">
        <v>34</v>
      </c>
      <c r="B677" t="n">
        <v>130</v>
      </c>
      <c r="C677" t="inlineStr">
        <is>
          <t xml:space="preserve">CONCLUIDO	</t>
        </is>
      </c>
      <c r="D677" t="n">
        <v>2.6795</v>
      </c>
      <c r="E677" t="n">
        <v>37.32</v>
      </c>
      <c r="F677" t="n">
        <v>32.76</v>
      </c>
      <c r="G677" t="n">
        <v>54.59</v>
      </c>
      <c r="H677" t="n">
        <v>0.63</v>
      </c>
      <c r="I677" t="n">
        <v>36</v>
      </c>
      <c r="J677" t="n">
        <v>268.61</v>
      </c>
      <c r="K677" t="n">
        <v>59.19</v>
      </c>
      <c r="L677" t="n">
        <v>9.5</v>
      </c>
      <c r="M677" t="n">
        <v>34</v>
      </c>
      <c r="N677" t="n">
        <v>69.91</v>
      </c>
      <c r="O677" t="n">
        <v>33362.23</v>
      </c>
      <c r="P677" t="n">
        <v>455.83</v>
      </c>
      <c r="Q677" t="n">
        <v>3109.14</v>
      </c>
      <c r="R677" t="n">
        <v>125.15</v>
      </c>
      <c r="S677" t="n">
        <v>88.73</v>
      </c>
      <c r="T677" t="n">
        <v>16332.95</v>
      </c>
      <c r="U677" t="n">
        <v>0.71</v>
      </c>
      <c r="V677" t="n">
        <v>0.88</v>
      </c>
      <c r="W677" t="n">
        <v>7.64</v>
      </c>
      <c r="X677" t="n">
        <v>0.99</v>
      </c>
      <c r="Y677" t="n">
        <v>1</v>
      </c>
      <c r="Z677" t="n">
        <v>10</v>
      </c>
    </row>
    <row r="678">
      <c r="A678" t="n">
        <v>35</v>
      </c>
      <c r="B678" t="n">
        <v>130</v>
      </c>
      <c r="C678" t="inlineStr">
        <is>
          <t xml:space="preserve">CONCLUIDO	</t>
        </is>
      </c>
      <c r="D678" t="n">
        <v>2.6837</v>
      </c>
      <c r="E678" t="n">
        <v>37.26</v>
      </c>
      <c r="F678" t="n">
        <v>32.75</v>
      </c>
      <c r="G678" t="n">
        <v>56.13</v>
      </c>
      <c r="H678" t="n">
        <v>0.64</v>
      </c>
      <c r="I678" t="n">
        <v>35</v>
      </c>
      <c r="J678" t="n">
        <v>269.08</v>
      </c>
      <c r="K678" t="n">
        <v>59.19</v>
      </c>
      <c r="L678" t="n">
        <v>9.75</v>
      </c>
      <c r="M678" t="n">
        <v>33</v>
      </c>
      <c r="N678" t="n">
        <v>70.14</v>
      </c>
      <c r="O678" t="n">
        <v>33420.83</v>
      </c>
      <c r="P678" t="n">
        <v>452.23</v>
      </c>
      <c r="Q678" t="n">
        <v>3109.33</v>
      </c>
      <c r="R678" t="n">
        <v>124.81</v>
      </c>
      <c r="S678" t="n">
        <v>88.73</v>
      </c>
      <c r="T678" t="n">
        <v>16167.81</v>
      </c>
      <c r="U678" t="n">
        <v>0.71</v>
      </c>
      <c r="V678" t="n">
        <v>0.88</v>
      </c>
      <c r="W678" t="n">
        <v>7.64</v>
      </c>
      <c r="X678" t="n">
        <v>0.98</v>
      </c>
      <c r="Y678" t="n">
        <v>1</v>
      </c>
      <c r="Z678" t="n">
        <v>10</v>
      </c>
    </row>
    <row r="679">
      <c r="A679" t="n">
        <v>36</v>
      </c>
      <c r="B679" t="n">
        <v>130</v>
      </c>
      <c r="C679" t="inlineStr">
        <is>
          <t xml:space="preserve">CONCLUIDO	</t>
        </is>
      </c>
      <c r="D679" t="n">
        <v>2.691</v>
      </c>
      <c r="E679" t="n">
        <v>37.16</v>
      </c>
      <c r="F679" t="n">
        <v>32.69</v>
      </c>
      <c r="G679" t="n">
        <v>57.69</v>
      </c>
      <c r="H679" t="n">
        <v>0.66</v>
      </c>
      <c r="I679" t="n">
        <v>34</v>
      </c>
      <c r="J679" t="n">
        <v>269.56</v>
      </c>
      <c r="K679" t="n">
        <v>59.19</v>
      </c>
      <c r="L679" t="n">
        <v>10</v>
      </c>
      <c r="M679" t="n">
        <v>32</v>
      </c>
      <c r="N679" t="n">
        <v>70.36</v>
      </c>
      <c r="O679" t="n">
        <v>33479.51</v>
      </c>
      <c r="P679" t="n">
        <v>448.84</v>
      </c>
      <c r="Q679" t="n">
        <v>3109.11</v>
      </c>
      <c r="R679" t="n">
        <v>123.18</v>
      </c>
      <c r="S679" t="n">
        <v>88.73</v>
      </c>
      <c r="T679" t="n">
        <v>15359.24</v>
      </c>
      <c r="U679" t="n">
        <v>0.72</v>
      </c>
      <c r="V679" t="n">
        <v>0.88</v>
      </c>
      <c r="W679" t="n">
        <v>7.64</v>
      </c>
      <c r="X679" t="n">
        <v>0.93</v>
      </c>
      <c r="Y679" t="n">
        <v>1</v>
      </c>
      <c r="Z679" t="n">
        <v>10</v>
      </c>
    </row>
    <row r="680">
      <c r="A680" t="n">
        <v>37</v>
      </c>
      <c r="B680" t="n">
        <v>130</v>
      </c>
      <c r="C680" t="inlineStr">
        <is>
          <t xml:space="preserve">CONCLUIDO	</t>
        </is>
      </c>
      <c r="D680" t="n">
        <v>2.697</v>
      </c>
      <c r="E680" t="n">
        <v>37.08</v>
      </c>
      <c r="F680" t="n">
        <v>32.66</v>
      </c>
      <c r="G680" t="n">
        <v>59.38</v>
      </c>
      <c r="H680" t="n">
        <v>0.68</v>
      </c>
      <c r="I680" t="n">
        <v>33</v>
      </c>
      <c r="J680" t="n">
        <v>270.03</v>
      </c>
      <c r="K680" t="n">
        <v>59.19</v>
      </c>
      <c r="L680" t="n">
        <v>10.25</v>
      </c>
      <c r="M680" t="n">
        <v>31</v>
      </c>
      <c r="N680" t="n">
        <v>70.59</v>
      </c>
      <c r="O680" t="n">
        <v>33538.28</v>
      </c>
      <c r="P680" t="n">
        <v>445.24</v>
      </c>
      <c r="Q680" t="n">
        <v>3109.22</v>
      </c>
      <c r="R680" t="n">
        <v>122.14</v>
      </c>
      <c r="S680" t="n">
        <v>88.73</v>
      </c>
      <c r="T680" t="n">
        <v>14844.7</v>
      </c>
      <c r="U680" t="n">
        <v>0.73</v>
      </c>
      <c r="V680" t="n">
        <v>0.89</v>
      </c>
      <c r="W680" t="n">
        <v>7.63</v>
      </c>
      <c r="X680" t="n">
        <v>0.9</v>
      </c>
      <c r="Y680" t="n">
        <v>1</v>
      </c>
      <c r="Z680" t="n">
        <v>10</v>
      </c>
    </row>
    <row r="681">
      <c r="A681" t="n">
        <v>38</v>
      </c>
      <c r="B681" t="n">
        <v>130</v>
      </c>
      <c r="C681" t="inlineStr">
        <is>
          <t xml:space="preserve">CONCLUIDO	</t>
        </is>
      </c>
      <c r="D681" t="n">
        <v>2.7012</v>
      </c>
      <c r="E681" t="n">
        <v>37.02</v>
      </c>
      <c r="F681" t="n">
        <v>32.65</v>
      </c>
      <c r="G681" t="n">
        <v>61.22</v>
      </c>
      <c r="H681" t="n">
        <v>0.6899999999999999</v>
      </c>
      <c r="I681" t="n">
        <v>32</v>
      </c>
      <c r="J681" t="n">
        <v>270.51</v>
      </c>
      <c r="K681" t="n">
        <v>59.19</v>
      </c>
      <c r="L681" t="n">
        <v>10.5</v>
      </c>
      <c r="M681" t="n">
        <v>30</v>
      </c>
      <c r="N681" t="n">
        <v>70.81999999999999</v>
      </c>
      <c r="O681" t="n">
        <v>33597.14</v>
      </c>
      <c r="P681" t="n">
        <v>442</v>
      </c>
      <c r="Q681" t="n">
        <v>3109.19</v>
      </c>
      <c r="R681" t="n">
        <v>121.93</v>
      </c>
      <c r="S681" t="n">
        <v>88.73</v>
      </c>
      <c r="T681" t="n">
        <v>14746.69</v>
      </c>
      <c r="U681" t="n">
        <v>0.73</v>
      </c>
      <c r="V681" t="n">
        <v>0.89</v>
      </c>
      <c r="W681" t="n">
        <v>7.63</v>
      </c>
      <c r="X681" t="n">
        <v>0.89</v>
      </c>
      <c r="Y681" t="n">
        <v>1</v>
      </c>
      <c r="Z681" t="n">
        <v>10</v>
      </c>
    </row>
    <row r="682">
      <c r="A682" t="n">
        <v>39</v>
      </c>
      <c r="B682" t="n">
        <v>130</v>
      </c>
      <c r="C682" t="inlineStr">
        <is>
          <t xml:space="preserve">CONCLUIDO	</t>
        </is>
      </c>
      <c r="D682" t="n">
        <v>2.7079</v>
      </c>
      <c r="E682" t="n">
        <v>36.93</v>
      </c>
      <c r="F682" t="n">
        <v>32.61</v>
      </c>
      <c r="G682" t="n">
        <v>63.11</v>
      </c>
      <c r="H682" t="n">
        <v>0.71</v>
      </c>
      <c r="I682" t="n">
        <v>31</v>
      </c>
      <c r="J682" t="n">
        <v>270.99</v>
      </c>
      <c r="K682" t="n">
        <v>59.19</v>
      </c>
      <c r="L682" t="n">
        <v>10.75</v>
      </c>
      <c r="M682" t="n">
        <v>29</v>
      </c>
      <c r="N682" t="n">
        <v>71.04000000000001</v>
      </c>
      <c r="O682" t="n">
        <v>33656.08</v>
      </c>
      <c r="P682" t="n">
        <v>438.14</v>
      </c>
      <c r="Q682" t="n">
        <v>3109.27</v>
      </c>
      <c r="R682" t="n">
        <v>120.32</v>
      </c>
      <c r="S682" t="n">
        <v>88.73</v>
      </c>
      <c r="T682" t="n">
        <v>13946.39</v>
      </c>
      <c r="U682" t="n">
        <v>0.74</v>
      </c>
      <c r="V682" t="n">
        <v>0.89</v>
      </c>
      <c r="W682" t="n">
        <v>7.64</v>
      </c>
      <c r="X682" t="n">
        <v>0.85</v>
      </c>
      <c r="Y682" t="n">
        <v>1</v>
      </c>
      <c r="Z682" t="n">
        <v>10</v>
      </c>
    </row>
    <row r="683">
      <c r="A683" t="n">
        <v>40</v>
      </c>
      <c r="B683" t="n">
        <v>130</v>
      </c>
      <c r="C683" t="inlineStr">
        <is>
          <t xml:space="preserve">CONCLUIDO	</t>
        </is>
      </c>
      <c r="D683" t="n">
        <v>2.7132</v>
      </c>
      <c r="E683" t="n">
        <v>36.86</v>
      </c>
      <c r="F683" t="n">
        <v>32.59</v>
      </c>
      <c r="G683" t="n">
        <v>65.17</v>
      </c>
      <c r="H683" t="n">
        <v>0.72</v>
      </c>
      <c r="I683" t="n">
        <v>30</v>
      </c>
      <c r="J683" t="n">
        <v>271.47</v>
      </c>
      <c r="K683" t="n">
        <v>59.19</v>
      </c>
      <c r="L683" t="n">
        <v>11</v>
      </c>
      <c r="M683" t="n">
        <v>28</v>
      </c>
      <c r="N683" t="n">
        <v>71.27</v>
      </c>
      <c r="O683" t="n">
        <v>33715.11</v>
      </c>
      <c r="P683" t="n">
        <v>433.95</v>
      </c>
      <c r="Q683" t="n">
        <v>3109.26</v>
      </c>
      <c r="R683" t="n">
        <v>119.67</v>
      </c>
      <c r="S683" t="n">
        <v>88.73</v>
      </c>
      <c r="T683" t="n">
        <v>13623.83</v>
      </c>
      <c r="U683" t="n">
        <v>0.74</v>
      </c>
      <c r="V683" t="n">
        <v>0.89</v>
      </c>
      <c r="W683" t="n">
        <v>7.63</v>
      </c>
      <c r="X683" t="n">
        <v>0.82</v>
      </c>
      <c r="Y683" t="n">
        <v>1</v>
      </c>
      <c r="Z683" t="n">
        <v>10</v>
      </c>
    </row>
    <row r="684">
      <c r="A684" t="n">
        <v>41</v>
      </c>
      <c r="B684" t="n">
        <v>130</v>
      </c>
      <c r="C684" t="inlineStr">
        <is>
          <t xml:space="preserve">CONCLUIDO	</t>
        </is>
      </c>
      <c r="D684" t="n">
        <v>2.7157</v>
      </c>
      <c r="E684" t="n">
        <v>36.82</v>
      </c>
      <c r="F684" t="n">
        <v>32.6</v>
      </c>
      <c r="G684" t="n">
        <v>67.45</v>
      </c>
      <c r="H684" t="n">
        <v>0.74</v>
      </c>
      <c r="I684" t="n">
        <v>29</v>
      </c>
      <c r="J684" t="n">
        <v>271.95</v>
      </c>
      <c r="K684" t="n">
        <v>59.19</v>
      </c>
      <c r="L684" t="n">
        <v>11.25</v>
      </c>
      <c r="M684" t="n">
        <v>27</v>
      </c>
      <c r="N684" t="n">
        <v>71.5</v>
      </c>
      <c r="O684" t="n">
        <v>33774.23</v>
      </c>
      <c r="P684" t="n">
        <v>432.11</v>
      </c>
      <c r="Q684" t="n">
        <v>3109.29</v>
      </c>
      <c r="R684" t="n">
        <v>119.93</v>
      </c>
      <c r="S684" t="n">
        <v>88.73</v>
      </c>
      <c r="T684" t="n">
        <v>13761.11</v>
      </c>
      <c r="U684" t="n">
        <v>0.74</v>
      </c>
      <c r="V684" t="n">
        <v>0.89</v>
      </c>
      <c r="W684" t="n">
        <v>7.64</v>
      </c>
      <c r="X684" t="n">
        <v>0.84</v>
      </c>
      <c r="Y684" t="n">
        <v>1</v>
      </c>
      <c r="Z684" t="n">
        <v>10</v>
      </c>
    </row>
    <row r="685">
      <c r="A685" t="n">
        <v>42</v>
      </c>
      <c r="B685" t="n">
        <v>130</v>
      </c>
      <c r="C685" t="inlineStr">
        <is>
          <t xml:space="preserve">CONCLUIDO	</t>
        </is>
      </c>
      <c r="D685" t="n">
        <v>2.7246</v>
      </c>
      <c r="E685" t="n">
        <v>36.7</v>
      </c>
      <c r="F685" t="n">
        <v>32.53</v>
      </c>
      <c r="G685" t="n">
        <v>69.7</v>
      </c>
      <c r="H685" t="n">
        <v>0.75</v>
      </c>
      <c r="I685" t="n">
        <v>28</v>
      </c>
      <c r="J685" t="n">
        <v>272.43</v>
      </c>
      <c r="K685" t="n">
        <v>59.19</v>
      </c>
      <c r="L685" t="n">
        <v>11.5</v>
      </c>
      <c r="M685" t="n">
        <v>25</v>
      </c>
      <c r="N685" t="n">
        <v>71.73</v>
      </c>
      <c r="O685" t="n">
        <v>33833.57</v>
      </c>
      <c r="P685" t="n">
        <v>427.22</v>
      </c>
      <c r="Q685" t="n">
        <v>3109.16</v>
      </c>
      <c r="R685" t="n">
        <v>117.74</v>
      </c>
      <c r="S685" t="n">
        <v>88.73</v>
      </c>
      <c r="T685" t="n">
        <v>12670.78</v>
      </c>
      <c r="U685" t="n">
        <v>0.75</v>
      </c>
      <c r="V685" t="n">
        <v>0.89</v>
      </c>
      <c r="W685" t="n">
        <v>7.63</v>
      </c>
      <c r="X685" t="n">
        <v>0.77</v>
      </c>
      <c r="Y685" t="n">
        <v>1</v>
      </c>
      <c r="Z685" t="n">
        <v>10</v>
      </c>
    </row>
    <row r="686">
      <c r="A686" t="n">
        <v>43</v>
      </c>
      <c r="B686" t="n">
        <v>130</v>
      </c>
      <c r="C686" t="inlineStr">
        <is>
          <t xml:space="preserve">CONCLUIDO	</t>
        </is>
      </c>
      <c r="D686" t="n">
        <v>2.7296</v>
      </c>
      <c r="E686" t="n">
        <v>36.64</v>
      </c>
      <c r="F686" t="n">
        <v>32.51</v>
      </c>
      <c r="G686" t="n">
        <v>72.23999999999999</v>
      </c>
      <c r="H686" t="n">
        <v>0.77</v>
      </c>
      <c r="I686" t="n">
        <v>27</v>
      </c>
      <c r="J686" t="n">
        <v>272.91</v>
      </c>
      <c r="K686" t="n">
        <v>59.19</v>
      </c>
      <c r="L686" t="n">
        <v>11.75</v>
      </c>
      <c r="M686" t="n">
        <v>20</v>
      </c>
      <c r="N686" t="n">
        <v>71.95999999999999</v>
      </c>
      <c r="O686" t="n">
        <v>33892.87</v>
      </c>
      <c r="P686" t="n">
        <v>423.78</v>
      </c>
      <c r="Q686" t="n">
        <v>3109.19</v>
      </c>
      <c r="R686" t="n">
        <v>116.83</v>
      </c>
      <c r="S686" t="n">
        <v>88.73</v>
      </c>
      <c r="T686" t="n">
        <v>12217.42</v>
      </c>
      <c r="U686" t="n">
        <v>0.76</v>
      </c>
      <c r="V686" t="n">
        <v>0.89</v>
      </c>
      <c r="W686" t="n">
        <v>7.64</v>
      </c>
      <c r="X686" t="n">
        <v>0.75</v>
      </c>
      <c r="Y686" t="n">
        <v>1</v>
      </c>
      <c r="Z686" t="n">
        <v>10</v>
      </c>
    </row>
    <row r="687">
      <c r="A687" t="n">
        <v>44</v>
      </c>
      <c r="B687" t="n">
        <v>130</v>
      </c>
      <c r="C687" t="inlineStr">
        <is>
          <t xml:space="preserve">CONCLUIDO	</t>
        </is>
      </c>
      <c r="D687" t="n">
        <v>2.7298</v>
      </c>
      <c r="E687" t="n">
        <v>36.63</v>
      </c>
      <c r="F687" t="n">
        <v>32.51</v>
      </c>
      <c r="G687" t="n">
        <v>72.23999999999999</v>
      </c>
      <c r="H687" t="n">
        <v>0.78</v>
      </c>
      <c r="I687" t="n">
        <v>27</v>
      </c>
      <c r="J687" t="n">
        <v>273.39</v>
      </c>
      <c r="K687" t="n">
        <v>59.19</v>
      </c>
      <c r="L687" t="n">
        <v>12</v>
      </c>
      <c r="M687" t="n">
        <v>19</v>
      </c>
      <c r="N687" t="n">
        <v>72.2</v>
      </c>
      <c r="O687" t="n">
        <v>33952.26</v>
      </c>
      <c r="P687" t="n">
        <v>425.04</v>
      </c>
      <c r="Q687" t="n">
        <v>3109.23</v>
      </c>
      <c r="R687" t="n">
        <v>116.81</v>
      </c>
      <c r="S687" t="n">
        <v>88.73</v>
      </c>
      <c r="T687" t="n">
        <v>12209.26</v>
      </c>
      <c r="U687" t="n">
        <v>0.76</v>
      </c>
      <c r="V687" t="n">
        <v>0.89</v>
      </c>
      <c r="W687" t="n">
        <v>7.64</v>
      </c>
      <c r="X687" t="n">
        <v>0.75</v>
      </c>
      <c r="Y687" t="n">
        <v>1</v>
      </c>
      <c r="Z687" t="n">
        <v>10</v>
      </c>
    </row>
    <row r="688">
      <c r="A688" t="n">
        <v>45</v>
      </c>
      <c r="B688" t="n">
        <v>130</v>
      </c>
      <c r="C688" t="inlineStr">
        <is>
          <t xml:space="preserve">CONCLUIDO	</t>
        </is>
      </c>
      <c r="D688" t="n">
        <v>2.7359</v>
      </c>
      <c r="E688" t="n">
        <v>36.55</v>
      </c>
      <c r="F688" t="n">
        <v>32.47</v>
      </c>
      <c r="G688" t="n">
        <v>74.94</v>
      </c>
      <c r="H688" t="n">
        <v>0.8</v>
      </c>
      <c r="I688" t="n">
        <v>26</v>
      </c>
      <c r="J688" t="n">
        <v>273.87</v>
      </c>
      <c r="K688" t="n">
        <v>59.19</v>
      </c>
      <c r="L688" t="n">
        <v>12.25</v>
      </c>
      <c r="M688" t="n">
        <v>17</v>
      </c>
      <c r="N688" t="n">
        <v>72.43000000000001</v>
      </c>
      <c r="O688" t="n">
        <v>34011.74</v>
      </c>
      <c r="P688" t="n">
        <v>419.47</v>
      </c>
      <c r="Q688" t="n">
        <v>3109.13</v>
      </c>
      <c r="R688" t="n">
        <v>115.73</v>
      </c>
      <c r="S688" t="n">
        <v>88.73</v>
      </c>
      <c r="T688" t="n">
        <v>11672.19</v>
      </c>
      <c r="U688" t="n">
        <v>0.77</v>
      </c>
      <c r="V688" t="n">
        <v>0.89</v>
      </c>
      <c r="W688" t="n">
        <v>7.63</v>
      </c>
      <c r="X688" t="n">
        <v>0.71</v>
      </c>
      <c r="Y688" t="n">
        <v>1</v>
      </c>
      <c r="Z688" t="n">
        <v>10</v>
      </c>
    </row>
    <row r="689">
      <c r="A689" t="n">
        <v>46</v>
      </c>
      <c r="B689" t="n">
        <v>130</v>
      </c>
      <c r="C689" t="inlineStr">
        <is>
          <t xml:space="preserve">CONCLUIDO	</t>
        </is>
      </c>
      <c r="D689" t="n">
        <v>2.7345</v>
      </c>
      <c r="E689" t="n">
        <v>36.57</v>
      </c>
      <c r="F689" t="n">
        <v>32.49</v>
      </c>
      <c r="G689" t="n">
        <v>74.98999999999999</v>
      </c>
      <c r="H689" t="n">
        <v>0.8100000000000001</v>
      </c>
      <c r="I689" t="n">
        <v>26</v>
      </c>
      <c r="J689" t="n">
        <v>274.35</v>
      </c>
      <c r="K689" t="n">
        <v>59.19</v>
      </c>
      <c r="L689" t="n">
        <v>12.5</v>
      </c>
      <c r="M689" t="n">
        <v>11</v>
      </c>
      <c r="N689" t="n">
        <v>72.66</v>
      </c>
      <c r="O689" t="n">
        <v>34071.31</v>
      </c>
      <c r="P689" t="n">
        <v>417.15</v>
      </c>
      <c r="Q689" t="n">
        <v>3109.26</v>
      </c>
      <c r="R689" t="n">
        <v>115.93</v>
      </c>
      <c r="S689" t="n">
        <v>88.73</v>
      </c>
      <c r="T689" t="n">
        <v>11773.89</v>
      </c>
      <c r="U689" t="n">
        <v>0.77</v>
      </c>
      <c r="V689" t="n">
        <v>0.89</v>
      </c>
      <c r="W689" t="n">
        <v>7.65</v>
      </c>
      <c r="X689" t="n">
        <v>0.73</v>
      </c>
      <c r="Y689" t="n">
        <v>1</v>
      </c>
      <c r="Z689" t="n">
        <v>10</v>
      </c>
    </row>
    <row r="690">
      <c r="A690" t="n">
        <v>47</v>
      </c>
      <c r="B690" t="n">
        <v>130</v>
      </c>
      <c r="C690" t="inlineStr">
        <is>
          <t xml:space="preserve">CONCLUIDO	</t>
        </is>
      </c>
      <c r="D690" t="n">
        <v>2.732</v>
      </c>
      <c r="E690" t="n">
        <v>36.6</v>
      </c>
      <c r="F690" t="n">
        <v>32.53</v>
      </c>
      <c r="G690" t="n">
        <v>75.06</v>
      </c>
      <c r="H690" t="n">
        <v>0.83</v>
      </c>
      <c r="I690" t="n">
        <v>26</v>
      </c>
      <c r="J690" t="n">
        <v>274.84</v>
      </c>
      <c r="K690" t="n">
        <v>59.19</v>
      </c>
      <c r="L690" t="n">
        <v>12.75</v>
      </c>
      <c r="M690" t="n">
        <v>5</v>
      </c>
      <c r="N690" t="n">
        <v>72.89</v>
      </c>
      <c r="O690" t="n">
        <v>34130.98</v>
      </c>
      <c r="P690" t="n">
        <v>416.4</v>
      </c>
      <c r="Q690" t="n">
        <v>3109.19</v>
      </c>
      <c r="R690" t="n">
        <v>116.99</v>
      </c>
      <c r="S690" t="n">
        <v>88.73</v>
      </c>
      <c r="T690" t="n">
        <v>12305.74</v>
      </c>
      <c r="U690" t="n">
        <v>0.76</v>
      </c>
      <c r="V690" t="n">
        <v>0.89</v>
      </c>
      <c r="W690" t="n">
        <v>7.65</v>
      </c>
      <c r="X690" t="n">
        <v>0.77</v>
      </c>
      <c r="Y690" t="n">
        <v>1</v>
      </c>
      <c r="Z690" t="n">
        <v>10</v>
      </c>
    </row>
    <row r="691">
      <c r="A691" t="n">
        <v>48</v>
      </c>
      <c r="B691" t="n">
        <v>130</v>
      </c>
      <c r="C691" t="inlineStr">
        <is>
          <t xml:space="preserve">CONCLUIDO	</t>
        </is>
      </c>
      <c r="D691" t="n">
        <v>2.7383</v>
      </c>
      <c r="E691" t="n">
        <v>36.52</v>
      </c>
      <c r="F691" t="n">
        <v>32.49</v>
      </c>
      <c r="G691" t="n">
        <v>77.98</v>
      </c>
      <c r="H691" t="n">
        <v>0.84</v>
      </c>
      <c r="I691" t="n">
        <v>25</v>
      </c>
      <c r="J691" t="n">
        <v>275.32</v>
      </c>
      <c r="K691" t="n">
        <v>59.19</v>
      </c>
      <c r="L691" t="n">
        <v>13</v>
      </c>
      <c r="M691" t="n">
        <v>2</v>
      </c>
      <c r="N691" t="n">
        <v>73.13</v>
      </c>
      <c r="O691" t="n">
        <v>34190.73</v>
      </c>
      <c r="P691" t="n">
        <v>417.28</v>
      </c>
      <c r="Q691" t="n">
        <v>3109.1</v>
      </c>
      <c r="R691" t="n">
        <v>115.77</v>
      </c>
      <c r="S691" t="n">
        <v>88.73</v>
      </c>
      <c r="T691" t="n">
        <v>11697.69</v>
      </c>
      <c r="U691" t="n">
        <v>0.77</v>
      </c>
      <c r="V691" t="n">
        <v>0.89</v>
      </c>
      <c r="W691" t="n">
        <v>7.65</v>
      </c>
      <c r="X691" t="n">
        <v>0.73</v>
      </c>
      <c r="Y691" t="n">
        <v>1</v>
      </c>
      <c r="Z691" t="n">
        <v>10</v>
      </c>
    </row>
    <row r="692">
      <c r="A692" t="n">
        <v>49</v>
      </c>
      <c r="B692" t="n">
        <v>130</v>
      </c>
      <c r="C692" t="inlineStr">
        <is>
          <t xml:space="preserve">CONCLUIDO	</t>
        </is>
      </c>
      <c r="D692" t="n">
        <v>2.738</v>
      </c>
      <c r="E692" t="n">
        <v>36.52</v>
      </c>
      <c r="F692" t="n">
        <v>32.5</v>
      </c>
      <c r="G692" t="n">
        <v>77.98999999999999</v>
      </c>
      <c r="H692" t="n">
        <v>0.86</v>
      </c>
      <c r="I692" t="n">
        <v>25</v>
      </c>
      <c r="J692" t="n">
        <v>275.81</v>
      </c>
      <c r="K692" t="n">
        <v>59.19</v>
      </c>
      <c r="L692" t="n">
        <v>13.25</v>
      </c>
      <c r="M692" t="n">
        <v>0</v>
      </c>
      <c r="N692" t="n">
        <v>73.36</v>
      </c>
      <c r="O692" t="n">
        <v>34250.57</v>
      </c>
      <c r="P692" t="n">
        <v>418.22</v>
      </c>
      <c r="Q692" t="n">
        <v>3109.26</v>
      </c>
      <c r="R692" t="n">
        <v>115.79</v>
      </c>
      <c r="S692" t="n">
        <v>88.73</v>
      </c>
      <c r="T692" t="n">
        <v>11711.35</v>
      </c>
      <c r="U692" t="n">
        <v>0.77</v>
      </c>
      <c r="V692" t="n">
        <v>0.89</v>
      </c>
      <c r="W692" t="n">
        <v>7.66</v>
      </c>
      <c r="X692" t="n">
        <v>0.74</v>
      </c>
      <c r="Y692" t="n">
        <v>1</v>
      </c>
      <c r="Z692" t="n">
        <v>10</v>
      </c>
    </row>
    <row r="693">
      <c r="A693" t="n">
        <v>0</v>
      </c>
      <c r="B693" t="n">
        <v>75</v>
      </c>
      <c r="C693" t="inlineStr">
        <is>
          <t xml:space="preserve">CONCLUIDO	</t>
        </is>
      </c>
      <c r="D693" t="n">
        <v>1.8056</v>
      </c>
      <c r="E693" t="n">
        <v>55.38</v>
      </c>
      <c r="F693" t="n">
        <v>42.26</v>
      </c>
      <c r="G693" t="n">
        <v>7.14</v>
      </c>
      <c r="H693" t="n">
        <v>0.12</v>
      </c>
      <c r="I693" t="n">
        <v>355</v>
      </c>
      <c r="J693" t="n">
        <v>150.44</v>
      </c>
      <c r="K693" t="n">
        <v>49.1</v>
      </c>
      <c r="L693" t="n">
        <v>1</v>
      </c>
      <c r="M693" t="n">
        <v>353</v>
      </c>
      <c r="N693" t="n">
        <v>25.34</v>
      </c>
      <c r="O693" t="n">
        <v>18787.76</v>
      </c>
      <c r="P693" t="n">
        <v>490.56</v>
      </c>
      <c r="Q693" t="n">
        <v>3110.75</v>
      </c>
      <c r="R693" t="n">
        <v>434.72</v>
      </c>
      <c r="S693" t="n">
        <v>88.73</v>
      </c>
      <c r="T693" t="n">
        <v>169523.77</v>
      </c>
      <c r="U693" t="n">
        <v>0.2</v>
      </c>
      <c r="V693" t="n">
        <v>0.68</v>
      </c>
      <c r="W693" t="n">
        <v>8.18</v>
      </c>
      <c r="X693" t="n">
        <v>10.49</v>
      </c>
      <c r="Y693" t="n">
        <v>1</v>
      </c>
      <c r="Z693" t="n">
        <v>10</v>
      </c>
    </row>
    <row r="694">
      <c r="A694" t="n">
        <v>1</v>
      </c>
      <c r="B694" t="n">
        <v>75</v>
      </c>
      <c r="C694" t="inlineStr">
        <is>
          <t xml:space="preserve">CONCLUIDO	</t>
        </is>
      </c>
      <c r="D694" t="n">
        <v>2.0116</v>
      </c>
      <c r="E694" t="n">
        <v>49.71</v>
      </c>
      <c r="F694" t="n">
        <v>39.43</v>
      </c>
      <c r="G694" t="n">
        <v>9.029999999999999</v>
      </c>
      <c r="H694" t="n">
        <v>0.15</v>
      </c>
      <c r="I694" t="n">
        <v>262</v>
      </c>
      <c r="J694" t="n">
        <v>150.78</v>
      </c>
      <c r="K694" t="n">
        <v>49.1</v>
      </c>
      <c r="L694" t="n">
        <v>1.25</v>
      </c>
      <c r="M694" t="n">
        <v>260</v>
      </c>
      <c r="N694" t="n">
        <v>25.44</v>
      </c>
      <c r="O694" t="n">
        <v>18830.65</v>
      </c>
      <c r="P694" t="n">
        <v>453.23</v>
      </c>
      <c r="Q694" t="n">
        <v>3110.11</v>
      </c>
      <c r="R694" t="n">
        <v>342.26</v>
      </c>
      <c r="S694" t="n">
        <v>88.73</v>
      </c>
      <c r="T694" t="n">
        <v>123760.38</v>
      </c>
      <c r="U694" t="n">
        <v>0.26</v>
      </c>
      <c r="V694" t="n">
        <v>0.73</v>
      </c>
      <c r="W694" t="n">
        <v>8.029999999999999</v>
      </c>
      <c r="X694" t="n">
        <v>7.66</v>
      </c>
      <c r="Y694" t="n">
        <v>1</v>
      </c>
      <c r="Z694" t="n">
        <v>10</v>
      </c>
    </row>
    <row r="695">
      <c r="A695" t="n">
        <v>2</v>
      </c>
      <c r="B695" t="n">
        <v>75</v>
      </c>
      <c r="C695" t="inlineStr">
        <is>
          <t xml:space="preserve">CONCLUIDO	</t>
        </is>
      </c>
      <c r="D695" t="n">
        <v>2.1559</v>
      </c>
      <c r="E695" t="n">
        <v>46.38</v>
      </c>
      <c r="F695" t="n">
        <v>37.78</v>
      </c>
      <c r="G695" t="n">
        <v>10.95</v>
      </c>
      <c r="H695" t="n">
        <v>0.18</v>
      </c>
      <c r="I695" t="n">
        <v>207</v>
      </c>
      <c r="J695" t="n">
        <v>151.13</v>
      </c>
      <c r="K695" t="n">
        <v>49.1</v>
      </c>
      <c r="L695" t="n">
        <v>1.5</v>
      </c>
      <c r="M695" t="n">
        <v>205</v>
      </c>
      <c r="N695" t="n">
        <v>25.54</v>
      </c>
      <c r="O695" t="n">
        <v>18873.58</v>
      </c>
      <c r="P695" t="n">
        <v>429.61</v>
      </c>
      <c r="Q695" t="n">
        <v>3109.99</v>
      </c>
      <c r="R695" t="n">
        <v>288.57</v>
      </c>
      <c r="S695" t="n">
        <v>88.73</v>
      </c>
      <c r="T695" t="n">
        <v>97188.53</v>
      </c>
      <c r="U695" t="n">
        <v>0.31</v>
      </c>
      <c r="V695" t="n">
        <v>0.77</v>
      </c>
      <c r="W695" t="n">
        <v>7.93</v>
      </c>
      <c r="X695" t="n">
        <v>6.01</v>
      </c>
      <c r="Y695" t="n">
        <v>1</v>
      </c>
      <c r="Z695" t="n">
        <v>10</v>
      </c>
    </row>
    <row r="696">
      <c r="A696" t="n">
        <v>3</v>
      </c>
      <c r="B696" t="n">
        <v>75</v>
      </c>
      <c r="C696" t="inlineStr">
        <is>
          <t xml:space="preserve">CONCLUIDO	</t>
        </is>
      </c>
      <c r="D696" t="n">
        <v>2.262</v>
      </c>
      <c r="E696" t="n">
        <v>44.21</v>
      </c>
      <c r="F696" t="n">
        <v>36.71</v>
      </c>
      <c r="G696" t="n">
        <v>12.88</v>
      </c>
      <c r="H696" t="n">
        <v>0.2</v>
      </c>
      <c r="I696" t="n">
        <v>171</v>
      </c>
      <c r="J696" t="n">
        <v>151.48</v>
      </c>
      <c r="K696" t="n">
        <v>49.1</v>
      </c>
      <c r="L696" t="n">
        <v>1.75</v>
      </c>
      <c r="M696" t="n">
        <v>169</v>
      </c>
      <c r="N696" t="n">
        <v>25.64</v>
      </c>
      <c r="O696" t="n">
        <v>18916.54</v>
      </c>
      <c r="P696" t="n">
        <v>412.92</v>
      </c>
      <c r="Q696" t="n">
        <v>3109.61</v>
      </c>
      <c r="R696" t="n">
        <v>254.1</v>
      </c>
      <c r="S696" t="n">
        <v>88.73</v>
      </c>
      <c r="T696" t="n">
        <v>80135.42</v>
      </c>
      <c r="U696" t="n">
        <v>0.35</v>
      </c>
      <c r="V696" t="n">
        <v>0.79</v>
      </c>
      <c r="W696" t="n">
        <v>7.86</v>
      </c>
      <c r="X696" t="n">
        <v>4.94</v>
      </c>
      <c r="Y696" t="n">
        <v>1</v>
      </c>
      <c r="Z696" t="n">
        <v>10</v>
      </c>
    </row>
    <row r="697">
      <c r="A697" t="n">
        <v>4</v>
      </c>
      <c r="B697" t="n">
        <v>75</v>
      </c>
      <c r="C697" t="inlineStr">
        <is>
          <t xml:space="preserve">CONCLUIDO	</t>
        </is>
      </c>
      <c r="D697" t="n">
        <v>2.3442</v>
      </c>
      <c r="E697" t="n">
        <v>42.66</v>
      </c>
      <c r="F697" t="n">
        <v>35.95</v>
      </c>
      <c r="G697" t="n">
        <v>14.88</v>
      </c>
      <c r="H697" t="n">
        <v>0.23</v>
      </c>
      <c r="I697" t="n">
        <v>145</v>
      </c>
      <c r="J697" t="n">
        <v>151.83</v>
      </c>
      <c r="K697" t="n">
        <v>49.1</v>
      </c>
      <c r="L697" t="n">
        <v>2</v>
      </c>
      <c r="M697" t="n">
        <v>143</v>
      </c>
      <c r="N697" t="n">
        <v>25.73</v>
      </c>
      <c r="O697" t="n">
        <v>18959.54</v>
      </c>
      <c r="P697" t="n">
        <v>399.92</v>
      </c>
      <c r="Q697" t="n">
        <v>3109.49</v>
      </c>
      <c r="R697" t="n">
        <v>229.46</v>
      </c>
      <c r="S697" t="n">
        <v>88.73</v>
      </c>
      <c r="T697" t="n">
        <v>67944.46000000001</v>
      </c>
      <c r="U697" t="n">
        <v>0.39</v>
      </c>
      <c r="V697" t="n">
        <v>0.8</v>
      </c>
      <c r="W697" t="n">
        <v>7.82</v>
      </c>
      <c r="X697" t="n">
        <v>4.19</v>
      </c>
      <c r="Y697" t="n">
        <v>1</v>
      </c>
      <c r="Z697" t="n">
        <v>10</v>
      </c>
    </row>
    <row r="698">
      <c r="A698" t="n">
        <v>5</v>
      </c>
      <c r="B698" t="n">
        <v>75</v>
      </c>
      <c r="C698" t="inlineStr">
        <is>
          <t xml:space="preserve">CONCLUIDO	</t>
        </is>
      </c>
      <c r="D698" t="n">
        <v>2.4123</v>
      </c>
      <c r="E698" t="n">
        <v>41.45</v>
      </c>
      <c r="F698" t="n">
        <v>35.36</v>
      </c>
      <c r="G698" t="n">
        <v>16.97</v>
      </c>
      <c r="H698" t="n">
        <v>0.26</v>
      </c>
      <c r="I698" t="n">
        <v>125</v>
      </c>
      <c r="J698" t="n">
        <v>152.18</v>
      </c>
      <c r="K698" t="n">
        <v>49.1</v>
      </c>
      <c r="L698" t="n">
        <v>2.25</v>
      </c>
      <c r="M698" t="n">
        <v>123</v>
      </c>
      <c r="N698" t="n">
        <v>25.83</v>
      </c>
      <c r="O698" t="n">
        <v>19002.56</v>
      </c>
      <c r="P698" t="n">
        <v>388.65</v>
      </c>
      <c r="Q698" t="n">
        <v>3109.69</v>
      </c>
      <c r="R698" t="n">
        <v>209.61</v>
      </c>
      <c r="S698" t="n">
        <v>88.73</v>
      </c>
      <c r="T698" t="n">
        <v>58120.09</v>
      </c>
      <c r="U698" t="n">
        <v>0.42</v>
      </c>
      <c r="V698" t="n">
        <v>0.82</v>
      </c>
      <c r="W698" t="n">
        <v>7.8</v>
      </c>
      <c r="X698" t="n">
        <v>3.59</v>
      </c>
      <c r="Y698" t="n">
        <v>1</v>
      </c>
      <c r="Z698" t="n">
        <v>10</v>
      </c>
    </row>
    <row r="699">
      <c r="A699" t="n">
        <v>6</v>
      </c>
      <c r="B699" t="n">
        <v>75</v>
      </c>
      <c r="C699" t="inlineStr">
        <is>
          <t xml:space="preserve">CONCLUIDO	</t>
        </is>
      </c>
      <c r="D699" t="n">
        <v>2.4672</v>
      </c>
      <c r="E699" t="n">
        <v>40.53</v>
      </c>
      <c r="F699" t="n">
        <v>34.89</v>
      </c>
      <c r="G699" t="n">
        <v>19.03</v>
      </c>
      <c r="H699" t="n">
        <v>0.29</v>
      </c>
      <c r="I699" t="n">
        <v>110</v>
      </c>
      <c r="J699" t="n">
        <v>152.53</v>
      </c>
      <c r="K699" t="n">
        <v>49.1</v>
      </c>
      <c r="L699" t="n">
        <v>2.5</v>
      </c>
      <c r="M699" t="n">
        <v>108</v>
      </c>
      <c r="N699" t="n">
        <v>25.93</v>
      </c>
      <c r="O699" t="n">
        <v>19045.63</v>
      </c>
      <c r="P699" t="n">
        <v>378.45</v>
      </c>
      <c r="Q699" t="n">
        <v>3109.38</v>
      </c>
      <c r="R699" t="n">
        <v>194.69</v>
      </c>
      <c r="S699" t="n">
        <v>88.73</v>
      </c>
      <c r="T699" t="n">
        <v>50736.99</v>
      </c>
      <c r="U699" t="n">
        <v>0.46</v>
      </c>
      <c r="V699" t="n">
        <v>0.83</v>
      </c>
      <c r="W699" t="n">
        <v>7.77</v>
      </c>
      <c r="X699" t="n">
        <v>3.13</v>
      </c>
      <c r="Y699" t="n">
        <v>1</v>
      </c>
      <c r="Z699" t="n">
        <v>10</v>
      </c>
    </row>
    <row r="700">
      <c r="A700" t="n">
        <v>7</v>
      </c>
      <c r="B700" t="n">
        <v>75</v>
      </c>
      <c r="C700" t="inlineStr">
        <is>
          <t xml:space="preserve">CONCLUIDO	</t>
        </is>
      </c>
      <c r="D700" t="n">
        <v>2.5106</v>
      </c>
      <c r="E700" t="n">
        <v>39.83</v>
      </c>
      <c r="F700" t="n">
        <v>34.56</v>
      </c>
      <c r="G700" t="n">
        <v>21.16</v>
      </c>
      <c r="H700" t="n">
        <v>0.32</v>
      </c>
      <c r="I700" t="n">
        <v>98</v>
      </c>
      <c r="J700" t="n">
        <v>152.88</v>
      </c>
      <c r="K700" t="n">
        <v>49.1</v>
      </c>
      <c r="L700" t="n">
        <v>2.75</v>
      </c>
      <c r="M700" t="n">
        <v>96</v>
      </c>
      <c r="N700" t="n">
        <v>26.03</v>
      </c>
      <c r="O700" t="n">
        <v>19088.72</v>
      </c>
      <c r="P700" t="n">
        <v>369.86</v>
      </c>
      <c r="Q700" t="n">
        <v>3109.7</v>
      </c>
      <c r="R700" t="n">
        <v>183.95</v>
      </c>
      <c r="S700" t="n">
        <v>88.73</v>
      </c>
      <c r="T700" t="n">
        <v>45425.53</v>
      </c>
      <c r="U700" t="n">
        <v>0.48</v>
      </c>
      <c r="V700" t="n">
        <v>0.84</v>
      </c>
      <c r="W700" t="n">
        <v>7.74</v>
      </c>
      <c r="X700" t="n">
        <v>2.8</v>
      </c>
      <c r="Y700" t="n">
        <v>1</v>
      </c>
      <c r="Z700" t="n">
        <v>10</v>
      </c>
    </row>
    <row r="701">
      <c r="A701" t="n">
        <v>8</v>
      </c>
      <c r="B701" t="n">
        <v>75</v>
      </c>
      <c r="C701" t="inlineStr">
        <is>
          <t xml:space="preserve">CONCLUIDO	</t>
        </is>
      </c>
      <c r="D701" t="n">
        <v>2.5483</v>
      </c>
      <c r="E701" t="n">
        <v>39.24</v>
      </c>
      <c r="F701" t="n">
        <v>34.28</v>
      </c>
      <c r="G701" t="n">
        <v>23.37</v>
      </c>
      <c r="H701" t="n">
        <v>0.35</v>
      </c>
      <c r="I701" t="n">
        <v>88</v>
      </c>
      <c r="J701" t="n">
        <v>153.23</v>
      </c>
      <c r="K701" t="n">
        <v>49.1</v>
      </c>
      <c r="L701" t="n">
        <v>3</v>
      </c>
      <c r="M701" t="n">
        <v>86</v>
      </c>
      <c r="N701" t="n">
        <v>26.13</v>
      </c>
      <c r="O701" t="n">
        <v>19131.85</v>
      </c>
      <c r="P701" t="n">
        <v>362.39</v>
      </c>
      <c r="Q701" t="n">
        <v>3109.49</v>
      </c>
      <c r="R701" t="n">
        <v>174.25</v>
      </c>
      <c r="S701" t="n">
        <v>88.73</v>
      </c>
      <c r="T701" t="n">
        <v>40624.49</v>
      </c>
      <c r="U701" t="n">
        <v>0.51</v>
      </c>
      <c r="V701" t="n">
        <v>0.84</v>
      </c>
      <c r="W701" t="n">
        <v>7.74</v>
      </c>
      <c r="X701" t="n">
        <v>2.51</v>
      </c>
      <c r="Y701" t="n">
        <v>1</v>
      </c>
      <c r="Z701" t="n">
        <v>10</v>
      </c>
    </row>
    <row r="702">
      <c r="A702" t="n">
        <v>9</v>
      </c>
      <c r="B702" t="n">
        <v>75</v>
      </c>
      <c r="C702" t="inlineStr">
        <is>
          <t xml:space="preserve">CONCLUIDO	</t>
        </is>
      </c>
      <c r="D702" t="n">
        <v>2.5847</v>
      </c>
      <c r="E702" t="n">
        <v>38.69</v>
      </c>
      <c r="F702" t="n">
        <v>34</v>
      </c>
      <c r="G702" t="n">
        <v>25.82</v>
      </c>
      <c r="H702" t="n">
        <v>0.37</v>
      </c>
      <c r="I702" t="n">
        <v>79</v>
      </c>
      <c r="J702" t="n">
        <v>153.58</v>
      </c>
      <c r="K702" t="n">
        <v>49.1</v>
      </c>
      <c r="L702" t="n">
        <v>3.25</v>
      </c>
      <c r="M702" t="n">
        <v>77</v>
      </c>
      <c r="N702" t="n">
        <v>26.23</v>
      </c>
      <c r="O702" t="n">
        <v>19175.02</v>
      </c>
      <c r="P702" t="n">
        <v>353.92</v>
      </c>
      <c r="Q702" t="n">
        <v>3109.25</v>
      </c>
      <c r="R702" t="n">
        <v>165.23</v>
      </c>
      <c r="S702" t="n">
        <v>88.73</v>
      </c>
      <c r="T702" t="n">
        <v>36158.7</v>
      </c>
      <c r="U702" t="n">
        <v>0.54</v>
      </c>
      <c r="V702" t="n">
        <v>0.85</v>
      </c>
      <c r="W702" t="n">
        <v>7.72</v>
      </c>
      <c r="X702" t="n">
        <v>2.24</v>
      </c>
      <c r="Y702" t="n">
        <v>1</v>
      </c>
      <c r="Z702" t="n">
        <v>10</v>
      </c>
    </row>
    <row r="703">
      <c r="A703" t="n">
        <v>10</v>
      </c>
      <c r="B703" t="n">
        <v>75</v>
      </c>
      <c r="C703" t="inlineStr">
        <is>
          <t xml:space="preserve">CONCLUIDO	</t>
        </is>
      </c>
      <c r="D703" t="n">
        <v>2.6121</v>
      </c>
      <c r="E703" t="n">
        <v>38.28</v>
      </c>
      <c r="F703" t="n">
        <v>33.81</v>
      </c>
      <c r="G703" t="n">
        <v>28.17</v>
      </c>
      <c r="H703" t="n">
        <v>0.4</v>
      </c>
      <c r="I703" t="n">
        <v>72</v>
      </c>
      <c r="J703" t="n">
        <v>153.93</v>
      </c>
      <c r="K703" t="n">
        <v>49.1</v>
      </c>
      <c r="L703" t="n">
        <v>3.5</v>
      </c>
      <c r="M703" t="n">
        <v>70</v>
      </c>
      <c r="N703" t="n">
        <v>26.33</v>
      </c>
      <c r="O703" t="n">
        <v>19218.22</v>
      </c>
      <c r="P703" t="n">
        <v>346.88</v>
      </c>
      <c r="Q703" t="n">
        <v>3109.49</v>
      </c>
      <c r="R703" t="n">
        <v>159.14</v>
      </c>
      <c r="S703" t="n">
        <v>88.73</v>
      </c>
      <c r="T703" t="n">
        <v>33151.14</v>
      </c>
      <c r="U703" t="n">
        <v>0.5600000000000001</v>
      </c>
      <c r="V703" t="n">
        <v>0.86</v>
      </c>
      <c r="W703" t="n">
        <v>7.71</v>
      </c>
      <c r="X703" t="n">
        <v>2.04</v>
      </c>
      <c r="Y703" t="n">
        <v>1</v>
      </c>
      <c r="Z703" t="n">
        <v>10</v>
      </c>
    </row>
    <row r="704">
      <c r="A704" t="n">
        <v>11</v>
      </c>
      <c r="B704" t="n">
        <v>75</v>
      </c>
      <c r="C704" t="inlineStr">
        <is>
          <t xml:space="preserve">CONCLUIDO	</t>
        </is>
      </c>
      <c r="D704" t="n">
        <v>2.6358</v>
      </c>
      <c r="E704" t="n">
        <v>37.94</v>
      </c>
      <c r="F704" t="n">
        <v>33.65</v>
      </c>
      <c r="G704" t="n">
        <v>30.59</v>
      </c>
      <c r="H704" t="n">
        <v>0.43</v>
      </c>
      <c r="I704" t="n">
        <v>66</v>
      </c>
      <c r="J704" t="n">
        <v>154.28</v>
      </c>
      <c r="K704" t="n">
        <v>49.1</v>
      </c>
      <c r="L704" t="n">
        <v>3.75</v>
      </c>
      <c r="M704" t="n">
        <v>64</v>
      </c>
      <c r="N704" t="n">
        <v>26.43</v>
      </c>
      <c r="O704" t="n">
        <v>19261.45</v>
      </c>
      <c r="P704" t="n">
        <v>340.34</v>
      </c>
      <c r="Q704" t="n">
        <v>3109.34</v>
      </c>
      <c r="R704" t="n">
        <v>153.9</v>
      </c>
      <c r="S704" t="n">
        <v>88.73</v>
      </c>
      <c r="T704" t="n">
        <v>30561.89</v>
      </c>
      <c r="U704" t="n">
        <v>0.58</v>
      </c>
      <c r="V704" t="n">
        <v>0.86</v>
      </c>
      <c r="W704" t="n">
        <v>7.7</v>
      </c>
      <c r="X704" t="n">
        <v>1.88</v>
      </c>
      <c r="Y704" t="n">
        <v>1</v>
      </c>
      <c r="Z704" t="n">
        <v>10</v>
      </c>
    </row>
    <row r="705">
      <c r="A705" t="n">
        <v>12</v>
      </c>
      <c r="B705" t="n">
        <v>75</v>
      </c>
      <c r="C705" t="inlineStr">
        <is>
          <t xml:space="preserve">CONCLUIDO	</t>
        </is>
      </c>
      <c r="D705" t="n">
        <v>2.6567</v>
      </c>
      <c r="E705" t="n">
        <v>37.64</v>
      </c>
      <c r="F705" t="n">
        <v>33.5</v>
      </c>
      <c r="G705" t="n">
        <v>32.95</v>
      </c>
      <c r="H705" t="n">
        <v>0.46</v>
      </c>
      <c r="I705" t="n">
        <v>61</v>
      </c>
      <c r="J705" t="n">
        <v>154.63</v>
      </c>
      <c r="K705" t="n">
        <v>49.1</v>
      </c>
      <c r="L705" t="n">
        <v>4</v>
      </c>
      <c r="M705" t="n">
        <v>59</v>
      </c>
      <c r="N705" t="n">
        <v>26.53</v>
      </c>
      <c r="O705" t="n">
        <v>19304.72</v>
      </c>
      <c r="P705" t="n">
        <v>333.68</v>
      </c>
      <c r="Q705" t="n">
        <v>3109.27</v>
      </c>
      <c r="R705" t="n">
        <v>149.14</v>
      </c>
      <c r="S705" t="n">
        <v>88.73</v>
      </c>
      <c r="T705" t="n">
        <v>28204.56</v>
      </c>
      <c r="U705" t="n">
        <v>0.59</v>
      </c>
      <c r="V705" t="n">
        <v>0.86</v>
      </c>
      <c r="W705" t="n">
        <v>7.69</v>
      </c>
      <c r="X705" t="n">
        <v>1.74</v>
      </c>
      <c r="Y705" t="n">
        <v>1</v>
      </c>
      <c r="Z705" t="n">
        <v>10</v>
      </c>
    </row>
    <row r="706">
      <c r="A706" t="n">
        <v>13</v>
      </c>
      <c r="B706" t="n">
        <v>75</v>
      </c>
      <c r="C706" t="inlineStr">
        <is>
          <t xml:space="preserve">CONCLUIDO	</t>
        </is>
      </c>
      <c r="D706" t="n">
        <v>2.6781</v>
      </c>
      <c r="E706" t="n">
        <v>37.34</v>
      </c>
      <c r="F706" t="n">
        <v>33.35</v>
      </c>
      <c r="G706" t="n">
        <v>35.73</v>
      </c>
      <c r="H706" t="n">
        <v>0.49</v>
      </c>
      <c r="I706" t="n">
        <v>56</v>
      </c>
      <c r="J706" t="n">
        <v>154.98</v>
      </c>
      <c r="K706" t="n">
        <v>49.1</v>
      </c>
      <c r="L706" t="n">
        <v>4.25</v>
      </c>
      <c r="M706" t="n">
        <v>54</v>
      </c>
      <c r="N706" t="n">
        <v>26.63</v>
      </c>
      <c r="O706" t="n">
        <v>19348.03</v>
      </c>
      <c r="P706" t="n">
        <v>326.52</v>
      </c>
      <c r="Q706" t="n">
        <v>3109.45</v>
      </c>
      <c r="R706" t="n">
        <v>144.67</v>
      </c>
      <c r="S706" t="n">
        <v>88.73</v>
      </c>
      <c r="T706" t="n">
        <v>25992.51</v>
      </c>
      <c r="U706" t="n">
        <v>0.61</v>
      </c>
      <c r="V706" t="n">
        <v>0.87</v>
      </c>
      <c r="W706" t="n">
        <v>7.67</v>
      </c>
      <c r="X706" t="n">
        <v>1.59</v>
      </c>
      <c r="Y706" t="n">
        <v>1</v>
      </c>
      <c r="Z706" t="n">
        <v>10</v>
      </c>
    </row>
    <row r="707">
      <c r="A707" t="n">
        <v>14</v>
      </c>
      <c r="B707" t="n">
        <v>75</v>
      </c>
      <c r="C707" t="inlineStr">
        <is>
          <t xml:space="preserve">CONCLUIDO	</t>
        </is>
      </c>
      <c r="D707" t="n">
        <v>2.6961</v>
      </c>
      <c r="E707" t="n">
        <v>37.09</v>
      </c>
      <c r="F707" t="n">
        <v>33.22</v>
      </c>
      <c r="G707" t="n">
        <v>38.34</v>
      </c>
      <c r="H707" t="n">
        <v>0.51</v>
      </c>
      <c r="I707" t="n">
        <v>52</v>
      </c>
      <c r="J707" t="n">
        <v>155.33</v>
      </c>
      <c r="K707" t="n">
        <v>49.1</v>
      </c>
      <c r="L707" t="n">
        <v>4.5</v>
      </c>
      <c r="M707" t="n">
        <v>49</v>
      </c>
      <c r="N707" t="n">
        <v>26.74</v>
      </c>
      <c r="O707" t="n">
        <v>19391.36</v>
      </c>
      <c r="P707" t="n">
        <v>319.31</v>
      </c>
      <c r="Q707" t="n">
        <v>3109.31</v>
      </c>
      <c r="R707" t="n">
        <v>140.37</v>
      </c>
      <c r="S707" t="n">
        <v>88.73</v>
      </c>
      <c r="T707" t="n">
        <v>23864.64</v>
      </c>
      <c r="U707" t="n">
        <v>0.63</v>
      </c>
      <c r="V707" t="n">
        <v>0.87</v>
      </c>
      <c r="W707" t="n">
        <v>7.67</v>
      </c>
      <c r="X707" t="n">
        <v>1.46</v>
      </c>
      <c r="Y707" t="n">
        <v>1</v>
      </c>
      <c r="Z707" t="n">
        <v>10</v>
      </c>
    </row>
    <row r="708">
      <c r="A708" t="n">
        <v>15</v>
      </c>
      <c r="B708" t="n">
        <v>75</v>
      </c>
      <c r="C708" t="inlineStr">
        <is>
          <t xml:space="preserve">CONCLUIDO	</t>
        </is>
      </c>
      <c r="D708" t="n">
        <v>2.7078</v>
      </c>
      <c r="E708" t="n">
        <v>36.93</v>
      </c>
      <c r="F708" t="n">
        <v>33.16</v>
      </c>
      <c r="G708" t="n">
        <v>40.6</v>
      </c>
      <c r="H708" t="n">
        <v>0.54</v>
      </c>
      <c r="I708" t="n">
        <v>49</v>
      </c>
      <c r="J708" t="n">
        <v>155.68</v>
      </c>
      <c r="K708" t="n">
        <v>49.1</v>
      </c>
      <c r="L708" t="n">
        <v>4.75</v>
      </c>
      <c r="M708" t="n">
        <v>44</v>
      </c>
      <c r="N708" t="n">
        <v>26.84</v>
      </c>
      <c r="O708" t="n">
        <v>19434.74</v>
      </c>
      <c r="P708" t="n">
        <v>312.12</v>
      </c>
      <c r="Q708" t="n">
        <v>3109.3</v>
      </c>
      <c r="R708" t="n">
        <v>137.88</v>
      </c>
      <c r="S708" t="n">
        <v>88.73</v>
      </c>
      <c r="T708" t="n">
        <v>22632.32</v>
      </c>
      <c r="U708" t="n">
        <v>0.64</v>
      </c>
      <c r="V708" t="n">
        <v>0.87</v>
      </c>
      <c r="W708" t="n">
        <v>7.68</v>
      </c>
      <c r="X708" t="n">
        <v>1.4</v>
      </c>
      <c r="Y708" t="n">
        <v>1</v>
      </c>
      <c r="Z708" t="n">
        <v>10</v>
      </c>
    </row>
    <row r="709">
      <c r="A709" t="n">
        <v>16</v>
      </c>
      <c r="B709" t="n">
        <v>75</v>
      </c>
      <c r="C709" t="inlineStr">
        <is>
          <t xml:space="preserve">CONCLUIDO	</t>
        </is>
      </c>
      <c r="D709" t="n">
        <v>2.723</v>
      </c>
      <c r="E709" t="n">
        <v>36.72</v>
      </c>
      <c r="F709" t="n">
        <v>33.04</v>
      </c>
      <c r="G709" t="n">
        <v>43.1</v>
      </c>
      <c r="H709" t="n">
        <v>0.57</v>
      </c>
      <c r="I709" t="n">
        <v>46</v>
      </c>
      <c r="J709" t="n">
        <v>156.03</v>
      </c>
      <c r="K709" t="n">
        <v>49.1</v>
      </c>
      <c r="L709" t="n">
        <v>5</v>
      </c>
      <c r="M709" t="n">
        <v>33</v>
      </c>
      <c r="N709" t="n">
        <v>26.94</v>
      </c>
      <c r="O709" t="n">
        <v>19478.15</v>
      </c>
      <c r="P709" t="n">
        <v>304.51</v>
      </c>
      <c r="Q709" t="n">
        <v>3109.33</v>
      </c>
      <c r="R709" t="n">
        <v>133.88</v>
      </c>
      <c r="S709" t="n">
        <v>88.73</v>
      </c>
      <c r="T709" t="n">
        <v>20648.49</v>
      </c>
      <c r="U709" t="n">
        <v>0.66</v>
      </c>
      <c r="V709" t="n">
        <v>0.88</v>
      </c>
      <c r="W709" t="n">
        <v>7.67</v>
      </c>
      <c r="X709" t="n">
        <v>1.28</v>
      </c>
      <c r="Y709" t="n">
        <v>1</v>
      </c>
      <c r="Z709" t="n">
        <v>10</v>
      </c>
    </row>
    <row r="710">
      <c r="A710" t="n">
        <v>17</v>
      </c>
      <c r="B710" t="n">
        <v>75</v>
      </c>
      <c r="C710" t="inlineStr">
        <is>
          <t xml:space="preserve">CONCLUIDO	</t>
        </is>
      </c>
      <c r="D710" t="n">
        <v>2.7275</v>
      </c>
      <c r="E710" t="n">
        <v>36.66</v>
      </c>
      <c r="F710" t="n">
        <v>33.04</v>
      </c>
      <c r="G710" t="n">
        <v>45.06</v>
      </c>
      <c r="H710" t="n">
        <v>0.59</v>
      </c>
      <c r="I710" t="n">
        <v>44</v>
      </c>
      <c r="J710" t="n">
        <v>156.39</v>
      </c>
      <c r="K710" t="n">
        <v>49.1</v>
      </c>
      <c r="L710" t="n">
        <v>5.25</v>
      </c>
      <c r="M710" t="n">
        <v>16</v>
      </c>
      <c r="N710" t="n">
        <v>27.04</v>
      </c>
      <c r="O710" t="n">
        <v>19521.59</v>
      </c>
      <c r="P710" t="n">
        <v>303.39</v>
      </c>
      <c r="Q710" t="n">
        <v>3109.49</v>
      </c>
      <c r="R710" t="n">
        <v>133.19</v>
      </c>
      <c r="S710" t="n">
        <v>88.73</v>
      </c>
      <c r="T710" t="n">
        <v>20312.4</v>
      </c>
      <c r="U710" t="n">
        <v>0.67</v>
      </c>
      <c r="V710" t="n">
        <v>0.88</v>
      </c>
      <c r="W710" t="n">
        <v>7.7</v>
      </c>
      <c r="X710" t="n">
        <v>1.28</v>
      </c>
      <c r="Y710" t="n">
        <v>1</v>
      </c>
      <c r="Z710" t="n">
        <v>10</v>
      </c>
    </row>
    <row r="711">
      <c r="A711" t="n">
        <v>18</v>
      </c>
      <c r="B711" t="n">
        <v>75</v>
      </c>
      <c r="C711" t="inlineStr">
        <is>
          <t xml:space="preserve">CONCLUIDO	</t>
        </is>
      </c>
      <c r="D711" t="n">
        <v>2.7316</v>
      </c>
      <c r="E711" t="n">
        <v>36.61</v>
      </c>
      <c r="F711" t="n">
        <v>33.02</v>
      </c>
      <c r="G711" t="n">
        <v>46.07</v>
      </c>
      <c r="H711" t="n">
        <v>0.62</v>
      </c>
      <c r="I711" t="n">
        <v>43</v>
      </c>
      <c r="J711" t="n">
        <v>156.74</v>
      </c>
      <c r="K711" t="n">
        <v>49.1</v>
      </c>
      <c r="L711" t="n">
        <v>5.5</v>
      </c>
      <c r="M711" t="n">
        <v>3</v>
      </c>
      <c r="N711" t="n">
        <v>27.14</v>
      </c>
      <c r="O711" t="n">
        <v>19565.07</v>
      </c>
      <c r="P711" t="n">
        <v>301.78</v>
      </c>
      <c r="Q711" t="n">
        <v>3109.51</v>
      </c>
      <c r="R711" t="n">
        <v>131.93</v>
      </c>
      <c r="S711" t="n">
        <v>88.73</v>
      </c>
      <c r="T711" t="n">
        <v>19690.57</v>
      </c>
      <c r="U711" t="n">
        <v>0.67</v>
      </c>
      <c r="V711" t="n">
        <v>0.88</v>
      </c>
      <c r="W711" t="n">
        <v>7.71</v>
      </c>
      <c r="X711" t="n">
        <v>1.26</v>
      </c>
      <c r="Y711" t="n">
        <v>1</v>
      </c>
      <c r="Z711" t="n">
        <v>10</v>
      </c>
    </row>
    <row r="712">
      <c r="A712" t="n">
        <v>19</v>
      </c>
      <c r="B712" t="n">
        <v>75</v>
      </c>
      <c r="C712" t="inlineStr">
        <is>
          <t xml:space="preserve">CONCLUIDO	</t>
        </is>
      </c>
      <c r="D712" t="n">
        <v>2.7312</v>
      </c>
      <c r="E712" t="n">
        <v>36.61</v>
      </c>
      <c r="F712" t="n">
        <v>33.02</v>
      </c>
      <c r="G712" t="n">
        <v>46.08</v>
      </c>
      <c r="H712" t="n">
        <v>0.65</v>
      </c>
      <c r="I712" t="n">
        <v>43</v>
      </c>
      <c r="J712" t="n">
        <v>157.09</v>
      </c>
      <c r="K712" t="n">
        <v>49.1</v>
      </c>
      <c r="L712" t="n">
        <v>5.75</v>
      </c>
      <c r="M712" t="n">
        <v>0</v>
      </c>
      <c r="N712" t="n">
        <v>27.25</v>
      </c>
      <c r="O712" t="n">
        <v>19608.58</v>
      </c>
      <c r="P712" t="n">
        <v>302.37</v>
      </c>
      <c r="Q712" t="n">
        <v>3109.54</v>
      </c>
      <c r="R712" t="n">
        <v>131.93</v>
      </c>
      <c r="S712" t="n">
        <v>88.73</v>
      </c>
      <c r="T712" t="n">
        <v>19689.77</v>
      </c>
      <c r="U712" t="n">
        <v>0.67</v>
      </c>
      <c r="V712" t="n">
        <v>0.88</v>
      </c>
      <c r="W712" t="n">
        <v>7.71</v>
      </c>
      <c r="X712" t="n">
        <v>1.26</v>
      </c>
      <c r="Y712" t="n">
        <v>1</v>
      </c>
      <c r="Z712" t="n">
        <v>10</v>
      </c>
    </row>
    <row r="713">
      <c r="A713" t="n">
        <v>0</v>
      </c>
      <c r="B713" t="n">
        <v>95</v>
      </c>
      <c r="C713" t="inlineStr">
        <is>
          <t xml:space="preserve">CONCLUIDO	</t>
        </is>
      </c>
      <c r="D713" t="n">
        <v>1.5785</v>
      </c>
      <c r="E713" t="n">
        <v>63.35</v>
      </c>
      <c r="F713" t="n">
        <v>44.73</v>
      </c>
      <c r="G713" t="n">
        <v>6.18</v>
      </c>
      <c r="H713" t="n">
        <v>0.1</v>
      </c>
      <c r="I713" t="n">
        <v>434</v>
      </c>
      <c r="J713" t="n">
        <v>185.69</v>
      </c>
      <c r="K713" t="n">
        <v>53.44</v>
      </c>
      <c r="L713" t="n">
        <v>1</v>
      </c>
      <c r="M713" t="n">
        <v>432</v>
      </c>
      <c r="N713" t="n">
        <v>36.26</v>
      </c>
      <c r="O713" t="n">
        <v>23136.14</v>
      </c>
      <c r="P713" t="n">
        <v>599.8099999999999</v>
      </c>
      <c r="Q713" t="n">
        <v>3110.62</v>
      </c>
      <c r="R713" t="n">
        <v>515.48</v>
      </c>
      <c r="S713" t="n">
        <v>88.73</v>
      </c>
      <c r="T713" t="n">
        <v>209509.15</v>
      </c>
      <c r="U713" t="n">
        <v>0.17</v>
      </c>
      <c r="V713" t="n">
        <v>0.65</v>
      </c>
      <c r="W713" t="n">
        <v>8.32</v>
      </c>
      <c r="X713" t="n">
        <v>12.95</v>
      </c>
      <c r="Y713" t="n">
        <v>1</v>
      </c>
      <c r="Z713" t="n">
        <v>10</v>
      </c>
    </row>
    <row r="714">
      <c r="A714" t="n">
        <v>1</v>
      </c>
      <c r="B714" t="n">
        <v>95</v>
      </c>
      <c r="C714" t="inlineStr">
        <is>
          <t xml:space="preserve">CONCLUIDO	</t>
        </is>
      </c>
      <c r="D714" t="n">
        <v>1.806</v>
      </c>
      <c r="E714" t="n">
        <v>55.37</v>
      </c>
      <c r="F714" t="n">
        <v>41.1</v>
      </c>
      <c r="G714" t="n">
        <v>7.78</v>
      </c>
      <c r="H714" t="n">
        <v>0.12</v>
      </c>
      <c r="I714" t="n">
        <v>317</v>
      </c>
      <c r="J714" t="n">
        <v>186.07</v>
      </c>
      <c r="K714" t="n">
        <v>53.44</v>
      </c>
      <c r="L714" t="n">
        <v>1.25</v>
      </c>
      <c r="M714" t="n">
        <v>315</v>
      </c>
      <c r="N714" t="n">
        <v>36.39</v>
      </c>
      <c r="O714" t="n">
        <v>23182.76</v>
      </c>
      <c r="P714" t="n">
        <v>547.47</v>
      </c>
      <c r="Q714" t="n">
        <v>3110.38</v>
      </c>
      <c r="R714" t="n">
        <v>397.16</v>
      </c>
      <c r="S714" t="n">
        <v>88.73</v>
      </c>
      <c r="T714" t="n">
        <v>150935.79</v>
      </c>
      <c r="U714" t="n">
        <v>0.22</v>
      </c>
      <c r="V714" t="n">
        <v>0.7</v>
      </c>
      <c r="W714" t="n">
        <v>8.1</v>
      </c>
      <c r="X714" t="n">
        <v>9.33</v>
      </c>
      <c r="Y714" t="n">
        <v>1</v>
      </c>
      <c r="Z714" t="n">
        <v>10</v>
      </c>
    </row>
    <row r="715">
      <c r="A715" t="n">
        <v>2</v>
      </c>
      <c r="B715" t="n">
        <v>95</v>
      </c>
      <c r="C715" t="inlineStr">
        <is>
          <t xml:space="preserve">CONCLUIDO	</t>
        </is>
      </c>
      <c r="D715" t="n">
        <v>1.9701</v>
      </c>
      <c r="E715" t="n">
        <v>50.76</v>
      </c>
      <c r="F715" t="n">
        <v>39.02</v>
      </c>
      <c r="G715" t="n">
        <v>9.4</v>
      </c>
      <c r="H715" t="n">
        <v>0.14</v>
      </c>
      <c r="I715" t="n">
        <v>249</v>
      </c>
      <c r="J715" t="n">
        <v>186.45</v>
      </c>
      <c r="K715" t="n">
        <v>53.44</v>
      </c>
      <c r="L715" t="n">
        <v>1.5</v>
      </c>
      <c r="M715" t="n">
        <v>247</v>
      </c>
      <c r="N715" t="n">
        <v>36.51</v>
      </c>
      <c r="O715" t="n">
        <v>23229.42</v>
      </c>
      <c r="P715" t="n">
        <v>516.11</v>
      </c>
      <c r="Q715" t="n">
        <v>3110.51</v>
      </c>
      <c r="R715" t="n">
        <v>329.19</v>
      </c>
      <c r="S715" t="n">
        <v>88.73</v>
      </c>
      <c r="T715" t="n">
        <v>117287.24</v>
      </c>
      <c r="U715" t="n">
        <v>0.27</v>
      </c>
      <c r="V715" t="n">
        <v>0.74</v>
      </c>
      <c r="W715" t="n">
        <v>7.99</v>
      </c>
      <c r="X715" t="n">
        <v>7.25</v>
      </c>
      <c r="Y715" t="n">
        <v>1</v>
      </c>
      <c r="Z715" t="n">
        <v>10</v>
      </c>
    </row>
    <row r="716">
      <c r="A716" t="n">
        <v>3</v>
      </c>
      <c r="B716" t="n">
        <v>95</v>
      </c>
      <c r="C716" t="inlineStr">
        <is>
          <t xml:space="preserve">CONCLUIDO	</t>
        </is>
      </c>
      <c r="D716" t="n">
        <v>2.0955</v>
      </c>
      <c r="E716" t="n">
        <v>47.72</v>
      </c>
      <c r="F716" t="n">
        <v>37.66</v>
      </c>
      <c r="G716" t="n">
        <v>11.08</v>
      </c>
      <c r="H716" t="n">
        <v>0.17</v>
      </c>
      <c r="I716" t="n">
        <v>204</v>
      </c>
      <c r="J716" t="n">
        <v>186.83</v>
      </c>
      <c r="K716" t="n">
        <v>53.44</v>
      </c>
      <c r="L716" t="n">
        <v>1.75</v>
      </c>
      <c r="M716" t="n">
        <v>202</v>
      </c>
      <c r="N716" t="n">
        <v>36.64</v>
      </c>
      <c r="O716" t="n">
        <v>23276.13</v>
      </c>
      <c r="P716" t="n">
        <v>494.27</v>
      </c>
      <c r="Q716" t="n">
        <v>3109.67</v>
      </c>
      <c r="R716" t="n">
        <v>285.42</v>
      </c>
      <c r="S716" t="n">
        <v>88.73</v>
      </c>
      <c r="T716" t="n">
        <v>95629.53999999999</v>
      </c>
      <c r="U716" t="n">
        <v>0.31</v>
      </c>
      <c r="V716" t="n">
        <v>0.77</v>
      </c>
      <c r="W716" t="n">
        <v>7.9</v>
      </c>
      <c r="X716" t="n">
        <v>5.89</v>
      </c>
      <c r="Y716" t="n">
        <v>1</v>
      </c>
      <c r="Z716" t="n">
        <v>10</v>
      </c>
    </row>
    <row r="717">
      <c r="A717" t="n">
        <v>4</v>
      </c>
      <c r="B717" t="n">
        <v>95</v>
      </c>
      <c r="C717" t="inlineStr">
        <is>
          <t xml:space="preserve">CONCLUIDO	</t>
        </is>
      </c>
      <c r="D717" t="n">
        <v>2.1893</v>
      </c>
      <c r="E717" t="n">
        <v>45.68</v>
      </c>
      <c r="F717" t="n">
        <v>36.77</v>
      </c>
      <c r="G717" t="n">
        <v>12.75</v>
      </c>
      <c r="H717" t="n">
        <v>0.19</v>
      </c>
      <c r="I717" t="n">
        <v>173</v>
      </c>
      <c r="J717" t="n">
        <v>187.21</v>
      </c>
      <c r="K717" t="n">
        <v>53.44</v>
      </c>
      <c r="L717" t="n">
        <v>2</v>
      </c>
      <c r="M717" t="n">
        <v>171</v>
      </c>
      <c r="N717" t="n">
        <v>36.77</v>
      </c>
      <c r="O717" t="n">
        <v>23322.88</v>
      </c>
      <c r="P717" t="n">
        <v>479.11</v>
      </c>
      <c r="Q717" t="n">
        <v>3109.9</v>
      </c>
      <c r="R717" t="n">
        <v>255.9</v>
      </c>
      <c r="S717" t="n">
        <v>88.73</v>
      </c>
      <c r="T717" t="n">
        <v>81024.92</v>
      </c>
      <c r="U717" t="n">
        <v>0.35</v>
      </c>
      <c r="V717" t="n">
        <v>0.79</v>
      </c>
      <c r="W717" t="n">
        <v>7.87</v>
      </c>
      <c r="X717" t="n">
        <v>5</v>
      </c>
      <c r="Y717" t="n">
        <v>1</v>
      </c>
      <c r="Z717" t="n">
        <v>10</v>
      </c>
    </row>
    <row r="718">
      <c r="A718" t="n">
        <v>5</v>
      </c>
      <c r="B718" t="n">
        <v>95</v>
      </c>
      <c r="C718" t="inlineStr">
        <is>
          <t xml:space="preserve">CONCLUIDO	</t>
        </is>
      </c>
      <c r="D718" t="n">
        <v>2.2665</v>
      </c>
      <c r="E718" t="n">
        <v>44.12</v>
      </c>
      <c r="F718" t="n">
        <v>36.07</v>
      </c>
      <c r="G718" t="n">
        <v>14.43</v>
      </c>
      <c r="H718" t="n">
        <v>0.21</v>
      </c>
      <c r="I718" t="n">
        <v>150</v>
      </c>
      <c r="J718" t="n">
        <v>187.59</v>
      </c>
      <c r="K718" t="n">
        <v>53.44</v>
      </c>
      <c r="L718" t="n">
        <v>2.25</v>
      </c>
      <c r="M718" t="n">
        <v>148</v>
      </c>
      <c r="N718" t="n">
        <v>36.9</v>
      </c>
      <c r="O718" t="n">
        <v>23369.68</v>
      </c>
      <c r="P718" t="n">
        <v>466.74</v>
      </c>
      <c r="Q718" t="n">
        <v>3110.42</v>
      </c>
      <c r="R718" t="n">
        <v>233.07</v>
      </c>
      <c r="S718" t="n">
        <v>88.73</v>
      </c>
      <c r="T718" t="n">
        <v>69723.07000000001</v>
      </c>
      <c r="U718" t="n">
        <v>0.38</v>
      </c>
      <c r="V718" t="n">
        <v>0.8</v>
      </c>
      <c r="W718" t="n">
        <v>7.83</v>
      </c>
      <c r="X718" t="n">
        <v>4.3</v>
      </c>
      <c r="Y718" t="n">
        <v>1</v>
      </c>
      <c r="Z718" t="n">
        <v>10</v>
      </c>
    </row>
    <row r="719">
      <c r="A719" t="n">
        <v>6</v>
      </c>
      <c r="B719" t="n">
        <v>95</v>
      </c>
      <c r="C719" t="inlineStr">
        <is>
          <t xml:space="preserve">CONCLUIDO	</t>
        </is>
      </c>
      <c r="D719" t="n">
        <v>2.3284</v>
      </c>
      <c r="E719" t="n">
        <v>42.95</v>
      </c>
      <c r="F719" t="n">
        <v>35.57</v>
      </c>
      <c r="G719" t="n">
        <v>16.17</v>
      </c>
      <c r="H719" t="n">
        <v>0.24</v>
      </c>
      <c r="I719" t="n">
        <v>132</v>
      </c>
      <c r="J719" t="n">
        <v>187.97</v>
      </c>
      <c r="K719" t="n">
        <v>53.44</v>
      </c>
      <c r="L719" t="n">
        <v>2.5</v>
      </c>
      <c r="M719" t="n">
        <v>130</v>
      </c>
      <c r="N719" t="n">
        <v>37.03</v>
      </c>
      <c r="O719" t="n">
        <v>23416.52</v>
      </c>
      <c r="P719" t="n">
        <v>456.31</v>
      </c>
      <c r="Q719" t="n">
        <v>3109.78</v>
      </c>
      <c r="R719" t="n">
        <v>216.32</v>
      </c>
      <c r="S719" t="n">
        <v>88.73</v>
      </c>
      <c r="T719" t="n">
        <v>61439.53</v>
      </c>
      <c r="U719" t="n">
        <v>0.41</v>
      </c>
      <c r="V719" t="n">
        <v>0.8100000000000001</v>
      </c>
      <c r="W719" t="n">
        <v>7.81</v>
      </c>
      <c r="X719" t="n">
        <v>3.8</v>
      </c>
      <c r="Y719" t="n">
        <v>1</v>
      </c>
      <c r="Z719" t="n">
        <v>10</v>
      </c>
    </row>
    <row r="720">
      <c r="A720" t="n">
        <v>7</v>
      </c>
      <c r="B720" t="n">
        <v>95</v>
      </c>
      <c r="C720" t="inlineStr">
        <is>
          <t xml:space="preserve">CONCLUIDO	</t>
        </is>
      </c>
      <c r="D720" t="n">
        <v>2.3803</v>
      </c>
      <c r="E720" t="n">
        <v>42.01</v>
      </c>
      <c r="F720" t="n">
        <v>35.15</v>
      </c>
      <c r="G720" t="n">
        <v>17.87</v>
      </c>
      <c r="H720" t="n">
        <v>0.26</v>
      </c>
      <c r="I720" t="n">
        <v>118</v>
      </c>
      <c r="J720" t="n">
        <v>188.35</v>
      </c>
      <c r="K720" t="n">
        <v>53.44</v>
      </c>
      <c r="L720" t="n">
        <v>2.75</v>
      </c>
      <c r="M720" t="n">
        <v>116</v>
      </c>
      <c r="N720" t="n">
        <v>37.16</v>
      </c>
      <c r="O720" t="n">
        <v>23463.4</v>
      </c>
      <c r="P720" t="n">
        <v>447.67</v>
      </c>
      <c r="Q720" t="n">
        <v>3110.03</v>
      </c>
      <c r="R720" t="n">
        <v>202.77</v>
      </c>
      <c r="S720" t="n">
        <v>88.73</v>
      </c>
      <c r="T720" t="n">
        <v>54732.2</v>
      </c>
      <c r="U720" t="n">
        <v>0.44</v>
      </c>
      <c r="V720" t="n">
        <v>0.82</v>
      </c>
      <c r="W720" t="n">
        <v>7.78</v>
      </c>
      <c r="X720" t="n">
        <v>3.38</v>
      </c>
      <c r="Y720" t="n">
        <v>1</v>
      </c>
      <c r="Z720" t="n">
        <v>10</v>
      </c>
    </row>
    <row r="721">
      <c r="A721" t="n">
        <v>8</v>
      </c>
      <c r="B721" t="n">
        <v>95</v>
      </c>
      <c r="C721" t="inlineStr">
        <is>
          <t xml:space="preserve">CONCLUIDO	</t>
        </is>
      </c>
      <c r="D721" t="n">
        <v>2.4271</v>
      </c>
      <c r="E721" t="n">
        <v>41.2</v>
      </c>
      <c r="F721" t="n">
        <v>34.79</v>
      </c>
      <c r="G721" t="n">
        <v>19.69</v>
      </c>
      <c r="H721" t="n">
        <v>0.28</v>
      </c>
      <c r="I721" t="n">
        <v>106</v>
      </c>
      <c r="J721" t="n">
        <v>188.73</v>
      </c>
      <c r="K721" t="n">
        <v>53.44</v>
      </c>
      <c r="L721" t="n">
        <v>3</v>
      </c>
      <c r="M721" t="n">
        <v>104</v>
      </c>
      <c r="N721" t="n">
        <v>37.29</v>
      </c>
      <c r="O721" t="n">
        <v>23510.33</v>
      </c>
      <c r="P721" t="n">
        <v>438.97</v>
      </c>
      <c r="Q721" t="n">
        <v>3109.56</v>
      </c>
      <c r="R721" t="n">
        <v>191.39</v>
      </c>
      <c r="S721" t="n">
        <v>88.73</v>
      </c>
      <c r="T721" t="n">
        <v>49102.63</v>
      </c>
      <c r="U721" t="n">
        <v>0.46</v>
      </c>
      <c r="V721" t="n">
        <v>0.83</v>
      </c>
      <c r="W721" t="n">
        <v>7.76</v>
      </c>
      <c r="X721" t="n">
        <v>3.02</v>
      </c>
      <c r="Y721" t="n">
        <v>1</v>
      </c>
      <c r="Z721" t="n">
        <v>10</v>
      </c>
    </row>
    <row r="722">
      <c r="A722" t="n">
        <v>9</v>
      </c>
      <c r="B722" t="n">
        <v>95</v>
      </c>
      <c r="C722" t="inlineStr">
        <is>
          <t xml:space="preserve">CONCLUIDO	</t>
        </is>
      </c>
      <c r="D722" t="n">
        <v>2.4622</v>
      </c>
      <c r="E722" t="n">
        <v>40.61</v>
      </c>
      <c r="F722" t="n">
        <v>34.53</v>
      </c>
      <c r="G722" t="n">
        <v>21.36</v>
      </c>
      <c r="H722" t="n">
        <v>0.3</v>
      </c>
      <c r="I722" t="n">
        <v>97</v>
      </c>
      <c r="J722" t="n">
        <v>189.11</v>
      </c>
      <c r="K722" t="n">
        <v>53.44</v>
      </c>
      <c r="L722" t="n">
        <v>3.25</v>
      </c>
      <c r="M722" t="n">
        <v>95</v>
      </c>
      <c r="N722" t="n">
        <v>37.42</v>
      </c>
      <c r="O722" t="n">
        <v>23557.3</v>
      </c>
      <c r="P722" t="n">
        <v>432.56</v>
      </c>
      <c r="Q722" t="n">
        <v>3109.4</v>
      </c>
      <c r="R722" t="n">
        <v>183.34</v>
      </c>
      <c r="S722" t="n">
        <v>88.73</v>
      </c>
      <c r="T722" t="n">
        <v>45124.12</v>
      </c>
      <c r="U722" t="n">
        <v>0.48</v>
      </c>
      <c r="V722" t="n">
        <v>0.84</v>
      </c>
      <c r="W722" t="n">
        <v>7.74</v>
      </c>
      <c r="X722" t="n">
        <v>2.77</v>
      </c>
      <c r="Y722" t="n">
        <v>1</v>
      </c>
      <c r="Z722" t="n">
        <v>10</v>
      </c>
    </row>
    <row r="723">
      <c r="A723" t="n">
        <v>10</v>
      </c>
      <c r="B723" t="n">
        <v>95</v>
      </c>
      <c r="C723" t="inlineStr">
        <is>
          <t xml:space="preserve">CONCLUIDO	</t>
        </is>
      </c>
      <c r="D723" t="n">
        <v>2.495</v>
      </c>
      <c r="E723" t="n">
        <v>40.08</v>
      </c>
      <c r="F723" t="n">
        <v>34.3</v>
      </c>
      <c r="G723" t="n">
        <v>23.12</v>
      </c>
      <c r="H723" t="n">
        <v>0.33</v>
      </c>
      <c r="I723" t="n">
        <v>89</v>
      </c>
      <c r="J723" t="n">
        <v>189.49</v>
      </c>
      <c r="K723" t="n">
        <v>53.44</v>
      </c>
      <c r="L723" t="n">
        <v>3.5</v>
      </c>
      <c r="M723" t="n">
        <v>87</v>
      </c>
      <c r="N723" t="n">
        <v>37.55</v>
      </c>
      <c r="O723" t="n">
        <v>23604.32</v>
      </c>
      <c r="P723" t="n">
        <v>426.08</v>
      </c>
      <c r="Q723" t="n">
        <v>3109.57</v>
      </c>
      <c r="R723" t="n">
        <v>175.34</v>
      </c>
      <c r="S723" t="n">
        <v>88.73</v>
      </c>
      <c r="T723" t="n">
        <v>41165.43</v>
      </c>
      <c r="U723" t="n">
        <v>0.51</v>
      </c>
      <c r="V723" t="n">
        <v>0.84</v>
      </c>
      <c r="W723" t="n">
        <v>7.73</v>
      </c>
      <c r="X723" t="n">
        <v>2.53</v>
      </c>
      <c r="Y723" t="n">
        <v>1</v>
      </c>
      <c r="Z723" t="n">
        <v>10</v>
      </c>
    </row>
    <row r="724">
      <c r="A724" t="n">
        <v>11</v>
      </c>
      <c r="B724" t="n">
        <v>95</v>
      </c>
      <c r="C724" t="inlineStr">
        <is>
          <t xml:space="preserve">CONCLUIDO	</t>
        </is>
      </c>
      <c r="D724" t="n">
        <v>2.5288</v>
      </c>
      <c r="E724" t="n">
        <v>39.54</v>
      </c>
      <c r="F724" t="n">
        <v>34.06</v>
      </c>
      <c r="G724" t="n">
        <v>25.23</v>
      </c>
      <c r="H724" t="n">
        <v>0.35</v>
      </c>
      <c r="I724" t="n">
        <v>81</v>
      </c>
      <c r="J724" t="n">
        <v>189.87</v>
      </c>
      <c r="K724" t="n">
        <v>53.44</v>
      </c>
      <c r="L724" t="n">
        <v>3.75</v>
      </c>
      <c r="M724" t="n">
        <v>79</v>
      </c>
      <c r="N724" t="n">
        <v>37.69</v>
      </c>
      <c r="O724" t="n">
        <v>23651.38</v>
      </c>
      <c r="P724" t="n">
        <v>418.76</v>
      </c>
      <c r="Q724" t="n">
        <v>3109.42</v>
      </c>
      <c r="R724" t="n">
        <v>167.34</v>
      </c>
      <c r="S724" t="n">
        <v>88.73</v>
      </c>
      <c r="T724" t="n">
        <v>37206.88</v>
      </c>
      <c r="U724" t="n">
        <v>0.53</v>
      </c>
      <c r="V724" t="n">
        <v>0.85</v>
      </c>
      <c r="W724" t="n">
        <v>7.73</v>
      </c>
      <c r="X724" t="n">
        <v>2.3</v>
      </c>
      <c r="Y724" t="n">
        <v>1</v>
      </c>
      <c r="Z724" t="n">
        <v>10</v>
      </c>
    </row>
    <row r="725">
      <c r="A725" t="n">
        <v>12</v>
      </c>
      <c r="B725" t="n">
        <v>95</v>
      </c>
      <c r="C725" t="inlineStr">
        <is>
          <t xml:space="preserve">CONCLUIDO	</t>
        </is>
      </c>
      <c r="D725" t="n">
        <v>2.5538</v>
      </c>
      <c r="E725" t="n">
        <v>39.16</v>
      </c>
      <c r="F725" t="n">
        <v>33.9</v>
      </c>
      <c r="G725" t="n">
        <v>27.12</v>
      </c>
      <c r="H725" t="n">
        <v>0.37</v>
      </c>
      <c r="I725" t="n">
        <v>75</v>
      </c>
      <c r="J725" t="n">
        <v>190.25</v>
      </c>
      <c r="K725" t="n">
        <v>53.44</v>
      </c>
      <c r="L725" t="n">
        <v>4</v>
      </c>
      <c r="M725" t="n">
        <v>73</v>
      </c>
      <c r="N725" t="n">
        <v>37.82</v>
      </c>
      <c r="O725" t="n">
        <v>23698.48</v>
      </c>
      <c r="P725" t="n">
        <v>412.72</v>
      </c>
      <c r="Q725" t="n">
        <v>3109.34</v>
      </c>
      <c r="R725" t="n">
        <v>162.45</v>
      </c>
      <c r="S725" t="n">
        <v>88.73</v>
      </c>
      <c r="T725" t="n">
        <v>34790.47</v>
      </c>
      <c r="U725" t="n">
        <v>0.55</v>
      </c>
      <c r="V725" t="n">
        <v>0.85</v>
      </c>
      <c r="W725" t="n">
        <v>7.7</v>
      </c>
      <c r="X725" t="n">
        <v>2.13</v>
      </c>
      <c r="Y725" t="n">
        <v>1</v>
      </c>
      <c r="Z725" t="n">
        <v>10</v>
      </c>
    </row>
    <row r="726">
      <c r="A726" t="n">
        <v>13</v>
      </c>
      <c r="B726" t="n">
        <v>95</v>
      </c>
      <c r="C726" t="inlineStr">
        <is>
          <t xml:space="preserve">CONCLUIDO	</t>
        </is>
      </c>
      <c r="D726" t="n">
        <v>2.5767</v>
      </c>
      <c r="E726" t="n">
        <v>38.81</v>
      </c>
      <c r="F726" t="n">
        <v>33.73</v>
      </c>
      <c r="G726" t="n">
        <v>28.92</v>
      </c>
      <c r="H726" t="n">
        <v>0.4</v>
      </c>
      <c r="I726" t="n">
        <v>70</v>
      </c>
      <c r="J726" t="n">
        <v>190.63</v>
      </c>
      <c r="K726" t="n">
        <v>53.44</v>
      </c>
      <c r="L726" t="n">
        <v>4.25</v>
      </c>
      <c r="M726" t="n">
        <v>68</v>
      </c>
      <c r="N726" t="n">
        <v>37.95</v>
      </c>
      <c r="O726" t="n">
        <v>23745.63</v>
      </c>
      <c r="P726" t="n">
        <v>407.81</v>
      </c>
      <c r="Q726" t="n">
        <v>3109.5</v>
      </c>
      <c r="R726" t="n">
        <v>156.82</v>
      </c>
      <c r="S726" t="n">
        <v>88.73</v>
      </c>
      <c r="T726" t="n">
        <v>31999.11</v>
      </c>
      <c r="U726" t="n">
        <v>0.57</v>
      </c>
      <c r="V726" t="n">
        <v>0.86</v>
      </c>
      <c r="W726" t="n">
        <v>7.7</v>
      </c>
      <c r="X726" t="n">
        <v>1.97</v>
      </c>
      <c r="Y726" t="n">
        <v>1</v>
      </c>
      <c r="Z726" t="n">
        <v>10</v>
      </c>
    </row>
    <row r="727">
      <c r="A727" t="n">
        <v>14</v>
      </c>
      <c r="B727" t="n">
        <v>95</v>
      </c>
      <c r="C727" t="inlineStr">
        <is>
          <t xml:space="preserve">CONCLUIDO	</t>
        </is>
      </c>
      <c r="D727" t="n">
        <v>2.5974</v>
      </c>
      <c r="E727" t="n">
        <v>38.5</v>
      </c>
      <c r="F727" t="n">
        <v>33.61</v>
      </c>
      <c r="G727" t="n">
        <v>31.03</v>
      </c>
      <c r="H727" t="n">
        <v>0.42</v>
      </c>
      <c r="I727" t="n">
        <v>65</v>
      </c>
      <c r="J727" t="n">
        <v>191.02</v>
      </c>
      <c r="K727" t="n">
        <v>53.44</v>
      </c>
      <c r="L727" t="n">
        <v>4.5</v>
      </c>
      <c r="M727" t="n">
        <v>63</v>
      </c>
      <c r="N727" t="n">
        <v>38.08</v>
      </c>
      <c r="O727" t="n">
        <v>23792.83</v>
      </c>
      <c r="P727" t="n">
        <v>401.57</v>
      </c>
      <c r="Q727" t="n">
        <v>3109.37</v>
      </c>
      <c r="R727" t="n">
        <v>152.61</v>
      </c>
      <c r="S727" t="n">
        <v>88.73</v>
      </c>
      <c r="T727" t="n">
        <v>29919.77</v>
      </c>
      <c r="U727" t="n">
        <v>0.58</v>
      </c>
      <c r="V727" t="n">
        <v>0.86</v>
      </c>
      <c r="W727" t="n">
        <v>7.7</v>
      </c>
      <c r="X727" t="n">
        <v>1.85</v>
      </c>
      <c r="Y727" t="n">
        <v>1</v>
      </c>
      <c r="Z727" t="n">
        <v>10</v>
      </c>
    </row>
    <row r="728">
      <c r="A728" t="n">
        <v>15</v>
      </c>
      <c r="B728" t="n">
        <v>95</v>
      </c>
      <c r="C728" t="inlineStr">
        <is>
          <t xml:space="preserve">CONCLUIDO	</t>
        </is>
      </c>
      <c r="D728" t="n">
        <v>2.615</v>
      </c>
      <c r="E728" t="n">
        <v>38.24</v>
      </c>
      <c r="F728" t="n">
        <v>33.5</v>
      </c>
      <c r="G728" t="n">
        <v>32.95</v>
      </c>
      <c r="H728" t="n">
        <v>0.44</v>
      </c>
      <c r="I728" t="n">
        <v>61</v>
      </c>
      <c r="J728" t="n">
        <v>191.4</v>
      </c>
      <c r="K728" t="n">
        <v>53.44</v>
      </c>
      <c r="L728" t="n">
        <v>4.75</v>
      </c>
      <c r="M728" t="n">
        <v>59</v>
      </c>
      <c r="N728" t="n">
        <v>38.22</v>
      </c>
      <c r="O728" t="n">
        <v>23840.07</v>
      </c>
      <c r="P728" t="n">
        <v>396.88</v>
      </c>
      <c r="Q728" t="n">
        <v>3109.36</v>
      </c>
      <c r="R728" t="n">
        <v>149.12</v>
      </c>
      <c r="S728" t="n">
        <v>88.73</v>
      </c>
      <c r="T728" t="n">
        <v>28194.24</v>
      </c>
      <c r="U728" t="n">
        <v>0.6</v>
      </c>
      <c r="V728" t="n">
        <v>0.86</v>
      </c>
      <c r="W728" t="n">
        <v>7.69</v>
      </c>
      <c r="X728" t="n">
        <v>1.74</v>
      </c>
      <c r="Y728" t="n">
        <v>1</v>
      </c>
      <c r="Z728" t="n">
        <v>10</v>
      </c>
    </row>
    <row r="729">
      <c r="A729" t="n">
        <v>16</v>
      </c>
      <c r="B729" t="n">
        <v>95</v>
      </c>
      <c r="C729" t="inlineStr">
        <is>
          <t xml:space="preserve">CONCLUIDO	</t>
        </is>
      </c>
      <c r="D729" t="n">
        <v>2.6342</v>
      </c>
      <c r="E729" t="n">
        <v>37.96</v>
      </c>
      <c r="F729" t="n">
        <v>33.37</v>
      </c>
      <c r="G729" t="n">
        <v>35.13</v>
      </c>
      <c r="H729" t="n">
        <v>0.46</v>
      </c>
      <c r="I729" t="n">
        <v>57</v>
      </c>
      <c r="J729" t="n">
        <v>191.78</v>
      </c>
      <c r="K729" t="n">
        <v>53.44</v>
      </c>
      <c r="L729" t="n">
        <v>5</v>
      </c>
      <c r="M729" t="n">
        <v>55</v>
      </c>
      <c r="N729" t="n">
        <v>38.35</v>
      </c>
      <c r="O729" t="n">
        <v>23887.36</v>
      </c>
      <c r="P729" t="n">
        <v>390.84</v>
      </c>
      <c r="Q729" t="n">
        <v>3109.32</v>
      </c>
      <c r="R729" t="n">
        <v>145.05</v>
      </c>
      <c r="S729" t="n">
        <v>88.73</v>
      </c>
      <c r="T729" t="n">
        <v>26179.19</v>
      </c>
      <c r="U729" t="n">
        <v>0.61</v>
      </c>
      <c r="V729" t="n">
        <v>0.87</v>
      </c>
      <c r="W729" t="n">
        <v>7.68</v>
      </c>
      <c r="X729" t="n">
        <v>1.61</v>
      </c>
      <c r="Y729" t="n">
        <v>1</v>
      </c>
      <c r="Z729" t="n">
        <v>10</v>
      </c>
    </row>
    <row r="730">
      <c r="A730" t="n">
        <v>17</v>
      </c>
      <c r="B730" t="n">
        <v>95</v>
      </c>
      <c r="C730" t="inlineStr">
        <is>
          <t xml:space="preserve">CONCLUIDO	</t>
        </is>
      </c>
      <c r="D730" t="n">
        <v>2.6489</v>
      </c>
      <c r="E730" t="n">
        <v>37.75</v>
      </c>
      <c r="F730" t="n">
        <v>33.27</v>
      </c>
      <c r="G730" t="n">
        <v>36.97</v>
      </c>
      <c r="H730" t="n">
        <v>0.48</v>
      </c>
      <c r="I730" t="n">
        <v>54</v>
      </c>
      <c r="J730" t="n">
        <v>192.17</v>
      </c>
      <c r="K730" t="n">
        <v>53.44</v>
      </c>
      <c r="L730" t="n">
        <v>5.25</v>
      </c>
      <c r="M730" t="n">
        <v>52</v>
      </c>
      <c r="N730" t="n">
        <v>38.48</v>
      </c>
      <c r="O730" t="n">
        <v>23934.69</v>
      </c>
      <c r="P730" t="n">
        <v>387.02</v>
      </c>
      <c r="Q730" t="n">
        <v>3109.3</v>
      </c>
      <c r="R730" t="n">
        <v>141.98</v>
      </c>
      <c r="S730" t="n">
        <v>88.73</v>
      </c>
      <c r="T730" t="n">
        <v>24659.75</v>
      </c>
      <c r="U730" t="n">
        <v>0.62</v>
      </c>
      <c r="V730" t="n">
        <v>0.87</v>
      </c>
      <c r="W730" t="n">
        <v>7.67</v>
      </c>
      <c r="X730" t="n">
        <v>1.51</v>
      </c>
      <c r="Y730" t="n">
        <v>1</v>
      </c>
      <c r="Z730" t="n">
        <v>10</v>
      </c>
    </row>
    <row r="731">
      <c r="A731" t="n">
        <v>18</v>
      </c>
      <c r="B731" t="n">
        <v>95</v>
      </c>
      <c r="C731" t="inlineStr">
        <is>
          <t xml:space="preserve">CONCLUIDO	</t>
        </is>
      </c>
      <c r="D731" t="n">
        <v>2.6609</v>
      </c>
      <c r="E731" t="n">
        <v>37.58</v>
      </c>
      <c r="F731" t="n">
        <v>33.21</v>
      </c>
      <c r="G731" t="n">
        <v>39.08</v>
      </c>
      <c r="H731" t="n">
        <v>0.51</v>
      </c>
      <c r="I731" t="n">
        <v>51</v>
      </c>
      <c r="J731" t="n">
        <v>192.55</v>
      </c>
      <c r="K731" t="n">
        <v>53.44</v>
      </c>
      <c r="L731" t="n">
        <v>5.5</v>
      </c>
      <c r="M731" t="n">
        <v>49</v>
      </c>
      <c r="N731" t="n">
        <v>38.62</v>
      </c>
      <c r="O731" t="n">
        <v>23982.06</v>
      </c>
      <c r="P731" t="n">
        <v>380.77</v>
      </c>
      <c r="Q731" t="n">
        <v>3109.29</v>
      </c>
      <c r="R731" t="n">
        <v>140.06</v>
      </c>
      <c r="S731" t="n">
        <v>88.73</v>
      </c>
      <c r="T731" t="n">
        <v>23715.24</v>
      </c>
      <c r="U731" t="n">
        <v>0.63</v>
      </c>
      <c r="V731" t="n">
        <v>0.87</v>
      </c>
      <c r="W731" t="n">
        <v>7.67</v>
      </c>
      <c r="X731" t="n">
        <v>1.45</v>
      </c>
      <c r="Y731" t="n">
        <v>1</v>
      </c>
      <c r="Z731" t="n">
        <v>10</v>
      </c>
    </row>
    <row r="732">
      <c r="A732" t="n">
        <v>19</v>
      </c>
      <c r="B732" t="n">
        <v>95</v>
      </c>
      <c r="C732" t="inlineStr">
        <is>
          <t xml:space="preserve">CONCLUIDO	</t>
        </is>
      </c>
      <c r="D732" t="n">
        <v>2.6775</v>
      </c>
      <c r="E732" t="n">
        <v>37.35</v>
      </c>
      <c r="F732" t="n">
        <v>33.09</v>
      </c>
      <c r="G732" t="n">
        <v>41.37</v>
      </c>
      <c r="H732" t="n">
        <v>0.53</v>
      </c>
      <c r="I732" t="n">
        <v>48</v>
      </c>
      <c r="J732" t="n">
        <v>192.94</v>
      </c>
      <c r="K732" t="n">
        <v>53.44</v>
      </c>
      <c r="L732" t="n">
        <v>5.75</v>
      </c>
      <c r="M732" t="n">
        <v>46</v>
      </c>
      <c r="N732" t="n">
        <v>38.75</v>
      </c>
      <c r="O732" t="n">
        <v>24029.48</v>
      </c>
      <c r="P732" t="n">
        <v>375.62</v>
      </c>
      <c r="Q732" t="n">
        <v>3109.18</v>
      </c>
      <c r="R732" t="n">
        <v>135.98</v>
      </c>
      <c r="S732" t="n">
        <v>88.73</v>
      </c>
      <c r="T732" t="n">
        <v>21691.09</v>
      </c>
      <c r="U732" t="n">
        <v>0.65</v>
      </c>
      <c r="V732" t="n">
        <v>0.87</v>
      </c>
      <c r="W732" t="n">
        <v>7.67</v>
      </c>
      <c r="X732" t="n">
        <v>1.33</v>
      </c>
      <c r="Y732" t="n">
        <v>1</v>
      </c>
      <c r="Z732" t="n">
        <v>10</v>
      </c>
    </row>
    <row r="733">
      <c r="A733" t="n">
        <v>20</v>
      </c>
      <c r="B733" t="n">
        <v>95</v>
      </c>
      <c r="C733" t="inlineStr">
        <is>
          <t xml:space="preserve">CONCLUIDO	</t>
        </is>
      </c>
      <c r="D733" t="n">
        <v>2.6909</v>
      </c>
      <c r="E733" t="n">
        <v>37.16</v>
      </c>
      <c r="F733" t="n">
        <v>33.02</v>
      </c>
      <c r="G733" t="n">
        <v>44.03</v>
      </c>
      <c r="H733" t="n">
        <v>0.55</v>
      </c>
      <c r="I733" t="n">
        <v>45</v>
      </c>
      <c r="J733" t="n">
        <v>193.32</v>
      </c>
      <c r="K733" t="n">
        <v>53.44</v>
      </c>
      <c r="L733" t="n">
        <v>6</v>
      </c>
      <c r="M733" t="n">
        <v>43</v>
      </c>
      <c r="N733" t="n">
        <v>38.89</v>
      </c>
      <c r="O733" t="n">
        <v>24076.95</v>
      </c>
      <c r="P733" t="n">
        <v>368.51</v>
      </c>
      <c r="Q733" t="n">
        <v>3109.22</v>
      </c>
      <c r="R733" t="n">
        <v>133.67</v>
      </c>
      <c r="S733" t="n">
        <v>88.73</v>
      </c>
      <c r="T733" t="n">
        <v>20547.61</v>
      </c>
      <c r="U733" t="n">
        <v>0.66</v>
      </c>
      <c r="V733" t="n">
        <v>0.88</v>
      </c>
      <c r="W733" t="n">
        <v>7.66</v>
      </c>
      <c r="X733" t="n">
        <v>1.26</v>
      </c>
      <c r="Y733" t="n">
        <v>1</v>
      </c>
      <c r="Z733" t="n">
        <v>10</v>
      </c>
    </row>
    <row r="734">
      <c r="A734" t="n">
        <v>21</v>
      </c>
      <c r="B734" t="n">
        <v>95</v>
      </c>
      <c r="C734" t="inlineStr">
        <is>
          <t xml:space="preserve">CONCLUIDO	</t>
        </is>
      </c>
      <c r="D734" t="n">
        <v>2.7005</v>
      </c>
      <c r="E734" t="n">
        <v>37.03</v>
      </c>
      <c r="F734" t="n">
        <v>32.96</v>
      </c>
      <c r="G734" t="n">
        <v>45.99</v>
      </c>
      <c r="H734" t="n">
        <v>0.57</v>
      </c>
      <c r="I734" t="n">
        <v>43</v>
      </c>
      <c r="J734" t="n">
        <v>193.71</v>
      </c>
      <c r="K734" t="n">
        <v>53.44</v>
      </c>
      <c r="L734" t="n">
        <v>6.25</v>
      </c>
      <c r="M734" t="n">
        <v>41</v>
      </c>
      <c r="N734" t="n">
        <v>39.02</v>
      </c>
      <c r="O734" t="n">
        <v>24124.47</v>
      </c>
      <c r="P734" t="n">
        <v>364.65</v>
      </c>
      <c r="Q734" t="n">
        <v>3109.25</v>
      </c>
      <c r="R734" t="n">
        <v>131.66</v>
      </c>
      <c r="S734" t="n">
        <v>88.73</v>
      </c>
      <c r="T734" t="n">
        <v>19553.32</v>
      </c>
      <c r="U734" t="n">
        <v>0.67</v>
      </c>
      <c r="V734" t="n">
        <v>0.88</v>
      </c>
      <c r="W734" t="n">
        <v>7.66</v>
      </c>
      <c r="X734" t="n">
        <v>1.2</v>
      </c>
      <c r="Y734" t="n">
        <v>1</v>
      </c>
      <c r="Z734" t="n">
        <v>10</v>
      </c>
    </row>
    <row r="735">
      <c r="A735" t="n">
        <v>22</v>
      </c>
      <c r="B735" t="n">
        <v>95</v>
      </c>
      <c r="C735" t="inlineStr">
        <is>
          <t xml:space="preserve">CONCLUIDO	</t>
        </is>
      </c>
      <c r="D735" t="n">
        <v>2.7112</v>
      </c>
      <c r="E735" t="n">
        <v>36.88</v>
      </c>
      <c r="F735" t="n">
        <v>32.89</v>
      </c>
      <c r="G735" t="n">
        <v>48.13</v>
      </c>
      <c r="H735" t="n">
        <v>0.59</v>
      </c>
      <c r="I735" t="n">
        <v>41</v>
      </c>
      <c r="J735" t="n">
        <v>194.09</v>
      </c>
      <c r="K735" t="n">
        <v>53.44</v>
      </c>
      <c r="L735" t="n">
        <v>6.5</v>
      </c>
      <c r="M735" t="n">
        <v>38</v>
      </c>
      <c r="N735" t="n">
        <v>39.16</v>
      </c>
      <c r="O735" t="n">
        <v>24172.03</v>
      </c>
      <c r="P735" t="n">
        <v>359.51</v>
      </c>
      <c r="Q735" t="n">
        <v>3109.25</v>
      </c>
      <c r="R735" t="n">
        <v>129.45</v>
      </c>
      <c r="S735" t="n">
        <v>88.73</v>
      </c>
      <c r="T735" t="n">
        <v>18459.43</v>
      </c>
      <c r="U735" t="n">
        <v>0.6899999999999999</v>
      </c>
      <c r="V735" t="n">
        <v>0.88</v>
      </c>
      <c r="W735" t="n">
        <v>7.65</v>
      </c>
      <c r="X735" t="n">
        <v>1.13</v>
      </c>
      <c r="Y735" t="n">
        <v>1</v>
      </c>
      <c r="Z735" t="n">
        <v>10</v>
      </c>
    </row>
    <row r="736">
      <c r="A736" t="n">
        <v>23</v>
      </c>
      <c r="B736" t="n">
        <v>95</v>
      </c>
      <c r="C736" t="inlineStr">
        <is>
          <t xml:space="preserve">CONCLUIDO	</t>
        </is>
      </c>
      <c r="D736" t="n">
        <v>2.7191</v>
      </c>
      <c r="E736" t="n">
        <v>36.78</v>
      </c>
      <c r="F736" t="n">
        <v>32.86</v>
      </c>
      <c r="G736" t="n">
        <v>50.55</v>
      </c>
      <c r="H736" t="n">
        <v>0.62</v>
      </c>
      <c r="I736" t="n">
        <v>39</v>
      </c>
      <c r="J736" t="n">
        <v>194.48</v>
      </c>
      <c r="K736" t="n">
        <v>53.44</v>
      </c>
      <c r="L736" t="n">
        <v>6.75</v>
      </c>
      <c r="M736" t="n">
        <v>35</v>
      </c>
      <c r="N736" t="n">
        <v>39.29</v>
      </c>
      <c r="O736" t="n">
        <v>24219.63</v>
      </c>
      <c r="P736" t="n">
        <v>352.87</v>
      </c>
      <c r="Q736" t="n">
        <v>3109.24</v>
      </c>
      <c r="R736" t="n">
        <v>128.33</v>
      </c>
      <c r="S736" t="n">
        <v>88.73</v>
      </c>
      <c r="T736" t="n">
        <v>17908.66</v>
      </c>
      <c r="U736" t="n">
        <v>0.6899999999999999</v>
      </c>
      <c r="V736" t="n">
        <v>0.88</v>
      </c>
      <c r="W736" t="n">
        <v>7.65</v>
      </c>
      <c r="X736" t="n">
        <v>1.09</v>
      </c>
      <c r="Y736" t="n">
        <v>1</v>
      </c>
      <c r="Z736" t="n">
        <v>10</v>
      </c>
    </row>
    <row r="737">
      <c r="A737" t="n">
        <v>24</v>
      </c>
      <c r="B737" t="n">
        <v>95</v>
      </c>
      <c r="C737" t="inlineStr">
        <is>
          <t xml:space="preserve">CONCLUIDO	</t>
        </is>
      </c>
      <c r="D737" t="n">
        <v>2.7294</v>
      </c>
      <c r="E737" t="n">
        <v>36.64</v>
      </c>
      <c r="F737" t="n">
        <v>32.79</v>
      </c>
      <c r="G737" t="n">
        <v>53.18</v>
      </c>
      <c r="H737" t="n">
        <v>0.64</v>
      </c>
      <c r="I737" t="n">
        <v>37</v>
      </c>
      <c r="J737" t="n">
        <v>194.86</v>
      </c>
      <c r="K737" t="n">
        <v>53.44</v>
      </c>
      <c r="L737" t="n">
        <v>7</v>
      </c>
      <c r="M737" t="n">
        <v>28</v>
      </c>
      <c r="N737" t="n">
        <v>39.43</v>
      </c>
      <c r="O737" t="n">
        <v>24267.28</v>
      </c>
      <c r="P737" t="n">
        <v>348.73</v>
      </c>
      <c r="Q737" t="n">
        <v>3109.16</v>
      </c>
      <c r="R737" t="n">
        <v>126.21</v>
      </c>
      <c r="S737" t="n">
        <v>88.73</v>
      </c>
      <c r="T737" t="n">
        <v>16859.66</v>
      </c>
      <c r="U737" t="n">
        <v>0.7</v>
      </c>
      <c r="V737" t="n">
        <v>0.88</v>
      </c>
      <c r="W737" t="n">
        <v>7.65</v>
      </c>
      <c r="X737" t="n">
        <v>1.03</v>
      </c>
      <c r="Y737" t="n">
        <v>1</v>
      </c>
      <c r="Z737" t="n">
        <v>10</v>
      </c>
    </row>
    <row r="738">
      <c r="A738" t="n">
        <v>25</v>
      </c>
      <c r="B738" t="n">
        <v>95</v>
      </c>
      <c r="C738" t="inlineStr">
        <is>
          <t xml:space="preserve">CONCLUIDO	</t>
        </is>
      </c>
      <c r="D738" t="n">
        <v>2.7335</v>
      </c>
      <c r="E738" t="n">
        <v>36.58</v>
      </c>
      <c r="F738" t="n">
        <v>32.77</v>
      </c>
      <c r="G738" t="n">
        <v>54.62</v>
      </c>
      <c r="H738" t="n">
        <v>0.66</v>
      </c>
      <c r="I738" t="n">
        <v>36</v>
      </c>
      <c r="J738" t="n">
        <v>195.25</v>
      </c>
      <c r="K738" t="n">
        <v>53.44</v>
      </c>
      <c r="L738" t="n">
        <v>7.25</v>
      </c>
      <c r="M738" t="n">
        <v>24</v>
      </c>
      <c r="N738" t="n">
        <v>39.57</v>
      </c>
      <c r="O738" t="n">
        <v>24314.98</v>
      </c>
      <c r="P738" t="n">
        <v>343.86</v>
      </c>
      <c r="Q738" t="n">
        <v>3109.29</v>
      </c>
      <c r="R738" t="n">
        <v>125.11</v>
      </c>
      <c r="S738" t="n">
        <v>88.73</v>
      </c>
      <c r="T738" t="n">
        <v>16315.58</v>
      </c>
      <c r="U738" t="n">
        <v>0.71</v>
      </c>
      <c r="V738" t="n">
        <v>0.88</v>
      </c>
      <c r="W738" t="n">
        <v>7.66</v>
      </c>
      <c r="X738" t="n">
        <v>1.01</v>
      </c>
      <c r="Y738" t="n">
        <v>1</v>
      </c>
      <c r="Z738" t="n">
        <v>10</v>
      </c>
    </row>
    <row r="739">
      <c r="A739" t="n">
        <v>26</v>
      </c>
      <c r="B739" t="n">
        <v>95</v>
      </c>
      <c r="C739" t="inlineStr">
        <is>
          <t xml:space="preserve">CONCLUIDO	</t>
        </is>
      </c>
      <c r="D739" t="n">
        <v>2.7365</v>
      </c>
      <c r="E739" t="n">
        <v>36.54</v>
      </c>
      <c r="F739" t="n">
        <v>32.77</v>
      </c>
      <c r="G739" t="n">
        <v>56.18</v>
      </c>
      <c r="H739" t="n">
        <v>0.68</v>
      </c>
      <c r="I739" t="n">
        <v>35</v>
      </c>
      <c r="J739" t="n">
        <v>195.64</v>
      </c>
      <c r="K739" t="n">
        <v>53.44</v>
      </c>
      <c r="L739" t="n">
        <v>7.5</v>
      </c>
      <c r="M739" t="n">
        <v>11</v>
      </c>
      <c r="N739" t="n">
        <v>39.7</v>
      </c>
      <c r="O739" t="n">
        <v>24362.73</v>
      </c>
      <c r="P739" t="n">
        <v>343.48</v>
      </c>
      <c r="Q739" t="n">
        <v>3109.31</v>
      </c>
      <c r="R739" t="n">
        <v>124.66</v>
      </c>
      <c r="S739" t="n">
        <v>88.73</v>
      </c>
      <c r="T739" t="n">
        <v>16096.53</v>
      </c>
      <c r="U739" t="n">
        <v>0.71</v>
      </c>
      <c r="V739" t="n">
        <v>0.88</v>
      </c>
      <c r="W739" t="n">
        <v>7.67</v>
      </c>
      <c r="X739" t="n">
        <v>1.01</v>
      </c>
      <c r="Y739" t="n">
        <v>1</v>
      </c>
      <c r="Z739" t="n">
        <v>10</v>
      </c>
    </row>
    <row r="740">
      <c r="A740" t="n">
        <v>27</v>
      </c>
      <c r="B740" t="n">
        <v>95</v>
      </c>
      <c r="C740" t="inlineStr">
        <is>
          <t xml:space="preserve">CONCLUIDO	</t>
        </is>
      </c>
      <c r="D740" t="n">
        <v>2.7395</v>
      </c>
      <c r="E740" t="n">
        <v>36.5</v>
      </c>
      <c r="F740" t="n">
        <v>32.77</v>
      </c>
      <c r="G740" t="n">
        <v>57.83</v>
      </c>
      <c r="H740" t="n">
        <v>0.7</v>
      </c>
      <c r="I740" t="n">
        <v>34</v>
      </c>
      <c r="J740" t="n">
        <v>196.03</v>
      </c>
      <c r="K740" t="n">
        <v>53.44</v>
      </c>
      <c r="L740" t="n">
        <v>7.75</v>
      </c>
      <c r="M740" t="n">
        <v>4</v>
      </c>
      <c r="N740" t="n">
        <v>39.84</v>
      </c>
      <c r="O740" t="n">
        <v>24410.52</v>
      </c>
      <c r="P740" t="n">
        <v>340.62</v>
      </c>
      <c r="Q740" t="n">
        <v>3109.21</v>
      </c>
      <c r="R740" t="n">
        <v>124.17</v>
      </c>
      <c r="S740" t="n">
        <v>88.73</v>
      </c>
      <c r="T740" t="n">
        <v>15853.49</v>
      </c>
      <c r="U740" t="n">
        <v>0.71</v>
      </c>
      <c r="V740" t="n">
        <v>0.88</v>
      </c>
      <c r="W740" t="n">
        <v>7.69</v>
      </c>
      <c r="X740" t="n">
        <v>1.01</v>
      </c>
      <c r="Y740" t="n">
        <v>1</v>
      </c>
      <c r="Z740" t="n">
        <v>10</v>
      </c>
    </row>
    <row r="741">
      <c r="A741" t="n">
        <v>28</v>
      </c>
      <c r="B741" t="n">
        <v>95</v>
      </c>
      <c r="C741" t="inlineStr">
        <is>
          <t xml:space="preserve">CONCLUIDO	</t>
        </is>
      </c>
      <c r="D741" t="n">
        <v>2.7401</v>
      </c>
      <c r="E741" t="n">
        <v>36.49</v>
      </c>
      <c r="F741" t="n">
        <v>32.76</v>
      </c>
      <c r="G741" t="n">
        <v>57.81</v>
      </c>
      <c r="H741" t="n">
        <v>0.72</v>
      </c>
      <c r="I741" t="n">
        <v>34</v>
      </c>
      <c r="J741" t="n">
        <v>196.41</v>
      </c>
      <c r="K741" t="n">
        <v>53.44</v>
      </c>
      <c r="L741" t="n">
        <v>8</v>
      </c>
      <c r="M741" t="n">
        <v>2</v>
      </c>
      <c r="N741" t="n">
        <v>39.98</v>
      </c>
      <c r="O741" t="n">
        <v>24458.36</v>
      </c>
      <c r="P741" t="n">
        <v>340.98</v>
      </c>
      <c r="Q741" t="n">
        <v>3109.22</v>
      </c>
      <c r="R741" t="n">
        <v>124</v>
      </c>
      <c r="S741" t="n">
        <v>88.73</v>
      </c>
      <c r="T741" t="n">
        <v>15769.64</v>
      </c>
      <c r="U741" t="n">
        <v>0.72</v>
      </c>
      <c r="V741" t="n">
        <v>0.88</v>
      </c>
      <c r="W741" t="n">
        <v>7.68</v>
      </c>
      <c r="X741" t="n">
        <v>1</v>
      </c>
      <c r="Y741" t="n">
        <v>1</v>
      </c>
      <c r="Z741" t="n">
        <v>10</v>
      </c>
    </row>
    <row r="742">
      <c r="A742" t="n">
        <v>29</v>
      </c>
      <c r="B742" t="n">
        <v>95</v>
      </c>
      <c r="C742" t="inlineStr">
        <is>
          <t xml:space="preserve">CONCLUIDO	</t>
        </is>
      </c>
      <c r="D742" t="n">
        <v>2.7403</v>
      </c>
      <c r="E742" t="n">
        <v>36.49</v>
      </c>
      <c r="F742" t="n">
        <v>32.76</v>
      </c>
      <c r="G742" t="n">
        <v>57.81</v>
      </c>
      <c r="H742" t="n">
        <v>0.74</v>
      </c>
      <c r="I742" t="n">
        <v>34</v>
      </c>
      <c r="J742" t="n">
        <v>196.8</v>
      </c>
      <c r="K742" t="n">
        <v>53.44</v>
      </c>
      <c r="L742" t="n">
        <v>8.25</v>
      </c>
      <c r="M742" t="n">
        <v>0</v>
      </c>
      <c r="N742" t="n">
        <v>40.12</v>
      </c>
      <c r="O742" t="n">
        <v>24506.24</v>
      </c>
      <c r="P742" t="n">
        <v>341.51</v>
      </c>
      <c r="Q742" t="n">
        <v>3109.31</v>
      </c>
      <c r="R742" t="n">
        <v>123.75</v>
      </c>
      <c r="S742" t="n">
        <v>88.73</v>
      </c>
      <c r="T742" t="n">
        <v>15645.74</v>
      </c>
      <c r="U742" t="n">
        <v>0.72</v>
      </c>
      <c r="V742" t="n">
        <v>0.88</v>
      </c>
      <c r="W742" t="n">
        <v>7.69</v>
      </c>
      <c r="X742" t="n">
        <v>1</v>
      </c>
      <c r="Y742" t="n">
        <v>1</v>
      </c>
      <c r="Z742" t="n">
        <v>10</v>
      </c>
    </row>
    <row r="743">
      <c r="A743" t="n">
        <v>0</v>
      </c>
      <c r="B743" t="n">
        <v>55</v>
      </c>
      <c r="C743" t="inlineStr">
        <is>
          <t xml:space="preserve">CONCLUIDO	</t>
        </is>
      </c>
      <c r="D743" t="n">
        <v>2.0555</v>
      </c>
      <c r="E743" t="n">
        <v>48.65</v>
      </c>
      <c r="F743" t="n">
        <v>39.92</v>
      </c>
      <c r="G743" t="n">
        <v>8.619999999999999</v>
      </c>
      <c r="H743" t="n">
        <v>0.15</v>
      </c>
      <c r="I743" t="n">
        <v>278</v>
      </c>
      <c r="J743" t="n">
        <v>116.05</v>
      </c>
      <c r="K743" t="n">
        <v>43.4</v>
      </c>
      <c r="L743" t="n">
        <v>1</v>
      </c>
      <c r="M743" t="n">
        <v>276</v>
      </c>
      <c r="N743" t="n">
        <v>16.65</v>
      </c>
      <c r="O743" t="n">
        <v>14546.17</v>
      </c>
      <c r="P743" t="n">
        <v>384.16</v>
      </c>
      <c r="Q743" t="n">
        <v>3110.3</v>
      </c>
      <c r="R743" t="n">
        <v>358.28</v>
      </c>
      <c r="S743" t="n">
        <v>88.73</v>
      </c>
      <c r="T743" t="n">
        <v>131689.93</v>
      </c>
      <c r="U743" t="n">
        <v>0.25</v>
      </c>
      <c r="V743" t="n">
        <v>0.72</v>
      </c>
      <c r="W743" t="n">
        <v>8.06</v>
      </c>
      <c r="X743" t="n">
        <v>8.15</v>
      </c>
      <c r="Y743" t="n">
        <v>1</v>
      </c>
      <c r="Z743" t="n">
        <v>10</v>
      </c>
    </row>
    <row r="744">
      <c r="A744" t="n">
        <v>1</v>
      </c>
      <c r="B744" t="n">
        <v>55</v>
      </c>
      <c r="C744" t="inlineStr">
        <is>
          <t xml:space="preserve">CONCLUIDO	</t>
        </is>
      </c>
      <c r="D744" t="n">
        <v>2.2301</v>
      </c>
      <c r="E744" t="n">
        <v>44.84</v>
      </c>
      <c r="F744" t="n">
        <v>37.81</v>
      </c>
      <c r="G744" t="n">
        <v>10.96</v>
      </c>
      <c r="H744" t="n">
        <v>0.19</v>
      </c>
      <c r="I744" t="n">
        <v>207</v>
      </c>
      <c r="J744" t="n">
        <v>116.37</v>
      </c>
      <c r="K744" t="n">
        <v>43.4</v>
      </c>
      <c r="L744" t="n">
        <v>1.25</v>
      </c>
      <c r="M744" t="n">
        <v>205</v>
      </c>
      <c r="N744" t="n">
        <v>16.72</v>
      </c>
      <c r="O744" t="n">
        <v>14585.96</v>
      </c>
      <c r="P744" t="n">
        <v>357.57</v>
      </c>
      <c r="Q744" t="n">
        <v>3110.07</v>
      </c>
      <c r="R744" t="n">
        <v>289.41</v>
      </c>
      <c r="S744" t="n">
        <v>88.73</v>
      </c>
      <c r="T744" t="n">
        <v>97611.2</v>
      </c>
      <c r="U744" t="n">
        <v>0.31</v>
      </c>
      <c r="V744" t="n">
        <v>0.77</v>
      </c>
      <c r="W744" t="n">
        <v>7.94</v>
      </c>
      <c r="X744" t="n">
        <v>6.04</v>
      </c>
      <c r="Y744" t="n">
        <v>1</v>
      </c>
      <c r="Z744" t="n">
        <v>10</v>
      </c>
    </row>
    <row r="745">
      <c r="A745" t="n">
        <v>2</v>
      </c>
      <c r="B745" t="n">
        <v>55</v>
      </c>
      <c r="C745" t="inlineStr">
        <is>
          <t xml:space="preserve">CONCLUIDO	</t>
        </is>
      </c>
      <c r="D745" t="n">
        <v>2.3561</v>
      </c>
      <c r="E745" t="n">
        <v>42.44</v>
      </c>
      <c r="F745" t="n">
        <v>36.47</v>
      </c>
      <c r="G745" t="n">
        <v>13.42</v>
      </c>
      <c r="H745" t="n">
        <v>0.23</v>
      </c>
      <c r="I745" t="n">
        <v>163</v>
      </c>
      <c r="J745" t="n">
        <v>116.69</v>
      </c>
      <c r="K745" t="n">
        <v>43.4</v>
      </c>
      <c r="L745" t="n">
        <v>1.5</v>
      </c>
      <c r="M745" t="n">
        <v>161</v>
      </c>
      <c r="N745" t="n">
        <v>16.79</v>
      </c>
      <c r="O745" t="n">
        <v>14625.77</v>
      </c>
      <c r="P745" t="n">
        <v>338.39</v>
      </c>
      <c r="Q745" t="n">
        <v>3109.75</v>
      </c>
      <c r="R745" t="n">
        <v>245.96</v>
      </c>
      <c r="S745" t="n">
        <v>88.73</v>
      </c>
      <c r="T745" t="n">
        <v>76104.06</v>
      </c>
      <c r="U745" t="n">
        <v>0.36</v>
      </c>
      <c r="V745" t="n">
        <v>0.79</v>
      </c>
      <c r="W745" t="n">
        <v>7.85</v>
      </c>
      <c r="X745" t="n">
        <v>4.7</v>
      </c>
      <c r="Y745" t="n">
        <v>1</v>
      </c>
      <c r="Z745" t="n">
        <v>10</v>
      </c>
    </row>
    <row r="746">
      <c r="A746" t="n">
        <v>3</v>
      </c>
      <c r="B746" t="n">
        <v>55</v>
      </c>
      <c r="C746" t="inlineStr">
        <is>
          <t xml:space="preserve">CONCLUIDO	</t>
        </is>
      </c>
      <c r="D746" t="n">
        <v>2.4442</v>
      </c>
      <c r="E746" t="n">
        <v>40.91</v>
      </c>
      <c r="F746" t="n">
        <v>35.63</v>
      </c>
      <c r="G746" t="n">
        <v>15.95</v>
      </c>
      <c r="H746" t="n">
        <v>0.26</v>
      </c>
      <c r="I746" t="n">
        <v>134</v>
      </c>
      <c r="J746" t="n">
        <v>117.01</v>
      </c>
      <c r="K746" t="n">
        <v>43.4</v>
      </c>
      <c r="L746" t="n">
        <v>1.75</v>
      </c>
      <c r="M746" t="n">
        <v>132</v>
      </c>
      <c r="N746" t="n">
        <v>16.86</v>
      </c>
      <c r="O746" t="n">
        <v>14665.62</v>
      </c>
      <c r="P746" t="n">
        <v>324.33</v>
      </c>
      <c r="Q746" t="n">
        <v>3109.83</v>
      </c>
      <c r="R746" t="n">
        <v>218.35</v>
      </c>
      <c r="S746" t="n">
        <v>88.73</v>
      </c>
      <c r="T746" t="n">
        <v>62445.79</v>
      </c>
      <c r="U746" t="n">
        <v>0.41</v>
      </c>
      <c r="V746" t="n">
        <v>0.8100000000000001</v>
      </c>
      <c r="W746" t="n">
        <v>7.82</v>
      </c>
      <c r="X746" t="n">
        <v>3.86</v>
      </c>
      <c r="Y746" t="n">
        <v>1</v>
      </c>
      <c r="Z746" t="n">
        <v>10</v>
      </c>
    </row>
    <row r="747">
      <c r="A747" t="n">
        <v>4</v>
      </c>
      <c r="B747" t="n">
        <v>55</v>
      </c>
      <c r="C747" t="inlineStr">
        <is>
          <t xml:space="preserve">CONCLUIDO	</t>
        </is>
      </c>
      <c r="D747" t="n">
        <v>2.5129</v>
      </c>
      <c r="E747" t="n">
        <v>39.79</v>
      </c>
      <c r="F747" t="n">
        <v>35.01</v>
      </c>
      <c r="G747" t="n">
        <v>18.59</v>
      </c>
      <c r="H747" t="n">
        <v>0.3</v>
      </c>
      <c r="I747" t="n">
        <v>113</v>
      </c>
      <c r="J747" t="n">
        <v>117.34</v>
      </c>
      <c r="K747" t="n">
        <v>43.4</v>
      </c>
      <c r="L747" t="n">
        <v>2</v>
      </c>
      <c r="M747" t="n">
        <v>111</v>
      </c>
      <c r="N747" t="n">
        <v>16.94</v>
      </c>
      <c r="O747" t="n">
        <v>14705.49</v>
      </c>
      <c r="P747" t="n">
        <v>311.84</v>
      </c>
      <c r="Q747" t="n">
        <v>3109.41</v>
      </c>
      <c r="R747" t="n">
        <v>198.35</v>
      </c>
      <c r="S747" t="n">
        <v>88.73</v>
      </c>
      <c r="T747" t="n">
        <v>52547.39</v>
      </c>
      <c r="U747" t="n">
        <v>0.45</v>
      </c>
      <c r="V747" t="n">
        <v>0.83</v>
      </c>
      <c r="W747" t="n">
        <v>7.78</v>
      </c>
      <c r="X747" t="n">
        <v>3.25</v>
      </c>
      <c r="Y747" t="n">
        <v>1</v>
      </c>
      <c r="Z747" t="n">
        <v>10</v>
      </c>
    </row>
    <row r="748">
      <c r="A748" t="n">
        <v>5</v>
      </c>
      <c r="B748" t="n">
        <v>55</v>
      </c>
      <c r="C748" t="inlineStr">
        <is>
          <t xml:space="preserve">CONCLUIDO	</t>
        </is>
      </c>
      <c r="D748" t="n">
        <v>2.5679</v>
      </c>
      <c r="E748" t="n">
        <v>38.94</v>
      </c>
      <c r="F748" t="n">
        <v>34.54</v>
      </c>
      <c r="G748" t="n">
        <v>21.37</v>
      </c>
      <c r="H748" t="n">
        <v>0.34</v>
      </c>
      <c r="I748" t="n">
        <v>97</v>
      </c>
      <c r="J748" t="n">
        <v>117.66</v>
      </c>
      <c r="K748" t="n">
        <v>43.4</v>
      </c>
      <c r="L748" t="n">
        <v>2.25</v>
      </c>
      <c r="M748" t="n">
        <v>95</v>
      </c>
      <c r="N748" t="n">
        <v>17.01</v>
      </c>
      <c r="O748" t="n">
        <v>14745.39</v>
      </c>
      <c r="P748" t="n">
        <v>300.76</v>
      </c>
      <c r="Q748" t="n">
        <v>3109.5</v>
      </c>
      <c r="R748" t="n">
        <v>183.41</v>
      </c>
      <c r="S748" t="n">
        <v>88.73</v>
      </c>
      <c r="T748" t="n">
        <v>45157.96</v>
      </c>
      <c r="U748" t="n">
        <v>0.48</v>
      </c>
      <c r="V748" t="n">
        <v>0.84</v>
      </c>
      <c r="W748" t="n">
        <v>7.74</v>
      </c>
      <c r="X748" t="n">
        <v>2.78</v>
      </c>
      <c r="Y748" t="n">
        <v>1</v>
      </c>
      <c r="Z748" t="n">
        <v>10</v>
      </c>
    </row>
    <row r="749">
      <c r="A749" t="n">
        <v>6</v>
      </c>
      <c r="B749" t="n">
        <v>55</v>
      </c>
      <c r="C749" t="inlineStr">
        <is>
          <t xml:space="preserve">CONCLUIDO	</t>
        </is>
      </c>
      <c r="D749" t="n">
        <v>2.6109</v>
      </c>
      <c r="E749" t="n">
        <v>38.3</v>
      </c>
      <c r="F749" t="n">
        <v>34.19</v>
      </c>
      <c r="G749" t="n">
        <v>24.13</v>
      </c>
      <c r="H749" t="n">
        <v>0.37</v>
      </c>
      <c r="I749" t="n">
        <v>85</v>
      </c>
      <c r="J749" t="n">
        <v>117.98</v>
      </c>
      <c r="K749" t="n">
        <v>43.4</v>
      </c>
      <c r="L749" t="n">
        <v>2.5</v>
      </c>
      <c r="M749" t="n">
        <v>83</v>
      </c>
      <c r="N749" t="n">
        <v>17.08</v>
      </c>
      <c r="O749" t="n">
        <v>14785.31</v>
      </c>
      <c r="P749" t="n">
        <v>291.36</v>
      </c>
      <c r="Q749" t="n">
        <v>3109.5</v>
      </c>
      <c r="R749" t="n">
        <v>171.84</v>
      </c>
      <c r="S749" t="n">
        <v>88.73</v>
      </c>
      <c r="T749" t="n">
        <v>39435.08</v>
      </c>
      <c r="U749" t="n">
        <v>0.52</v>
      </c>
      <c r="V749" t="n">
        <v>0.85</v>
      </c>
      <c r="W749" t="n">
        <v>7.72</v>
      </c>
      <c r="X749" t="n">
        <v>2.42</v>
      </c>
      <c r="Y749" t="n">
        <v>1</v>
      </c>
      <c r="Z749" t="n">
        <v>10</v>
      </c>
    </row>
    <row r="750">
      <c r="A750" t="n">
        <v>7</v>
      </c>
      <c r="B750" t="n">
        <v>55</v>
      </c>
      <c r="C750" t="inlineStr">
        <is>
          <t xml:space="preserve">CONCLUIDO	</t>
        </is>
      </c>
      <c r="D750" t="n">
        <v>2.6475</v>
      </c>
      <c r="E750" t="n">
        <v>37.77</v>
      </c>
      <c r="F750" t="n">
        <v>33.9</v>
      </c>
      <c r="G750" t="n">
        <v>27.12</v>
      </c>
      <c r="H750" t="n">
        <v>0.41</v>
      </c>
      <c r="I750" t="n">
        <v>75</v>
      </c>
      <c r="J750" t="n">
        <v>118.31</v>
      </c>
      <c r="K750" t="n">
        <v>43.4</v>
      </c>
      <c r="L750" t="n">
        <v>2.75</v>
      </c>
      <c r="M750" t="n">
        <v>73</v>
      </c>
      <c r="N750" t="n">
        <v>17.16</v>
      </c>
      <c r="O750" t="n">
        <v>14825.26</v>
      </c>
      <c r="P750" t="n">
        <v>280.91</v>
      </c>
      <c r="Q750" t="n">
        <v>3109.64</v>
      </c>
      <c r="R750" t="n">
        <v>162.01</v>
      </c>
      <c r="S750" t="n">
        <v>88.73</v>
      </c>
      <c r="T750" t="n">
        <v>34569.1</v>
      </c>
      <c r="U750" t="n">
        <v>0.55</v>
      </c>
      <c r="V750" t="n">
        <v>0.85</v>
      </c>
      <c r="W750" t="n">
        <v>7.71</v>
      </c>
      <c r="X750" t="n">
        <v>2.13</v>
      </c>
      <c r="Y750" t="n">
        <v>1</v>
      </c>
      <c r="Z750" t="n">
        <v>10</v>
      </c>
    </row>
    <row r="751">
      <c r="A751" t="n">
        <v>8</v>
      </c>
      <c r="B751" t="n">
        <v>55</v>
      </c>
      <c r="C751" t="inlineStr">
        <is>
          <t xml:space="preserve">CONCLUIDO	</t>
        </is>
      </c>
      <c r="D751" t="n">
        <v>2.6758</v>
      </c>
      <c r="E751" t="n">
        <v>37.37</v>
      </c>
      <c r="F751" t="n">
        <v>33.69</v>
      </c>
      <c r="G751" t="n">
        <v>30.17</v>
      </c>
      <c r="H751" t="n">
        <v>0.45</v>
      </c>
      <c r="I751" t="n">
        <v>67</v>
      </c>
      <c r="J751" t="n">
        <v>118.63</v>
      </c>
      <c r="K751" t="n">
        <v>43.4</v>
      </c>
      <c r="L751" t="n">
        <v>3</v>
      </c>
      <c r="M751" t="n">
        <v>60</v>
      </c>
      <c r="N751" t="n">
        <v>17.23</v>
      </c>
      <c r="O751" t="n">
        <v>14865.24</v>
      </c>
      <c r="P751" t="n">
        <v>272.43</v>
      </c>
      <c r="Q751" t="n">
        <v>3109.28</v>
      </c>
      <c r="R751" t="n">
        <v>154.82</v>
      </c>
      <c r="S751" t="n">
        <v>88.73</v>
      </c>
      <c r="T751" t="n">
        <v>31012.52</v>
      </c>
      <c r="U751" t="n">
        <v>0.57</v>
      </c>
      <c r="V751" t="n">
        <v>0.86</v>
      </c>
      <c r="W751" t="n">
        <v>7.72</v>
      </c>
      <c r="X751" t="n">
        <v>1.93</v>
      </c>
      <c r="Y751" t="n">
        <v>1</v>
      </c>
      <c r="Z751" t="n">
        <v>10</v>
      </c>
    </row>
    <row r="752">
      <c r="A752" t="n">
        <v>9</v>
      </c>
      <c r="B752" t="n">
        <v>55</v>
      </c>
      <c r="C752" t="inlineStr">
        <is>
          <t xml:space="preserve">CONCLUIDO	</t>
        </is>
      </c>
      <c r="D752" t="n">
        <v>2.6983</v>
      </c>
      <c r="E752" t="n">
        <v>37.06</v>
      </c>
      <c r="F752" t="n">
        <v>33.52</v>
      </c>
      <c r="G752" t="n">
        <v>32.97</v>
      </c>
      <c r="H752" t="n">
        <v>0.48</v>
      </c>
      <c r="I752" t="n">
        <v>61</v>
      </c>
      <c r="J752" t="n">
        <v>118.96</v>
      </c>
      <c r="K752" t="n">
        <v>43.4</v>
      </c>
      <c r="L752" t="n">
        <v>3.25</v>
      </c>
      <c r="M752" t="n">
        <v>38</v>
      </c>
      <c r="N752" t="n">
        <v>17.31</v>
      </c>
      <c r="O752" t="n">
        <v>14905.25</v>
      </c>
      <c r="P752" t="n">
        <v>264.43</v>
      </c>
      <c r="Q752" t="n">
        <v>3109.65</v>
      </c>
      <c r="R752" t="n">
        <v>148.81</v>
      </c>
      <c r="S752" t="n">
        <v>88.73</v>
      </c>
      <c r="T752" t="n">
        <v>28038.76</v>
      </c>
      <c r="U752" t="n">
        <v>0.6</v>
      </c>
      <c r="V752" t="n">
        <v>0.86</v>
      </c>
      <c r="W752" t="n">
        <v>7.72</v>
      </c>
      <c r="X752" t="n">
        <v>1.76</v>
      </c>
      <c r="Y752" t="n">
        <v>1</v>
      </c>
      <c r="Z752" t="n">
        <v>10</v>
      </c>
    </row>
    <row r="753">
      <c r="A753" t="n">
        <v>10</v>
      </c>
      <c r="B753" t="n">
        <v>55</v>
      </c>
      <c r="C753" t="inlineStr">
        <is>
          <t xml:space="preserve">CONCLUIDO	</t>
        </is>
      </c>
      <c r="D753" t="n">
        <v>2.7066</v>
      </c>
      <c r="E753" t="n">
        <v>36.95</v>
      </c>
      <c r="F753" t="n">
        <v>33.48</v>
      </c>
      <c r="G753" t="n">
        <v>34.63</v>
      </c>
      <c r="H753" t="n">
        <v>0.52</v>
      </c>
      <c r="I753" t="n">
        <v>58</v>
      </c>
      <c r="J753" t="n">
        <v>119.28</v>
      </c>
      <c r="K753" t="n">
        <v>43.4</v>
      </c>
      <c r="L753" t="n">
        <v>3.5</v>
      </c>
      <c r="M753" t="n">
        <v>8</v>
      </c>
      <c r="N753" t="n">
        <v>17.38</v>
      </c>
      <c r="O753" t="n">
        <v>14945.29</v>
      </c>
      <c r="P753" t="n">
        <v>262.1</v>
      </c>
      <c r="Q753" t="n">
        <v>3109.43</v>
      </c>
      <c r="R753" t="n">
        <v>146.07</v>
      </c>
      <c r="S753" t="n">
        <v>88.73</v>
      </c>
      <c r="T753" t="n">
        <v>26686.04</v>
      </c>
      <c r="U753" t="n">
        <v>0.61</v>
      </c>
      <c r="V753" t="n">
        <v>0.86</v>
      </c>
      <c r="W753" t="n">
        <v>7.76</v>
      </c>
      <c r="X753" t="n">
        <v>1.71</v>
      </c>
      <c r="Y753" t="n">
        <v>1</v>
      </c>
      <c r="Z753" t="n">
        <v>10</v>
      </c>
    </row>
    <row r="754">
      <c r="A754" t="n">
        <v>11</v>
      </c>
      <c r="B754" t="n">
        <v>55</v>
      </c>
      <c r="C754" t="inlineStr">
        <is>
          <t xml:space="preserve">CONCLUIDO	</t>
        </is>
      </c>
      <c r="D754" t="n">
        <v>2.7079</v>
      </c>
      <c r="E754" t="n">
        <v>36.93</v>
      </c>
      <c r="F754" t="n">
        <v>33.46</v>
      </c>
      <c r="G754" t="n">
        <v>34.61</v>
      </c>
      <c r="H754" t="n">
        <v>0.55</v>
      </c>
      <c r="I754" t="n">
        <v>58</v>
      </c>
      <c r="J754" t="n">
        <v>119.61</v>
      </c>
      <c r="K754" t="n">
        <v>43.4</v>
      </c>
      <c r="L754" t="n">
        <v>3.75</v>
      </c>
      <c r="M754" t="n">
        <v>0</v>
      </c>
      <c r="N754" t="n">
        <v>17.46</v>
      </c>
      <c r="O754" t="n">
        <v>14985.35</v>
      </c>
      <c r="P754" t="n">
        <v>262.21</v>
      </c>
      <c r="Q754" t="n">
        <v>3109.37</v>
      </c>
      <c r="R754" t="n">
        <v>145.51</v>
      </c>
      <c r="S754" t="n">
        <v>88.73</v>
      </c>
      <c r="T754" t="n">
        <v>26402.95</v>
      </c>
      <c r="U754" t="n">
        <v>0.61</v>
      </c>
      <c r="V754" t="n">
        <v>0.86</v>
      </c>
      <c r="W754" t="n">
        <v>7.76</v>
      </c>
      <c r="X754" t="n">
        <v>1.7</v>
      </c>
      <c r="Y754" t="n">
        <v>1</v>
      </c>
      <c r="Z75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INDEX(resultados!$A$2:$ZZ$754, 1, MATCH($B$1, resultados!$A$1:$ZZ$1, 0))</f>
        <v/>
      </c>
      <c r="B7">
        <f>INDEX(resultados!$A$2:$ZZ$754, 1, MATCH($B$2, resultados!$A$1:$ZZ$1, 0))</f>
        <v/>
      </c>
      <c r="C7">
        <f>INDEX(resultados!$A$2:$ZZ$754, 1, MATCH($B$3, resultados!$A$1:$ZZ$1, 0))</f>
        <v/>
      </c>
    </row>
    <row r="8">
      <c r="A8">
        <f>INDEX(resultados!$A$2:$ZZ$754, 2, MATCH($B$1, resultados!$A$1:$ZZ$1, 0))</f>
        <v/>
      </c>
      <c r="B8">
        <f>INDEX(resultados!$A$2:$ZZ$754, 2, MATCH($B$2, resultados!$A$1:$ZZ$1, 0))</f>
        <v/>
      </c>
      <c r="C8">
        <f>INDEX(resultados!$A$2:$ZZ$754, 2, MATCH($B$3, resultados!$A$1:$ZZ$1, 0))</f>
        <v/>
      </c>
    </row>
    <row r="9">
      <c r="A9">
        <f>INDEX(resultados!$A$2:$ZZ$754, 3, MATCH($B$1, resultados!$A$1:$ZZ$1, 0))</f>
        <v/>
      </c>
      <c r="B9">
        <f>INDEX(resultados!$A$2:$ZZ$754, 3, MATCH($B$2, resultados!$A$1:$ZZ$1, 0))</f>
        <v/>
      </c>
      <c r="C9">
        <f>INDEX(resultados!$A$2:$ZZ$754, 3, MATCH($B$3, resultados!$A$1:$ZZ$1, 0))</f>
        <v/>
      </c>
    </row>
    <row r="10">
      <c r="A10">
        <f>INDEX(resultados!$A$2:$ZZ$754, 4, MATCH($B$1, resultados!$A$1:$ZZ$1, 0))</f>
        <v/>
      </c>
      <c r="B10">
        <f>INDEX(resultados!$A$2:$ZZ$754, 4, MATCH($B$2, resultados!$A$1:$ZZ$1, 0))</f>
        <v/>
      </c>
      <c r="C10">
        <f>INDEX(resultados!$A$2:$ZZ$754, 4, MATCH($B$3, resultados!$A$1:$ZZ$1, 0))</f>
        <v/>
      </c>
    </row>
    <row r="11">
      <c r="A11">
        <f>INDEX(resultados!$A$2:$ZZ$754, 5, MATCH($B$1, resultados!$A$1:$ZZ$1, 0))</f>
        <v/>
      </c>
      <c r="B11">
        <f>INDEX(resultados!$A$2:$ZZ$754, 5, MATCH($B$2, resultados!$A$1:$ZZ$1, 0))</f>
        <v/>
      </c>
      <c r="C11">
        <f>INDEX(resultados!$A$2:$ZZ$754, 5, MATCH($B$3, resultados!$A$1:$ZZ$1, 0))</f>
        <v/>
      </c>
    </row>
    <row r="12">
      <c r="A12">
        <f>INDEX(resultados!$A$2:$ZZ$754, 6, MATCH($B$1, resultados!$A$1:$ZZ$1, 0))</f>
        <v/>
      </c>
      <c r="B12">
        <f>INDEX(resultados!$A$2:$ZZ$754, 6, MATCH($B$2, resultados!$A$1:$ZZ$1, 0))</f>
        <v/>
      </c>
      <c r="C12">
        <f>INDEX(resultados!$A$2:$ZZ$754, 6, MATCH($B$3, resultados!$A$1:$ZZ$1, 0))</f>
        <v/>
      </c>
    </row>
    <row r="13">
      <c r="A13">
        <f>INDEX(resultados!$A$2:$ZZ$754, 7, MATCH($B$1, resultados!$A$1:$ZZ$1, 0))</f>
        <v/>
      </c>
      <c r="B13">
        <f>INDEX(resultados!$A$2:$ZZ$754, 7, MATCH($B$2, resultados!$A$1:$ZZ$1, 0))</f>
        <v/>
      </c>
      <c r="C13">
        <f>INDEX(resultados!$A$2:$ZZ$754, 7, MATCH($B$3, resultados!$A$1:$ZZ$1, 0))</f>
        <v/>
      </c>
    </row>
    <row r="14">
      <c r="A14">
        <f>INDEX(resultados!$A$2:$ZZ$754, 8, MATCH($B$1, resultados!$A$1:$ZZ$1, 0))</f>
        <v/>
      </c>
      <c r="B14">
        <f>INDEX(resultados!$A$2:$ZZ$754, 8, MATCH($B$2, resultados!$A$1:$ZZ$1, 0))</f>
        <v/>
      </c>
      <c r="C14">
        <f>INDEX(resultados!$A$2:$ZZ$754, 8, MATCH($B$3, resultados!$A$1:$ZZ$1, 0))</f>
        <v/>
      </c>
    </row>
    <row r="15">
      <c r="A15">
        <f>INDEX(resultados!$A$2:$ZZ$754, 9, MATCH($B$1, resultados!$A$1:$ZZ$1, 0))</f>
        <v/>
      </c>
      <c r="B15">
        <f>INDEX(resultados!$A$2:$ZZ$754, 9, MATCH($B$2, resultados!$A$1:$ZZ$1, 0))</f>
        <v/>
      </c>
      <c r="C15">
        <f>INDEX(resultados!$A$2:$ZZ$754, 9, MATCH($B$3, resultados!$A$1:$ZZ$1, 0))</f>
        <v/>
      </c>
    </row>
    <row r="16">
      <c r="A16">
        <f>INDEX(resultados!$A$2:$ZZ$754, 10, MATCH($B$1, resultados!$A$1:$ZZ$1, 0))</f>
        <v/>
      </c>
      <c r="B16">
        <f>INDEX(resultados!$A$2:$ZZ$754, 10, MATCH($B$2, resultados!$A$1:$ZZ$1, 0))</f>
        <v/>
      </c>
      <c r="C16">
        <f>INDEX(resultados!$A$2:$ZZ$754, 10, MATCH($B$3, resultados!$A$1:$ZZ$1, 0))</f>
        <v/>
      </c>
    </row>
    <row r="17">
      <c r="A17">
        <f>INDEX(resultados!$A$2:$ZZ$754, 11, MATCH($B$1, resultados!$A$1:$ZZ$1, 0))</f>
        <v/>
      </c>
      <c r="B17">
        <f>INDEX(resultados!$A$2:$ZZ$754, 11, MATCH($B$2, resultados!$A$1:$ZZ$1, 0))</f>
        <v/>
      </c>
      <c r="C17">
        <f>INDEX(resultados!$A$2:$ZZ$754, 11, MATCH($B$3, resultados!$A$1:$ZZ$1, 0))</f>
        <v/>
      </c>
    </row>
    <row r="18">
      <c r="A18">
        <f>INDEX(resultados!$A$2:$ZZ$754, 12, MATCH($B$1, resultados!$A$1:$ZZ$1, 0))</f>
        <v/>
      </c>
      <c r="B18">
        <f>INDEX(resultados!$A$2:$ZZ$754, 12, MATCH($B$2, resultados!$A$1:$ZZ$1, 0))</f>
        <v/>
      </c>
      <c r="C18">
        <f>INDEX(resultados!$A$2:$ZZ$754, 12, MATCH($B$3, resultados!$A$1:$ZZ$1, 0))</f>
        <v/>
      </c>
    </row>
    <row r="19">
      <c r="A19">
        <f>INDEX(resultados!$A$2:$ZZ$754, 13, MATCH($B$1, resultados!$A$1:$ZZ$1, 0))</f>
        <v/>
      </c>
      <c r="B19">
        <f>INDEX(resultados!$A$2:$ZZ$754, 13, MATCH($B$2, resultados!$A$1:$ZZ$1, 0))</f>
        <v/>
      </c>
      <c r="C19">
        <f>INDEX(resultados!$A$2:$ZZ$754, 13, MATCH($B$3, resultados!$A$1:$ZZ$1, 0))</f>
        <v/>
      </c>
    </row>
    <row r="20">
      <c r="A20">
        <f>INDEX(resultados!$A$2:$ZZ$754, 14, MATCH($B$1, resultados!$A$1:$ZZ$1, 0))</f>
        <v/>
      </c>
      <c r="B20">
        <f>INDEX(resultados!$A$2:$ZZ$754, 14, MATCH($B$2, resultados!$A$1:$ZZ$1, 0))</f>
        <v/>
      </c>
      <c r="C20">
        <f>INDEX(resultados!$A$2:$ZZ$754, 14, MATCH($B$3, resultados!$A$1:$ZZ$1, 0))</f>
        <v/>
      </c>
    </row>
    <row r="21">
      <c r="A21">
        <f>INDEX(resultados!$A$2:$ZZ$754, 15, MATCH($B$1, resultados!$A$1:$ZZ$1, 0))</f>
        <v/>
      </c>
      <c r="B21">
        <f>INDEX(resultados!$A$2:$ZZ$754, 15, MATCH($B$2, resultados!$A$1:$ZZ$1, 0))</f>
        <v/>
      </c>
      <c r="C21">
        <f>INDEX(resultados!$A$2:$ZZ$754, 15, MATCH($B$3, resultados!$A$1:$ZZ$1, 0))</f>
        <v/>
      </c>
    </row>
    <row r="22">
      <c r="A22">
        <f>INDEX(resultados!$A$2:$ZZ$754, 16, MATCH($B$1, resultados!$A$1:$ZZ$1, 0))</f>
        <v/>
      </c>
      <c r="B22">
        <f>INDEX(resultados!$A$2:$ZZ$754, 16, MATCH($B$2, resultados!$A$1:$ZZ$1, 0))</f>
        <v/>
      </c>
      <c r="C22">
        <f>INDEX(resultados!$A$2:$ZZ$754, 16, MATCH($B$3, resultados!$A$1:$ZZ$1, 0))</f>
        <v/>
      </c>
    </row>
    <row r="23">
      <c r="A23">
        <f>INDEX(resultados!$A$2:$ZZ$754, 17, MATCH($B$1, resultados!$A$1:$ZZ$1, 0))</f>
        <v/>
      </c>
      <c r="B23">
        <f>INDEX(resultados!$A$2:$ZZ$754, 17, MATCH($B$2, resultados!$A$1:$ZZ$1, 0))</f>
        <v/>
      </c>
      <c r="C23">
        <f>INDEX(resultados!$A$2:$ZZ$754, 17, MATCH($B$3, resultados!$A$1:$ZZ$1, 0))</f>
        <v/>
      </c>
    </row>
    <row r="24">
      <c r="A24">
        <f>INDEX(resultados!$A$2:$ZZ$754, 18, MATCH($B$1, resultados!$A$1:$ZZ$1, 0))</f>
        <v/>
      </c>
      <c r="B24">
        <f>INDEX(resultados!$A$2:$ZZ$754, 18, MATCH($B$2, resultados!$A$1:$ZZ$1, 0))</f>
        <v/>
      </c>
      <c r="C24">
        <f>INDEX(resultados!$A$2:$ZZ$754, 18, MATCH($B$3, resultados!$A$1:$ZZ$1, 0))</f>
        <v/>
      </c>
    </row>
    <row r="25">
      <c r="A25">
        <f>INDEX(resultados!$A$2:$ZZ$754, 19, MATCH($B$1, resultados!$A$1:$ZZ$1, 0))</f>
        <v/>
      </c>
      <c r="B25">
        <f>INDEX(resultados!$A$2:$ZZ$754, 19, MATCH($B$2, resultados!$A$1:$ZZ$1, 0))</f>
        <v/>
      </c>
      <c r="C25">
        <f>INDEX(resultados!$A$2:$ZZ$754, 19, MATCH($B$3, resultados!$A$1:$ZZ$1, 0))</f>
        <v/>
      </c>
    </row>
    <row r="26">
      <c r="A26">
        <f>INDEX(resultados!$A$2:$ZZ$754, 20, MATCH($B$1, resultados!$A$1:$ZZ$1, 0))</f>
        <v/>
      </c>
      <c r="B26">
        <f>INDEX(resultados!$A$2:$ZZ$754, 20, MATCH($B$2, resultados!$A$1:$ZZ$1, 0))</f>
        <v/>
      </c>
      <c r="C26">
        <f>INDEX(resultados!$A$2:$ZZ$754, 20, MATCH($B$3, resultados!$A$1:$ZZ$1, 0))</f>
        <v/>
      </c>
    </row>
    <row r="27">
      <c r="A27">
        <f>INDEX(resultados!$A$2:$ZZ$754, 21, MATCH($B$1, resultados!$A$1:$ZZ$1, 0))</f>
        <v/>
      </c>
      <c r="B27">
        <f>INDEX(resultados!$A$2:$ZZ$754, 21, MATCH($B$2, resultados!$A$1:$ZZ$1, 0))</f>
        <v/>
      </c>
      <c r="C27">
        <f>INDEX(resultados!$A$2:$ZZ$754, 21, MATCH($B$3, resultados!$A$1:$ZZ$1, 0))</f>
        <v/>
      </c>
    </row>
    <row r="28">
      <c r="A28">
        <f>INDEX(resultados!$A$2:$ZZ$754, 22, MATCH($B$1, resultados!$A$1:$ZZ$1, 0))</f>
        <v/>
      </c>
      <c r="B28">
        <f>INDEX(resultados!$A$2:$ZZ$754, 22, MATCH($B$2, resultados!$A$1:$ZZ$1, 0))</f>
        <v/>
      </c>
      <c r="C28">
        <f>INDEX(resultados!$A$2:$ZZ$754, 22, MATCH($B$3, resultados!$A$1:$ZZ$1, 0))</f>
        <v/>
      </c>
    </row>
    <row r="29">
      <c r="A29">
        <f>INDEX(resultados!$A$2:$ZZ$754, 23, MATCH($B$1, resultados!$A$1:$ZZ$1, 0))</f>
        <v/>
      </c>
      <c r="B29">
        <f>INDEX(resultados!$A$2:$ZZ$754, 23, MATCH($B$2, resultados!$A$1:$ZZ$1, 0))</f>
        <v/>
      </c>
      <c r="C29">
        <f>INDEX(resultados!$A$2:$ZZ$754, 23, MATCH($B$3, resultados!$A$1:$ZZ$1, 0))</f>
        <v/>
      </c>
    </row>
    <row r="30">
      <c r="A30">
        <f>INDEX(resultados!$A$2:$ZZ$754, 24, MATCH($B$1, resultados!$A$1:$ZZ$1, 0))</f>
        <v/>
      </c>
      <c r="B30">
        <f>INDEX(resultados!$A$2:$ZZ$754, 24, MATCH($B$2, resultados!$A$1:$ZZ$1, 0))</f>
        <v/>
      </c>
      <c r="C30">
        <f>INDEX(resultados!$A$2:$ZZ$754, 24, MATCH($B$3, resultados!$A$1:$ZZ$1, 0))</f>
        <v/>
      </c>
    </row>
    <row r="31">
      <c r="A31">
        <f>INDEX(resultados!$A$2:$ZZ$754, 25, MATCH($B$1, resultados!$A$1:$ZZ$1, 0))</f>
        <v/>
      </c>
      <c r="B31">
        <f>INDEX(resultados!$A$2:$ZZ$754, 25, MATCH($B$2, resultados!$A$1:$ZZ$1, 0))</f>
        <v/>
      </c>
      <c r="C31">
        <f>INDEX(resultados!$A$2:$ZZ$754, 25, MATCH($B$3, resultados!$A$1:$ZZ$1, 0))</f>
        <v/>
      </c>
    </row>
    <row r="32">
      <c r="A32">
        <f>INDEX(resultados!$A$2:$ZZ$754, 26, MATCH($B$1, resultados!$A$1:$ZZ$1, 0))</f>
        <v/>
      </c>
      <c r="B32">
        <f>INDEX(resultados!$A$2:$ZZ$754, 26, MATCH($B$2, resultados!$A$1:$ZZ$1, 0))</f>
        <v/>
      </c>
      <c r="C32">
        <f>INDEX(resultados!$A$2:$ZZ$754, 26, MATCH($B$3, resultados!$A$1:$ZZ$1, 0))</f>
        <v/>
      </c>
    </row>
    <row r="33">
      <c r="A33">
        <f>INDEX(resultados!$A$2:$ZZ$754, 27, MATCH($B$1, resultados!$A$1:$ZZ$1, 0))</f>
        <v/>
      </c>
      <c r="B33">
        <f>INDEX(resultados!$A$2:$ZZ$754, 27, MATCH($B$2, resultados!$A$1:$ZZ$1, 0))</f>
        <v/>
      </c>
      <c r="C33">
        <f>INDEX(resultados!$A$2:$ZZ$754, 27, MATCH($B$3, resultados!$A$1:$ZZ$1, 0))</f>
        <v/>
      </c>
    </row>
    <row r="34">
      <c r="A34">
        <f>INDEX(resultados!$A$2:$ZZ$754, 28, MATCH($B$1, resultados!$A$1:$ZZ$1, 0))</f>
        <v/>
      </c>
      <c r="B34">
        <f>INDEX(resultados!$A$2:$ZZ$754, 28, MATCH($B$2, resultados!$A$1:$ZZ$1, 0))</f>
        <v/>
      </c>
      <c r="C34">
        <f>INDEX(resultados!$A$2:$ZZ$754, 28, MATCH($B$3, resultados!$A$1:$ZZ$1, 0))</f>
        <v/>
      </c>
    </row>
    <row r="35">
      <c r="A35">
        <f>INDEX(resultados!$A$2:$ZZ$754, 29, MATCH($B$1, resultados!$A$1:$ZZ$1, 0))</f>
        <v/>
      </c>
      <c r="B35">
        <f>INDEX(resultados!$A$2:$ZZ$754, 29, MATCH($B$2, resultados!$A$1:$ZZ$1, 0))</f>
        <v/>
      </c>
      <c r="C35">
        <f>INDEX(resultados!$A$2:$ZZ$754, 29, MATCH($B$3, resultados!$A$1:$ZZ$1, 0))</f>
        <v/>
      </c>
    </row>
    <row r="36">
      <c r="A36">
        <f>INDEX(resultados!$A$2:$ZZ$754, 30, MATCH($B$1, resultados!$A$1:$ZZ$1, 0))</f>
        <v/>
      </c>
      <c r="B36">
        <f>INDEX(resultados!$A$2:$ZZ$754, 30, MATCH($B$2, resultados!$A$1:$ZZ$1, 0))</f>
        <v/>
      </c>
      <c r="C36">
        <f>INDEX(resultados!$A$2:$ZZ$754, 30, MATCH($B$3, resultados!$A$1:$ZZ$1, 0))</f>
        <v/>
      </c>
    </row>
    <row r="37">
      <c r="A37">
        <f>INDEX(resultados!$A$2:$ZZ$754, 31, MATCH($B$1, resultados!$A$1:$ZZ$1, 0))</f>
        <v/>
      </c>
      <c r="B37">
        <f>INDEX(resultados!$A$2:$ZZ$754, 31, MATCH($B$2, resultados!$A$1:$ZZ$1, 0))</f>
        <v/>
      </c>
      <c r="C37">
        <f>INDEX(resultados!$A$2:$ZZ$754, 31, MATCH($B$3, resultados!$A$1:$ZZ$1, 0))</f>
        <v/>
      </c>
    </row>
    <row r="38">
      <c r="A38">
        <f>INDEX(resultados!$A$2:$ZZ$754, 32, MATCH($B$1, resultados!$A$1:$ZZ$1, 0))</f>
        <v/>
      </c>
      <c r="B38">
        <f>INDEX(resultados!$A$2:$ZZ$754, 32, MATCH($B$2, resultados!$A$1:$ZZ$1, 0))</f>
        <v/>
      </c>
      <c r="C38">
        <f>INDEX(resultados!$A$2:$ZZ$754, 32, MATCH($B$3, resultados!$A$1:$ZZ$1, 0))</f>
        <v/>
      </c>
    </row>
    <row r="39">
      <c r="A39">
        <f>INDEX(resultados!$A$2:$ZZ$754, 33, MATCH($B$1, resultados!$A$1:$ZZ$1, 0))</f>
        <v/>
      </c>
      <c r="B39">
        <f>INDEX(resultados!$A$2:$ZZ$754, 33, MATCH($B$2, resultados!$A$1:$ZZ$1, 0))</f>
        <v/>
      </c>
      <c r="C39">
        <f>INDEX(resultados!$A$2:$ZZ$754, 33, MATCH($B$3, resultados!$A$1:$ZZ$1, 0))</f>
        <v/>
      </c>
    </row>
    <row r="40">
      <c r="A40">
        <f>INDEX(resultados!$A$2:$ZZ$754, 34, MATCH($B$1, resultados!$A$1:$ZZ$1, 0))</f>
        <v/>
      </c>
      <c r="B40">
        <f>INDEX(resultados!$A$2:$ZZ$754, 34, MATCH($B$2, resultados!$A$1:$ZZ$1, 0))</f>
        <v/>
      </c>
      <c r="C40">
        <f>INDEX(resultados!$A$2:$ZZ$754, 34, MATCH($B$3, resultados!$A$1:$ZZ$1, 0))</f>
        <v/>
      </c>
    </row>
    <row r="41">
      <c r="A41">
        <f>INDEX(resultados!$A$2:$ZZ$754, 35, MATCH($B$1, resultados!$A$1:$ZZ$1, 0))</f>
        <v/>
      </c>
      <c r="B41">
        <f>INDEX(resultados!$A$2:$ZZ$754, 35, MATCH($B$2, resultados!$A$1:$ZZ$1, 0))</f>
        <v/>
      </c>
      <c r="C41">
        <f>INDEX(resultados!$A$2:$ZZ$754, 35, MATCH($B$3, resultados!$A$1:$ZZ$1, 0))</f>
        <v/>
      </c>
    </row>
    <row r="42">
      <c r="A42">
        <f>INDEX(resultados!$A$2:$ZZ$754, 36, MATCH($B$1, resultados!$A$1:$ZZ$1, 0))</f>
        <v/>
      </c>
      <c r="B42">
        <f>INDEX(resultados!$A$2:$ZZ$754, 36, MATCH($B$2, resultados!$A$1:$ZZ$1, 0))</f>
        <v/>
      </c>
      <c r="C42">
        <f>INDEX(resultados!$A$2:$ZZ$754, 36, MATCH($B$3, resultados!$A$1:$ZZ$1, 0))</f>
        <v/>
      </c>
    </row>
    <row r="43">
      <c r="A43">
        <f>INDEX(resultados!$A$2:$ZZ$754, 37, MATCH($B$1, resultados!$A$1:$ZZ$1, 0))</f>
        <v/>
      </c>
      <c r="B43">
        <f>INDEX(resultados!$A$2:$ZZ$754, 37, MATCH($B$2, resultados!$A$1:$ZZ$1, 0))</f>
        <v/>
      </c>
      <c r="C43">
        <f>INDEX(resultados!$A$2:$ZZ$754, 37, MATCH($B$3, resultados!$A$1:$ZZ$1, 0))</f>
        <v/>
      </c>
    </row>
    <row r="44">
      <c r="A44">
        <f>INDEX(resultados!$A$2:$ZZ$754, 38, MATCH($B$1, resultados!$A$1:$ZZ$1, 0))</f>
        <v/>
      </c>
      <c r="B44">
        <f>INDEX(resultados!$A$2:$ZZ$754, 38, MATCH($B$2, resultados!$A$1:$ZZ$1, 0))</f>
        <v/>
      </c>
      <c r="C44">
        <f>INDEX(resultados!$A$2:$ZZ$754, 38, MATCH($B$3, resultados!$A$1:$ZZ$1, 0))</f>
        <v/>
      </c>
    </row>
    <row r="45">
      <c r="A45">
        <f>INDEX(resultados!$A$2:$ZZ$754, 39, MATCH($B$1, resultados!$A$1:$ZZ$1, 0))</f>
        <v/>
      </c>
      <c r="B45">
        <f>INDEX(resultados!$A$2:$ZZ$754, 39, MATCH($B$2, resultados!$A$1:$ZZ$1, 0))</f>
        <v/>
      </c>
      <c r="C45">
        <f>INDEX(resultados!$A$2:$ZZ$754, 39, MATCH($B$3, resultados!$A$1:$ZZ$1, 0))</f>
        <v/>
      </c>
    </row>
    <row r="46">
      <c r="A46">
        <f>INDEX(resultados!$A$2:$ZZ$754, 40, MATCH($B$1, resultados!$A$1:$ZZ$1, 0))</f>
        <v/>
      </c>
      <c r="B46">
        <f>INDEX(resultados!$A$2:$ZZ$754, 40, MATCH($B$2, resultados!$A$1:$ZZ$1, 0))</f>
        <v/>
      </c>
      <c r="C46">
        <f>INDEX(resultados!$A$2:$ZZ$754, 40, MATCH($B$3, resultados!$A$1:$ZZ$1, 0))</f>
        <v/>
      </c>
    </row>
    <row r="47">
      <c r="A47">
        <f>INDEX(resultados!$A$2:$ZZ$754, 41, MATCH($B$1, resultados!$A$1:$ZZ$1, 0))</f>
        <v/>
      </c>
      <c r="B47">
        <f>INDEX(resultados!$A$2:$ZZ$754, 41, MATCH($B$2, resultados!$A$1:$ZZ$1, 0))</f>
        <v/>
      </c>
      <c r="C47">
        <f>INDEX(resultados!$A$2:$ZZ$754, 41, MATCH($B$3, resultados!$A$1:$ZZ$1, 0))</f>
        <v/>
      </c>
    </row>
    <row r="48">
      <c r="A48">
        <f>INDEX(resultados!$A$2:$ZZ$754, 42, MATCH($B$1, resultados!$A$1:$ZZ$1, 0))</f>
        <v/>
      </c>
      <c r="B48">
        <f>INDEX(resultados!$A$2:$ZZ$754, 42, MATCH($B$2, resultados!$A$1:$ZZ$1, 0))</f>
        <v/>
      </c>
      <c r="C48">
        <f>INDEX(resultados!$A$2:$ZZ$754, 42, MATCH($B$3, resultados!$A$1:$ZZ$1, 0))</f>
        <v/>
      </c>
    </row>
    <row r="49">
      <c r="A49">
        <f>INDEX(resultados!$A$2:$ZZ$754, 43, MATCH($B$1, resultados!$A$1:$ZZ$1, 0))</f>
        <v/>
      </c>
      <c r="B49">
        <f>INDEX(resultados!$A$2:$ZZ$754, 43, MATCH($B$2, resultados!$A$1:$ZZ$1, 0))</f>
        <v/>
      </c>
      <c r="C49">
        <f>INDEX(resultados!$A$2:$ZZ$754, 43, MATCH($B$3, resultados!$A$1:$ZZ$1, 0))</f>
        <v/>
      </c>
    </row>
    <row r="50">
      <c r="A50">
        <f>INDEX(resultados!$A$2:$ZZ$754, 44, MATCH($B$1, resultados!$A$1:$ZZ$1, 0))</f>
        <v/>
      </c>
      <c r="B50">
        <f>INDEX(resultados!$A$2:$ZZ$754, 44, MATCH($B$2, resultados!$A$1:$ZZ$1, 0))</f>
        <v/>
      </c>
      <c r="C50">
        <f>INDEX(resultados!$A$2:$ZZ$754, 44, MATCH($B$3, resultados!$A$1:$ZZ$1, 0))</f>
        <v/>
      </c>
    </row>
    <row r="51">
      <c r="A51">
        <f>INDEX(resultados!$A$2:$ZZ$754, 45, MATCH($B$1, resultados!$A$1:$ZZ$1, 0))</f>
        <v/>
      </c>
      <c r="B51">
        <f>INDEX(resultados!$A$2:$ZZ$754, 45, MATCH($B$2, resultados!$A$1:$ZZ$1, 0))</f>
        <v/>
      </c>
      <c r="C51">
        <f>INDEX(resultados!$A$2:$ZZ$754, 45, MATCH($B$3, resultados!$A$1:$ZZ$1, 0))</f>
        <v/>
      </c>
    </row>
    <row r="52">
      <c r="A52">
        <f>INDEX(resultados!$A$2:$ZZ$754, 46, MATCH($B$1, resultados!$A$1:$ZZ$1, 0))</f>
        <v/>
      </c>
      <c r="B52">
        <f>INDEX(resultados!$A$2:$ZZ$754, 46, MATCH($B$2, resultados!$A$1:$ZZ$1, 0))</f>
        <v/>
      </c>
      <c r="C52">
        <f>INDEX(resultados!$A$2:$ZZ$754, 46, MATCH($B$3, resultados!$A$1:$ZZ$1, 0))</f>
        <v/>
      </c>
    </row>
    <row r="53">
      <c r="A53">
        <f>INDEX(resultados!$A$2:$ZZ$754, 47, MATCH($B$1, resultados!$A$1:$ZZ$1, 0))</f>
        <v/>
      </c>
      <c r="B53">
        <f>INDEX(resultados!$A$2:$ZZ$754, 47, MATCH($B$2, resultados!$A$1:$ZZ$1, 0))</f>
        <v/>
      </c>
      <c r="C53">
        <f>INDEX(resultados!$A$2:$ZZ$754, 47, MATCH($B$3, resultados!$A$1:$ZZ$1, 0))</f>
        <v/>
      </c>
    </row>
    <row r="54">
      <c r="A54">
        <f>INDEX(resultados!$A$2:$ZZ$754, 48, MATCH($B$1, resultados!$A$1:$ZZ$1, 0))</f>
        <v/>
      </c>
      <c r="B54">
        <f>INDEX(resultados!$A$2:$ZZ$754, 48, MATCH($B$2, resultados!$A$1:$ZZ$1, 0))</f>
        <v/>
      </c>
      <c r="C54">
        <f>INDEX(resultados!$A$2:$ZZ$754, 48, MATCH($B$3, resultados!$A$1:$ZZ$1, 0))</f>
        <v/>
      </c>
    </row>
    <row r="55">
      <c r="A55">
        <f>INDEX(resultados!$A$2:$ZZ$754, 49, MATCH($B$1, resultados!$A$1:$ZZ$1, 0))</f>
        <v/>
      </c>
      <c r="B55">
        <f>INDEX(resultados!$A$2:$ZZ$754, 49, MATCH($B$2, resultados!$A$1:$ZZ$1, 0))</f>
        <v/>
      </c>
      <c r="C55">
        <f>INDEX(resultados!$A$2:$ZZ$754, 49, MATCH($B$3, resultados!$A$1:$ZZ$1, 0))</f>
        <v/>
      </c>
    </row>
    <row r="56">
      <c r="A56">
        <f>INDEX(resultados!$A$2:$ZZ$754, 50, MATCH($B$1, resultados!$A$1:$ZZ$1, 0))</f>
        <v/>
      </c>
      <c r="B56">
        <f>INDEX(resultados!$A$2:$ZZ$754, 50, MATCH($B$2, resultados!$A$1:$ZZ$1, 0))</f>
        <v/>
      </c>
      <c r="C56">
        <f>INDEX(resultados!$A$2:$ZZ$754, 50, MATCH($B$3, resultados!$A$1:$ZZ$1, 0))</f>
        <v/>
      </c>
    </row>
    <row r="57">
      <c r="A57">
        <f>INDEX(resultados!$A$2:$ZZ$754, 51, MATCH($B$1, resultados!$A$1:$ZZ$1, 0))</f>
        <v/>
      </c>
      <c r="B57">
        <f>INDEX(resultados!$A$2:$ZZ$754, 51, MATCH($B$2, resultados!$A$1:$ZZ$1, 0))</f>
        <v/>
      </c>
      <c r="C57">
        <f>INDEX(resultados!$A$2:$ZZ$754, 51, MATCH($B$3, resultados!$A$1:$ZZ$1, 0))</f>
        <v/>
      </c>
    </row>
    <row r="58">
      <c r="A58">
        <f>INDEX(resultados!$A$2:$ZZ$754, 52, MATCH($B$1, resultados!$A$1:$ZZ$1, 0))</f>
        <v/>
      </c>
      <c r="B58">
        <f>INDEX(resultados!$A$2:$ZZ$754, 52, MATCH($B$2, resultados!$A$1:$ZZ$1, 0))</f>
        <v/>
      </c>
      <c r="C58">
        <f>INDEX(resultados!$A$2:$ZZ$754, 52, MATCH($B$3, resultados!$A$1:$ZZ$1, 0))</f>
        <v/>
      </c>
    </row>
    <row r="59">
      <c r="A59">
        <f>INDEX(resultados!$A$2:$ZZ$754, 53, MATCH($B$1, resultados!$A$1:$ZZ$1, 0))</f>
        <v/>
      </c>
      <c r="B59">
        <f>INDEX(resultados!$A$2:$ZZ$754, 53, MATCH($B$2, resultados!$A$1:$ZZ$1, 0))</f>
        <v/>
      </c>
      <c r="C59">
        <f>INDEX(resultados!$A$2:$ZZ$754, 53, MATCH($B$3, resultados!$A$1:$ZZ$1, 0))</f>
        <v/>
      </c>
    </row>
    <row r="60">
      <c r="A60">
        <f>INDEX(resultados!$A$2:$ZZ$754, 54, MATCH($B$1, resultados!$A$1:$ZZ$1, 0))</f>
        <v/>
      </c>
      <c r="B60">
        <f>INDEX(resultados!$A$2:$ZZ$754, 54, MATCH($B$2, resultados!$A$1:$ZZ$1, 0))</f>
        <v/>
      </c>
      <c r="C60">
        <f>INDEX(resultados!$A$2:$ZZ$754, 54, MATCH($B$3, resultados!$A$1:$ZZ$1, 0))</f>
        <v/>
      </c>
    </row>
    <row r="61">
      <c r="A61">
        <f>INDEX(resultados!$A$2:$ZZ$754, 55, MATCH($B$1, resultados!$A$1:$ZZ$1, 0))</f>
        <v/>
      </c>
      <c r="B61">
        <f>INDEX(resultados!$A$2:$ZZ$754, 55, MATCH($B$2, resultados!$A$1:$ZZ$1, 0))</f>
        <v/>
      </c>
      <c r="C61">
        <f>INDEX(resultados!$A$2:$ZZ$754, 55, MATCH($B$3, resultados!$A$1:$ZZ$1, 0))</f>
        <v/>
      </c>
    </row>
    <row r="62">
      <c r="A62">
        <f>INDEX(resultados!$A$2:$ZZ$754, 56, MATCH($B$1, resultados!$A$1:$ZZ$1, 0))</f>
        <v/>
      </c>
      <c r="B62">
        <f>INDEX(resultados!$A$2:$ZZ$754, 56, MATCH($B$2, resultados!$A$1:$ZZ$1, 0))</f>
        <v/>
      </c>
      <c r="C62">
        <f>INDEX(resultados!$A$2:$ZZ$754, 56, MATCH($B$3, resultados!$A$1:$ZZ$1, 0))</f>
        <v/>
      </c>
    </row>
    <row r="63">
      <c r="A63">
        <f>INDEX(resultados!$A$2:$ZZ$754, 57, MATCH($B$1, resultados!$A$1:$ZZ$1, 0))</f>
        <v/>
      </c>
      <c r="B63">
        <f>INDEX(resultados!$A$2:$ZZ$754, 57, MATCH($B$2, resultados!$A$1:$ZZ$1, 0))</f>
        <v/>
      </c>
      <c r="C63">
        <f>INDEX(resultados!$A$2:$ZZ$754, 57, MATCH($B$3, resultados!$A$1:$ZZ$1, 0))</f>
        <v/>
      </c>
    </row>
    <row r="64">
      <c r="A64">
        <f>INDEX(resultados!$A$2:$ZZ$754, 58, MATCH($B$1, resultados!$A$1:$ZZ$1, 0))</f>
        <v/>
      </c>
      <c r="B64">
        <f>INDEX(resultados!$A$2:$ZZ$754, 58, MATCH($B$2, resultados!$A$1:$ZZ$1, 0))</f>
        <v/>
      </c>
      <c r="C64">
        <f>INDEX(resultados!$A$2:$ZZ$754, 58, MATCH($B$3, resultados!$A$1:$ZZ$1, 0))</f>
        <v/>
      </c>
    </row>
    <row r="65">
      <c r="A65">
        <f>INDEX(resultados!$A$2:$ZZ$754, 59, MATCH($B$1, resultados!$A$1:$ZZ$1, 0))</f>
        <v/>
      </c>
      <c r="B65">
        <f>INDEX(resultados!$A$2:$ZZ$754, 59, MATCH($B$2, resultados!$A$1:$ZZ$1, 0))</f>
        <v/>
      </c>
      <c r="C65">
        <f>INDEX(resultados!$A$2:$ZZ$754, 59, MATCH($B$3, resultados!$A$1:$ZZ$1, 0))</f>
        <v/>
      </c>
    </row>
    <row r="66">
      <c r="A66">
        <f>INDEX(resultados!$A$2:$ZZ$754, 60, MATCH($B$1, resultados!$A$1:$ZZ$1, 0))</f>
        <v/>
      </c>
      <c r="B66">
        <f>INDEX(resultados!$A$2:$ZZ$754, 60, MATCH($B$2, resultados!$A$1:$ZZ$1, 0))</f>
        <v/>
      </c>
      <c r="C66">
        <f>INDEX(resultados!$A$2:$ZZ$754, 60, MATCH($B$3, resultados!$A$1:$ZZ$1, 0))</f>
        <v/>
      </c>
    </row>
    <row r="67">
      <c r="A67">
        <f>INDEX(resultados!$A$2:$ZZ$754, 61, MATCH($B$1, resultados!$A$1:$ZZ$1, 0))</f>
        <v/>
      </c>
      <c r="B67">
        <f>INDEX(resultados!$A$2:$ZZ$754, 61, MATCH($B$2, resultados!$A$1:$ZZ$1, 0))</f>
        <v/>
      </c>
      <c r="C67">
        <f>INDEX(resultados!$A$2:$ZZ$754, 61, MATCH($B$3, resultados!$A$1:$ZZ$1, 0))</f>
        <v/>
      </c>
    </row>
    <row r="68">
      <c r="A68">
        <f>INDEX(resultados!$A$2:$ZZ$754, 62, MATCH($B$1, resultados!$A$1:$ZZ$1, 0))</f>
        <v/>
      </c>
      <c r="B68">
        <f>INDEX(resultados!$A$2:$ZZ$754, 62, MATCH($B$2, resultados!$A$1:$ZZ$1, 0))</f>
        <v/>
      </c>
      <c r="C68">
        <f>INDEX(resultados!$A$2:$ZZ$754, 62, MATCH($B$3, resultados!$A$1:$ZZ$1, 0))</f>
        <v/>
      </c>
    </row>
    <row r="69">
      <c r="A69">
        <f>INDEX(resultados!$A$2:$ZZ$754, 63, MATCH($B$1, resultados!$A$1:$ZZ$1, 0))</f>
        <v/>
      </c>
      <c r="B69">
        <f>INDEX(resultados!$A$2:$ZZ$754, 63, MATCH($B$2, resultados!$A$1:$ZZ$1, 0))</f>
        <v/>
      </c>
      <c r="C69">
        <f>INDEX(resultados!$A$2:$ZZ$754, 63, MATCH($B$3, resultados!$A$1:$ZZ$1, 0))</f>
        <v/>
      </c>
    </row>
    <row r="70">
      <c r="A70">
        <f>INDEX(resultados!$A$2:$ZZ$754, 64, MATCH($B$1, resultados!$A$1:$ZZ$1, 0))</f>
        <v/>
      </c>
      <c r="B70">
        <f>INDEX(resultados!$A$2:$ZZ$754, 64, MATCH($B$2, resultados!$A$1:$ZZ$1, 0))</f>
        <v/>
      </c>
      <c r="C70">
        <f>INDEX(resultados!$A$2:$ZZ$754, 64, MATCH($B$3, resultados!$A$1:$ZZ$1, 0))</f>
        <v/>
      </c>
    </row>
    <row r="71">
      <c r="A71">
        <f>INDEX(resultados!$A$2:$ZZ$754, 65, MATCH($B$1, resultados!$A$1:$ZZ$1, 0))</f>
        <v/>
      </c>
      <c r="B71">
        <f>INDEX(resultados!$A$2:$ZZ$754, 65, MATCH($B$2, resultados!$A$1:$ZZ$1, 0))</f>
        <v/>
      </c>
      <c r="C71">
        <f>INDEX(resultados!$A$2:$ZZ$754, 65, MATCH($B$3, resultados!$A$1:$ZZ$1, 0))</f>
        <v/>
      </c>
    </row>
    <row r="72">
      <c r="A72">
        <f>INDEX(resultados!$A$2:$ZZ$754, 66, MATCH($B$1, resultados!$A$1:$ZZ$1, 0))</f>
        <v/>
      </c>
      <c r="B72">
        <f>INDEX(resultados!$A$2:$ZZ$754, 66, MATCH($B$2, resultados!$A$1:$ZZ$1, 0))</f>
        <v/>
      </c>
      <c r="C72">
        <f>INDEX(resultados!$A$2:$ZZ$754, 66, MATCH($B$3, resultados!$A$1:$ZZ$1, 0))</f>
        <v/>
      </c>
    </row>
    <row r="73">
      <c r="A73">
        <f>INDEX(resultados!$A$2:$ZZ$754, 67, MATCH($B$1, resultados!$A$1:$ZZ$1, 0))</f>
        <v/>
      </c>
      <c r="B73">
        <f>INDEX(resultados!$A$2:$ZZ$754, 67, MATCH($B$2, resultados!$A$1:$ZZ$1, 0))</f>
        <v/>
      </c>
      <c r="C73">
        <f>INDEX(resultados!$A$2:$ZZ$754, 67, MATCH($B$3, resultados!$A$1:$ZZ$1, 0))</f>
        <v/>
      </c>
    </row>
    <row r="74">
      <c r="A74">
        <f>INDEX(resultados!$A$2:$ZZ$754, 68, MATCH($B$1, resultados!$A$1:$ZZ$1, 0))</f>
        <v/>
      </c>
      <c r="B74">
        <f>INDEX(resultados!$A$2:$ZZ$754, 68, MATCH($B$2, resultados!$A$1:$ZZ$1, 0))</f>
        <v/>
      </c>
      <c r="C74">
        <f>INDEX(resultados!$A$2:$ZZ$754, 68, MATCH($B$3, resultados!$A$1:$ZZ$1, 0))</f>
        <v/>
      </c>
    </row>
    <row r="75">
      <c r="A75">
        <f>INDEX(resultados!$A$2:$ZZ$754, 69, MATCH($B$1, resultados!$A$1:$ZZ$1, 0))</f>
        <v/>
      </c>
      <c r="B75">
        <f>INDEX(resultados!$A$2:$ZZ$754, 69, MATCH($B$2, resultados!$A$1:$ZZ$1, 0))</f>
        <v/>
      </c>
      <c r="C75">
        <f>INDEX(resultados!$A$2:$ZZ$754, 69, MATCH($B$3, resultados!$A$1:$ZZ$1, 0))</f>
        <v/>
      </c>
    </row>
    <row r="76">
      <c r="A76">
        <f>INDEX(resultados!$A$2:$ZZ$754, 70, MATCH($B$1, resultados!$A$1:$ZZ$1, 0))</f>
        <v/>
      </c>
      <c r="B76">
        <f>INDEX(resultados!$A$2:$ZZ$754, 70, MATCH($B$2, resultados!$A$1:$ZZ$1, 0))</f>
        <v/>
      </c>
      <c r="C76">
        <f>INDEX(resultados!$A$2:$ZZ$754, 70, MATCH($B$3, resultados!$A$1:$ZZ$1, 0))</f>
        <v/>
      </c>
    </row>
    <row r="77">
      <c r="A77">
        <f>INDEX(resultados!$A$2:$ZZ$754, 71, MATCH($B$1, resultados!$A$1:$ZZ$1, 0))</f>
        <v/>
      </c>
      <c r="B77">
        <f>INDEX(resultados!$A$2:$ZZ$754, 71, MATCH($B$2, resultados!$A$1:$ZZ$1, 0))</f>
        <v/>
      </c>
      <c r="C77">
        <f>INDEX(resultados!$A$2:$ZZ$754, 71, MATCH($B$3, resultados!$A$1:$ZZ$1, 0))</f>
        <v/>
      </c>
    </row>
    <row r="78">
      <c r="A78">
        <f>INDEX(resultados!$A$2:$ZZ$754, 72, MATCH($B$1, resultados!$A$1:$ZZ$1, 0))</f>
        <v/>
      </c>
      <c r="B78">
        <f>INDEX(resultados!$A$2:$ZZ$754, 72, MATCH($B$2, resultados!$A$1:$ZZ$1, 0))</f>
        <v/>
      </c>
      <c r="C78">
        <f>INDEX(resultados!$A$2:$ZZ$754, 72, MATCH($B$3, resultados!$A$1:$ZZ$1, 0))</f>
        <v/>
      </c>
    </row>
    <row r="79">
      <c r="A79">
        <f>INDEX(resultados!$A$2:$ZZ$754, 73, MATCH($B$1, resultados!$A$1:$ZZ$1, 0))</f>
        <v/>
      </c>
      <c r="B79">
        <f>INDEX(resultados!$A$2:$ZZ$754, 73, MATCH($B$2, resultados!$A$1:$ZZ$1, 0))</f>
        <v/>
      </c>
      <c r="C79">
        <f>INDEX(resultados!$A$2:$ZZ$754, 73, MATCH($B$3, resultados!$A$1:$ZZ$1, 0))</f>
        <v/>
      </c>
    </row>
    <row r="80">
      <c r="A80">
        <f>INDEX(resultados!$A$2:$ZZ$754, 74, MATCH($B$1, resultados!$A$1:$ZZ$1, 0))</f>
        <v/>
      </c>
      <c r="B80">
        <f>INDEX(resultados!$A$2:$ZZ$754, 74, MATCH($B$2, resultados!$A$1:$ZZ$1, 0))</f>
        <v/>
      </c>
      <c r="C80">
        <f>INDEX(resultados!$A$2:$ZZ$754, 74, MATCH($B$3, resultados!$A$1:$ZZ$1, 0))</f>
        <v/>
      </c>
    </row>
    <row r="81">
      <c r="A81">
        <f>INDEX(resultados!$A$2:$ZZ$754, 75, MATCH($B$1, resultados!$A$1:$ZZ$1, 0))</f>
        <v/>
      </c>
      <c r="B81">
        <f>INDEX(resultados!$A$2:$ZZ$754, 75, MATCH($B$2, resultados!$A$1:$ZZ$1, 0))</f>
        <v/>
      </c>
      <c r="C81">
        <f>INDEX(resultados!$A$2:$ZZ$754, 75, MATCH($B$3, resultados!$A$1:$ZZ$1, 0))</f>
        <v/>
      </c>
    </row>
    <row r="82">
      <c r="A82">
        <f>INDEX(resultados!$A$2:$ZZ$754, 76, MATCH($B$1, resultados!$A$1:$ZZ$1, 0))</f>
        <v/>
      </c>
      <c r="B82">
        <f>INDEX(resultados!$A$2:$ZZ$754, 76, MATCH($B$2, resultados!$A$1:$ZZ$1, 0))</f>
        <v/>
      </c>
      <c r="C82">
        <f>INDEX(resultados!$A$2:$ZZ$754, 76, MATCH($B$3, resultados!$A$1:$ZZ$1, 0))</f>
        <v/>
      </c>
    </row>
    <row r="83">
      <c r="A83">
        <f>INDEX(resultados!$A$2:$ZZ$754, 77, MATCH($B$1, resultados!$A$1:$ZZ$1, 0))</f>
        <v/>
      </c>
      <c r="B83">
        <f>INDEX(resultados!$A$2:$ZZ$754, 77, MATCH($B$2, resultados!$A$1:$ZZ$1, 0))</f>
        <v/>
      </c>
      <c r="C83">
        <f>INDEX(resultados!$A$2:$ZZ$754, 77, MATCH($B$3, resultados!$A$1:$ZZ$1, 0))</f>
        <v/>
      </c>
    </row>
    <row r="84">
      <c r="A84">
        <f>INDEX(resultados!$A$2:$ZZ$754, 78, MATCH($B$1, resultados!$A$1:$ZZ$1, 0))</f>
        <v/>
      </c>
      <c r="B84">
        <f>INDEX(resultados!$A$2:$ZZ$754, 78, MATCH($B$2, resultados!$A$1:$ZZ$1, 0))</f>
        <v/>
      </c>
      <c r="C84">
        <f>INDEX(resultados!$A$2:$ZZ$754, 78, MATCH($B$3, resultados!$A$1:$ZZ$1, 0))</f>
        <v/>
      </c>
    </row>
    <row r="85">
      <c r="A85">
        <f>INDEX(resultados!$A$2:$ZZ$754, 79, MATCH($B$1, resultados!$A$1:$ZZ$1, 0))</f>
        <v/>
      </c>
      <c r="B85">
        <f>INDEX(resultados!$A$2:$ZZ$754, 79, MATCH($B$2, resultados!$A$1:$ZZ$1, 0))</f>
        <v/>
      </c>
      <c r="C85">
        <f>INDEX(resultados!$A$2:$ZZ$754, 79, MATCH($B$3, resultados!$A$1:$ZZ$1, 0))</f>
        <v/>
      </c>
    </row>
    <row r="86">
      <c r="A86">
        <f>INDEX(resultados!$A$2:$ZZ$754, 80, MATCH($B$1, resultados!$A$1:$ZZ$1, 0))</f>
        <v/>
      </c>
      <c r="B86">
        <f>INDEX(resultados!$A$2:$ZZ$754, 80, MATCH($B$2, resultados!$A$1:$ZZ$1, 0))</f>
        <v/>
      </c>
      <c r="C86">
        <f>INDEX(resultados!$A$2:$ZZ$754, 80, MATCH($B$3, resultados!$A$1:$ZZ$1, 0))</f>
        <v/>
      </c>
    </row>
    <row r="87">
      <c r="A87">
        <f>INDEX(resultados!$A$2:$ZZ$754, 81, MATCH($B$1, resultados!$A$1:$ZZ$1, 0))</f>
        <v/>
      </c>
      <c r="B87">
        <f>INDEX(resultados!$A$2:$ZZ$754, 81, MATCH($B$2, resultados!$A$1:$ZZ$1, 0))</f>
        <v/>
      </c>
      <c r="C87">
        <f>INDEX(resultados!$A$2:$ZZ$754, 81, MATCH($B$3, resultados!$A$1:$ZZ$1, 0))</f>
        <v/>
      </c>
    </row>
    <row r="88">
      <c r="A88">
        <f>INDEX(resultados!$A$2:$ZZ$754, 82, MATCH($B$1, resultados!$A$1:$ZZ$1, 0))</f>
        <v/>
      </c>
      <c r="B88">
        <f>INDEX(resultados!$A$2:$ZZ$754, 82, MATCH($B$2, resultados!$A$1:$ZZ$1, 0))</f>
        <v/>
      </c>
      <c r="C88">
        <f>INDEX(resultados!$A$2:$ZZ$754, 82, MATCH($B$3, resultados!$A$1:$ZZ$1, 0))</f>
        <v/>
      </c>
    </row>
    <row r="89">
      <c r="A89">
        <f>INDEX(resultados!$A$2:$ZZ$754, 83, MATCH($B$1, resultados!$A$1:$ZZ$1, 0))</f>
        <v/>
      </c>
      <c r="B89">
        <f>INDEX(resultados!$A$2:$ZZ$754, 83, MATCH($B$2, resultados!$A$1:$ZZ$1, 0))</f>
        <v/>
      </c>
      <c r="C89">
        <f>INDEX(resultados!$A$2:$ZZ$754, 83, MATCH($B$3, resultados!$A$1:$ZZ$1, 0))</f>
        <v/>
      </c>
    </row>
    <row r="90">
      <c r="A90">
        <f>INDEX(resultados!$A$2:$ZZ$754, 84, MATCH($B$1, resultados!$A$1:$ZZ$1, 0))</f>
        <v/>
      </c>
      <c r="B90">
        <f>INDEX(resultados!$A$2:$ZZ$754, 84, MATCH($B$2, resultados!$A$1:$ZZ$1, 0))</f>
        <v/>
      </c>
      <c r="C90">
        <f>INDEX(resultados!$A$2:$ZZ$754, 84, MATCH($B$3, resultados!$A$1:$ZZ$1, 0))</f>
        <v/>
      </c>
    </row>
    <row r="91">
      <c r="A91">
        <f>INDEX(resultados!$A$2:$ZZ$754, 85, MATCH($B$1, resultados!$A$1:$ZZ$1, 0))</f>
        <v/>
      </c>
      <c r="B91">
        <f>INDEX(resultados!$A$2:$ZZ$754, 85, MATCH($B$2, resultados!$A$1:$ZZ$1, 0))</f>
        <v/>
      </c>
      <c r="C91">
        <f>INDEX(resultados!$A$2:$ZZ$754, 85, MATCH($B$3, resultados!$A$1:$ZZ$1, 0))</f>
        <v/>
      </c>
    </row>
    <row r="92">
      <c r="A92">
        <f>INDEX(resultados!$A$2:$ZZ$754, 86, MATCH($B$1, resultados!$A$1:$ZZ$1, 0))</f>
        <v/>
      </c>
      <c r="B92">
        <f>INDEX(resultados!$A$2:$ZZ$754, 86, MATCH($B$2, resultados!$A$1:$ZZ$1, 0))</f>
        <v/>
      </c>
      <c r="C92">
        <f>INDEX(resultados!$A$2:$ZZ$754, 86, MATCH($B$3, resultados!$A$1:$ZZ$1, 0))</f>
        <v/>
      </c>
    </row>
    <row r="93">
      <c r="A93">
        <f>INDEX(resultados!$A$2:$ZZ$754, 87, MATCH($B$1, resultados!$A$1:$ZZ$1, 0))</f>
        <v/>
      </c>
      <c r="B93">
        <f>INDEX(resultados!$A$2:$ZZ$754, 87, MATCH($B$2, resultados!$A$1:$ZZ$1, 0))</f>
        <v/>
      </c>
      <c r="C93">
        <f>INDEX(resultados!$A$2:$ZZ$754, 87, MATCH($B$3, resultados!$A$1:$ZZ$1, 0))</f>
        <v/>
      </c>
    </row>
    <row r="94">
      <c r="A94">
        <f>INDEX(resultados!$A$2:$ZZ$754, 88, MATCH($B$1, resultados!$A$1:$ZZ$1, 0))</f>
        <v/>
      </c>
      <c r="B94">
        <f>INDEX(resultados!$A$2:$ZZ$754, 88, MATCH($B$2, resultados!$A$1:$ZZ$1, 0))</f>
        <v/>
      </c>
      <c r="C94">
        <f>INDEX(resultados!$A$2:$ZZ$754, 88, MATCH($B$3, resultados!$A$1:$ZZ$1, 0))</f>
        <v/>
      </c>
    </row>
    <row r="95">
      <c r="A95">
        <f>INDEX(resultados!$A$2:$ZZ$754, 89, MATCH($B$1, resultados!$A$1:$ZZ$1, 0))</f>
        <v/>
      </c>
      <c r="B95">
        <f>INDEX(resultados!$A$2:$ZZ$754, 89, MATCH($B$2, resultados!$A$1:$ZZ$1, 0))</f>
        <v/>
      </c>
      <c r="C95">
        <f>INDEX(resultados!$A$2:$ZZ$754, 89, MATCH($B$3, resultados!$A$1:$ZZ$1, 0))</f>
        <v/>
      </c>
    </row>
    <row r="96">
      <c r="A96">
        <f>INDEX(resultados!$A$2:$ZZ$754, 90, MATCH($B$1, resultados!$A$1:$ZZ$1, 0))</f>
        <v/>
      </c>
      <c r="B96">
        <f>INDEX(resultados!$A$2:$ZZ$754, 90, MATCH($B$2, resultados!$A$1:$ZZ$1, 0))</f>
        <v/>
      </c>
      <c r="C96">
        <f>INDEX(resultados!$A$2:$ZZ$754, 90, MATCH($B$3, resultados!$A$1:$ZZ$1, 0))</f>
        <v/>
      </c>
    </row>
    <row r="97">
      <c r="A97">
        <f>INDEX(resultados!$A$2:$ZZ$754, 91, MATCH($B$1, resultados!$A$1:$ZZ$1, 0))</f>
        <v/>
      </c>
      <c r="B97">
        <f>INDEX(resultados!$A$2:$ZZ$754, 91, MATCH($B$2, resultados!$A$1:$ZZ$1, 0))</f>
        <v/>
      </c>
      <c r="C97">
        <f>INDEX(resultados!$A$2:$ZZ$754, 91, MATCH($B$3, resultados!$A$1:$ZZ$1, 0))</f>
        <v/>
      </c>
    </row>
    <row r="98">
      <c r="A98">
        <f>INDEX(resultados!$A$2:$ZZ$754, 92, MATCH($B$1, resultados!$A$1:$ZZ$1, 0))</f>
        <v/>
      </c>
      <c r="B98">
        <f>INDEX(resultados!$A$2:$ZZ$754, 92, MATCH($B$2, resultados!$A$1:$ZZ$1, 0))</f>
        <v/>
      </c>
      <c r="C98">
        <f>INDEX(resultados!$A$2:$ZZ$754, 92, MATCH($B$3, resultados!$A$1:$ZZ$1, 0))</f>
        <v/>
      </c>
    </row>
    <row r="99">
      <c r="A99">
        <f>INDEX(resultados!$A$2:$ZZ$754, 93, MATCH($B$1, resultados!$A$1:$ZZ$1, 0))</f>
        <v/>
      </c>
      <c r="B99">
        <f>INDEX(resultados!$A$2:$ZZ$754, 93, MATCH($B$2, resultados!$A$1:$ZZ$1, 0))</f>
        <v/>
      </c>
      <c r="C99">
        <f>INDEX(resultados!$A$2:$ZZ$754, 93, MATCH($B$3, resultados!$A$1:$ZZ$1, 0))</f>
        <v/>
      </c>
    </row>
    <row r="100">
      <c r="A100">
        <f>INDEX(resultados!$A$2:$ZZ$754, 94, MATCH($B$1, resultados!$A$1:$ZZ$1, 0))</f>
        <v/>
      </c>
      <c r="B100">
        <f>INDEX(resultados!$A$2:$ZZ$754, 94, MATCH($B$2, resultados!$A$1:$ZZ$1, 0))</f>
        <v/>
      </c>
      <c r="C100">
        <f>INDEX(resultados!$A$2:$ZZ$754, 94, MATCH($B$3, resultados!$A$1:$ZZ$1, 0))</f>
        <v/>
      </c>
    </row>
    <row r="101">
      <c r="A101">
        <f>INDEX(resultados!$A$2:$ZZ$754, 95, MATCH($B$1, resultados!$A$1:$ZZ$1, 0))</f>
        <v/>
      </c>
      <c r="B101">
        <f>INDEX(resultados!$A$2:$ZZ$754, 95, MATCH($B$2, resultados!$A$1:$ZZ$1, 0))</f>
        <v/>
      </c>
      <c r="C101">
        <f>INDEX(resultados!$A$2:$ZZ$754, 95, MATCH($B$3, resultados!$A$1:$ZZ$1, 0))</f>
        <v/>
      </c>
    </row>
    <row r="102">
      <c r="A102">
        <f>INDEX(resultados!$A$2:$ZZ$754, 96, MATCH($B$1, resultados!$A$1:$ZZ$1, 0))</f>
        <v/>
      </c>
      <c r="B102">
        <f>INDEX(resultados!$A$2:$ZZ$754, 96, MATCH($B$2, resultados!$A$1:$ZZ$1, 0))</f>
        <v/>
      </c>
      <c r="C102">
        <f>INDEX(resultados!$A$2:$ZZ$754, 96, MATCH($B$3, resultados!$A$1:$ZZ$1, 0))</f>
        <v/>
      </c>
    </row>
    <row r="103">
      <c r="A103">
        <f>INDEX(resultados!$A$2:$ZZ$754, 97, MATCH($B$1, resultados!$A$1:$ZZ$1, 0))</f>
        <v/>
      </c>
      <c r="B103">
        <f>INDEX(resultados!$A$2:$ZZ$754, 97, MATCH($B$2, resultados!$A$1:$ZZ$1, 0))</f>
        <v/>
      </c>
      <c r="C103">
        <f>INDEX(resultados!$A$2:$ZZ$754, 97, MATCH($B$3, resultados!$A$1:$ZZ$1, 0))</f>
        <v/>
      </c>
    </row>
    <row r="104">
      <c r="A104">
        <f>INDEX(resultados!$A$2:$ZZ$754, 98, MATCH($B$1, resultados!$A$1:$ZZ$1, 0))</f>
        <v/>
      </c>
      <c r="B104">
        <f>INDEX(resultados!$A$2:$ZZ$754, 98, MATCH($B$2, resultados!$A$1:$ZZ$1, 0))</f>
        <v/>
      </c>
      <c r="C104">
        <f>INDEX(resultados!$A$2:$ZZ$754, 98, MATCH($B$3, resultados!$A$1:$ZZ$1, 0))</f>
        <v/>
      </c>
    </row>
    <row r="105">
      <c r="A105">
        <f>INDEX(resultados!$A$2:$ZZ$754, 99, MATCH($B$1, resultados!$A$1:$ZZ$1, 0))</f>
        <v/>
      </c>
      <c r="B105">
        <f>INDEX(resultados!$A$2:$ZZ$754, 99, MATCH($B$2, resultados!$A$1:$ZZ$1, 0))</f>
        <v/>
      </c>
      <c r="C105">
        <f>INDEX(resultados!$A$2:$ZZ$754, 99, MATCH($B$3, resultados!$A$1:$ZZ$1, 0))</f>
        <v/>
      </c>
    </row>
    <row r="106">
      <c r="A106">
        <f>INDEX(resultados!$A$2:$ZZ$754, 100, MATCH($B$1, resultados!$A$1:$ZZ$1, 0))</f>
        <v/>
      </c>
      <c r="B106">
        <f>INDEX(resultados!$A$2:$ZZ$754, 100, MATCH($B$2, resultados!$A$1:$ZZ$1, 0))</f>
        <v/>
      </c>
      <c r="C106">
        <f>INDEX(resultados!$A$2:$ZZ$754, 100, MATCH($B$3, resultados!$A$1:$ZZ$1, 0))</f>
        <v/>
      </c>
    </row>
    <row r="107">
      <c r="A107">
        <f>INDEX(resultados!$A$2:$ZZ$754, 101, MATCH($B$1, resultados!$A$1:$ZZ$1, 0))</f>
        <v/>
      </c>
      <c r="B107">
        <f>INDEX(resultados!$A$2:$ZZ$754, 101, MATCH($B$2, resultados!$A$1:$ZZ$1, 0))</f>
        <v/>
      </c>
      <c r="C107">
        <f>INDEX(resultados!$A$2:$ZZ$754, 101, MATCH($B$3, resultados!$A$1:$ZZ$1, 0))</f>
        <v/>
      </c>
    </row>
    <row r="108">
      <c r="A108">
        <f>INDEX(resultados!$A$2:$ZZ$754, 102, MATCH($B$1, resultados!$A$1:$ZZ$1, 0))</f>
        <v/>
      </c>
      <c r="B108">
        <f>INDEX(resultados!$A$2:$ZZ$754, 102, MATCH($B$2, resultados!$A$1:$ZZ$1, 0))</f>
        <v/>
      </c>
      <c r="C108">
        <f>INDEX(resultados!$A$2:$ZZ$754, 102, MATCH($B$3, resultados!$A$1:$ZZ$1, 0))</f>
        <v/>
      </c>
    </row>
    <row r="109">
      <c r="A109">
        <f>INDEX(resultados!$A$2:$ZZ$754, 103, MATCH($B$1, resultados!$A$1:$ZZ$1, 0))</f>
        <v/>
      </c>
      <c r="B109">
        <f>INDEX(resultados!$A$2:$ZZ$754, 103, MATCH($B$2, resultados!$A$1:$ZZ$1, 0))</f>
        <v/>
      </c>
      <c r="C109">
        <f>INDEX(resultados!$A$2:$ZZ$754, 103, MATCH($B$3, resultados!$A$1:$ZZ$1, 0))</f>
        <v/>
      </c>
    </row>
    <row r="110">
      <c r="A110">
        <f>INDEX(resultados!$A$2:$ZZ$754, 104, MATCH($B$1, resultados!$A$1:$ZZ$1, 0))</f>
        <v/>
      </c>
      <c r="B110">
        <f>INDEX(resultados!$A$2:$ZZ$754, 104, MATCH($B$2, resultados!$A$1:$ZZ$1, 0))</f>
        <v/>
      </c>
      <c r="C110">
        <f>INDEX(resultados!$A$2:$ZZ$754, 104, MATCH($B$3, resultados!$A$1:$ZZ$1, 0))</f>
        <v/>
      </c>
    </row>
    <row r="111">
      <c r="A111">
        <f>INDEX(resultados!$A$2:$ZZ$754, 105, MATCH($B$1, resultados!$A$1:$ZZ$1, 0))</f>
        <v/>
      </c>
      <c r="B111">
        <f>INDEX(resultados!$A$2:$ZZ$754, 105, MATCH($B$2, resultados!$A$1:$ZZ$1, 0))</f>
        <v/>
      </c>
      <c r="C111">
        <f>INDEX(resultados!$A$2:$ZZ$754, 105, MATCH($B$3, resultados!$A$1:$ZZ$1, 0))</f>
        <v/>
      </c>
    </row>
    <row r="112">
      <c r="A112">
        <f>INDEX(resultados!$A$2:$ZZ$754, 106, MATCH($B$1, resultados!$A$1:$ZZ$1, 0))</f>
        <v/>
      </c>
      <c r="B112">
        <f>INDEX(resultados!$A$2:$ZZ$754, 106, MATCH($B$2, resultados!$A$1:$ZZ$1, 0))</f>
        <v/>
      </c>
      <c r="C112">
        <f>INDEX(resultados!$A$2:$ZZ$754, 106, MATCH($B$3, resultados!$A$1:$ZZ$1, 0))</f>
        <v/>
      </c>
    </row>
    <row r="113">
      <c r="A113">
        <f>INDEX(resultados!$A$2:$ZZ$754, 107, MATCH($B$1, resultados!$A$1:$ZZ$1, 0))</f>
        <v/>
      </c>
      <c r="B113">
        <f>INDEX(resultados!$A$2:$ZZ$754, 107, MATCH($B$2, resultados!$A$1:$ZZ$1, 0))</f>
        <v/>
      </c>
      <c r="C113">
        <f>INDEX(resultados!$A$2:$ZZ$754, 107, MATCH($B$3, resultados!$A$1:$ZZ$1, 0))</f>
        <v/>
      </c>
    </row>
    <row r="114">
      <c r="A114">
        <f>INDEX(resultados!$A$2:$ZZ$754, 108, MATCH($B$1, resultados!$A$1:$ZZ$1, 0))</f>
        <v/>
      </c>
      <c r="B114">
        <f>INDEX(resultados!$A$2:$ZZ$754, 108, MATCH($B$2, resultados!$A$1:$ZZ$1, 0))</f>
        <v/>
      </c>
      <c r="C114">
        <f>INDEX(resultados!$A$2:$ZZ$754, 108, MATCH($B$3, resultados!$A$1:$ZZ$1, 0))</f>
        <v/>
      </c>
    </row>
    <row r="115">
      <c r="A115">
        <f>INDEX(resultados!$A$2:$ZZ$754, 109, MATCH($B$1, resultados!$A$1:$ZZ$1, 0))</f>
        <v/>
      </c>
      <c r="B115">
        <f>INDEX(resultados!$A$2:$ZZ$754, 109, MATCH($B$2, resultados!$A$1:$ZZ$1, 0))</f>
        <v/>
      </c>
      <c r="C115">
        <f>INDEX(resultados!$A$2:$ZZ$754, 109, MATCH($B$3, resultados!$A$1:$ZZ$1, 0))</f>
        <v/>
      </c>
    </row>
    <row r="116">
      <c r="A116">
        <f>INDEX(resultados!$A$2:$ZZ$754, 110, MATCH($B$1, resultados!$A$1:$ZZ$1, 0))</f>
        <v/>
      </c>
      <c r="B116">
        <f>INDEX(resultados!$A$2:$ZZ$754, 110, MATCH($B$2, resultados!$A$1:$ZZ$1, 0))</f>
        <v/>
      </c>
      <c r="C116">
        <f>INDEX(resultados!$A$2:$ZZ$754, 110, MATCH($B$3, resultados!$A$1:$ZZ$1, 0))</f>
        <v/>
      </c>
    </row>
    <row r="117">
      <c r="A117">
        <f>INDEX(resultados!$A$2:$ZZ$754, 111, MATCH($B$1, resultados!$A$1:$ZZ$1, 0))</f>
        <v/>
      </c>
      <c r="B117">
        <f>INDEX(resultados!$A$2:$ZZ$754, 111, MATCH($B$2, resultados!$A$1:$ZZ$1, 0))</f>
        <v/>
      </c>
      <c r="C117">
        <f>INDEX(resultados!$A$2:$ZZ$754, 111, MATCH($B$3, resultados!$A$1:$ZZ$1, 0))</f>
        <v/>
      </c>
    </row>
    <row r="118">
      <c r="A118">
        <f>INDEX(resultados!$A$2:$ZZ$754, 112, MATCH($B$1, resultados!$A$1:$ZZ$1, 0))</f>
        <v/>
      </c>
      <c r="B118">
        <f>INDEX(resultados!$A$2:$ZZ$754, 112, MATCH($B$2, resultados!$A$1:$ZZ$1, 0))</f>
        <v/>
      </c>
      <c r="C118">
        <f>INDEX(resultados!$A$2:$ZZ$754, 112, MATCH($B$3, resultados!$A$1:$ZZ$1, 0))</f>
        <v/>
      </c>
    </row>
    <row r="119">
      <c r="A119">
        <f>INDEX(resultados!$A$2:$ZZ$754, 113, MATCH($B$1, resultados!$A$1:$ZZ$1, 0))</f>
        <v/>
      </c>
      <c r="B119">
        <f>INDEX(resultados!$A$2:$ZZ$754, 113, MATCH($B$2, resultados!$A$1:$ZZ$1, 0))</f>
        <v/>
      </c>
      <c r="C119">
        <f>INDEX(resultados!$A$2:$ZZ$754, 113, MATCH($B$3, resultados!$A$1:$ZZ$1, 0))</f>
        <v/>
      </c>
    </row>
    <row r="120">
      <c r="A120">
        <f>INDEX(resultados!$A$2:$ZZ$754, 114, MATCH($B$1, resultados!$A$1:$ZZ$1, 0))</f>
        <v/>
      </c>
      <c r="B120">
        <f>INDEX(resultados!$A$2:$ZZ$754, 114, MATCH($B$2, resultados!$A$1:$ZZ$1, 0))</f>
        <v/>
      </c>
      <c r="C120">
        <f>INDEX(resultados!$A$2:$ZZ$754, 114, MATCH($B$3, resultados!$A$1:$ZZ$1, 0))</f>
        <v/>
      </c>
    </row>
    <row r="121">
      <c r="A121">
        <f>INDEX(resultados!$A$2:$ZZ$754, 115, MATCH($B$1, resultados!$A$1:$ZZ$1, 0))</f>
        <v/>
      </c>
      <c r="B121">
        <f>INDEX(resultados!$A$2:$ZZ$754, 115, MATCH($B$2, resultados!$A$1:$ZZ$1, 0))</f>
        <v/>
      </c>
      <c r="C121">
        <f>INDEX(resultados!$A$2:$ZZ$754, 115, MATCH($B$3, resultados!$A$1:$ZZ$1, 0))</f>
        <v/>
      </c>
    </row>
    <row r="122">
      <c r="A122">
        <f>INDEX(resultados!$A$2:$ZZ$754, 116, MATCH($B$1, resultados!$A$1:$ZZ$1, 0))</f>
        <v/>
      </c>
      <c r="B122">
        <f>INDEX(resultados!$A$2:$ZZ$754, 116, MATCH($B$2, resultados!$A$1:$ZZ$1, 0))</f>
        <v/>
      </c>
      <c r="C122">
        <f>INDEX(resultados!$A$2:$ZZ$754, 116, MATCH($B$3, resultados!$A$1:$ZZ$1, 0))</f>
        <v/>
      </c>
    </row>
    <row r="123">
      <c r="A123">
        <f>INDEX(resultados!$A$2:$ZZ$754, 117, MATCH($B$1, resultados!$A$1:$ZZ$1, 0))</f>
        <v/>
      </c>
      <c r="B123">
        <f>INDEX(resultados!$A$2:$ZZ$754, 117, MATCH($B$2, resultados!$A$1:$ZZ$1, 0))</f>
        <v/>
      </c>
      <c r="C123">
        <f>INDEX(resultados!$A$2:$ZZ$754, 117, MATCH($B$3, resultados!$A$1:$ZZ$1, 0))</f>
        <v/>
      </c>
    </row>
    <row r="124">
      <c r="A124">
        <f>INDEX(resultados!$A$2:$ZZ$754, 118, MATCH($B$1, resultados!$A$1:$ZZ$1, 0))</f>
        <v/>
      </c>
      <c r="B124">
        <f>INDEX(resultados!$A$2:$ZZ$754, 118, MATCH($B$2, resultados!$A$1:$ZZ$1, 0))</f>
        <v/>
      </c>
      <c r="C124">
        <f>INDEX(resultados!$A$2:$ZZ$754, 118, MATCH($B$3, resultados!$A$1:$ZZ$1, 0))</f>
        <v/>
      </c>
    </row>
    <row r="125">
      <c r="A125">
        <f>INDEX(resultados!$A$2:$ZZ$754, 119, MATCH($B$1, resultados!$A$1:$ZZ$1, 0))</f>
        <v/>
      </c>
      <c r="B125">
        <f>INDEX(resultados!$A$2:$ZZ$754, 119, MATCH($B$2, resultados!$A$1:$ZZ$1, 0))</f>
        <v/>
      </c>
      <c r="C125">
        <f>INDEX(resultados!$A$2:$ZZ$754, 119, MATCH($B$3, resultados!$A$1:$ZZ$1, 0))</f>
        <v/>
      </c>
    </row>
    <row r="126">
      <c r="A126">
        <f>INDEX(resultados!$A$2:$ZZ$754, 120, MATCH($B$1, resultados!$A$1:$ZZ$1, 0))</f>
        <v/>
      </c>
      <c r="B126">
        <f>INDEX(resultados!$A$2:$ZZ$754, 120, MATCH($B$2, resultados!$A$1:$ZZ$1, 0))</f>
        <v/>
      </c>
      <c r="C126">
        <f>INDEX(resultados!$A$2:$ZZ$754, 120, MATCH($B$3, resultados!$A$1:$ZZ$1, 0))</f>
        <v/>
      </c>
    </row>
    <row r="127">
      <c r="A127">
        <f>INDEX(resultados!$A$2:$ZZ$754, 121, MATCH($B$1, resultados!$A$1:$ZZ$1, 0))</f>
        <v/>
      </c>
      <c r="B127">
        <f>INDEX(resultados!$A$2:$ZZ$754, 121, MATCH($B$2, resultados!$A$1:$ZZ$1, 0))</f>
        <v/>
      </c>
      <c r="C127">
        <f>INDEX(resultados!$A$2:$ZZ$754, 121, MATCH($B$3, resultados!$A$1:$ZZ$1, 0))</f>
        <v/>
      </c>
    </row>
    <row r="128">
      <c r="A128">
        <f>INDEX(resultados!$A$2:$ZZ$754, 122, MATCH($B$1, resultados!$A$1:$ZZ$1, 0))</f>
        <v/>
      </c>
      <c r="B128">
        <f>INDEX(resultados!$A$2:$ZZ$754, 122, MATCH($B$2, resultados!$A$1:$ZZ$1, 0))</f>
        <v/>
      </c>
      <c r="C128">
        <f>INDEX(resultados!$A$2:$ZZ$754, 122, MATCH($B$3, resultados!$A$1:$ZZ$1, 0))</f>
        <v/>
      </c>
    </row>
    <row r="129">
      <c r="A129">
        <f>INDEX(resultados!$A$2:$ZZ$754, 123, MATCH($B$1, resultados!$A$1:$ZZ$1, 0))</f>
        <v/>
      </c>
      <c r="B129">
        <f>INDEX(resultados!$A$2:$ZZ$754, 123, MATCH($B$2, resultados!$A$1:$ZZ$1, 0))</f>
        <v/>
      </c>
      <c r="C129">
        <f>INDEX(resultados!$A$2:$ZZ$754, 123, MATCH($B$3, resultados!$A$1:$ZZ$1, 0))</f>
        <v/>
      </c>
    </row>
    <row r="130">
      <c r="A130">
        <f>INDEX(resultados!$A$2:$ZZ$754, 124, MATCH($B$1, resultados!$A$1:$ZZ$1, 0))</f>
        <v/>
      </c>
      <c r="B130">
        <f>INDEX(resultados!$A$2:$ZZ$754, 124, MATCH($B$2, resultados!$A$1:$ZZ$1, 0))</f>
        <v/>
      </c>
      <c r="C130">
        <f>INDEX(resultados!$A$2:$ZZ$754, 124, MATCH($B$3, resultados!$A$1:$ZZ$1, 0))</f>
        <v/>
      </c>
    </row>
    <row r="131">
      <c r="A131">
        <f>INDEX(resultados!$A$2:$ZZ$754, 125, MATCH($B$1, resultados!$A$1:$ZZ$1, 0))</f>
        <v/>
      </c>
      <c r="B131">
        <f>INDEX(resultados!$A$2:$ZZ$754, 125, MATCH($B$2, resultados!$A$1:$ZZ$1, 0))</f>
        <v/>
      </c>
      <c r="C131">
        <f>INDEX(resultados!$A$2:$ZZ$754, 125, MATCH($B$3, resultados!$A$1:$ZZ$1, 0))</f>
        <v/>
      </c>
    </row>
    <row r="132">
      <c r="A132">
        <f>INDEX(resultados!$A$2:$ZZ$754, 126, MATCH($B$1, resultados!$A$1:$ZZ$1, 0))</f>
        <v/>
      </c>
      <c r="B132">
        <f>INDEX(resultados!$A$2:$ZZ$754, 126, MATCH($B$2, resultados!$A$1:$ZZ$1, 0))</f>
        <v/>
      </c>
      <c r="C132">
        <f>INDEX(resultados!$A$2:$ZZ$754, 126, MATCH($B$3, resultados!$A$1:$ZZ$1, 0))</f>
        <v/>
      </c>
    </row>
    <row r="133">
      <c r="A133">
        <f>INDEX(resultados!$A$2:$ZZ$754, 127, MATCH($B$1, resultados!$A$1:$ZZ$1, 0))</f>
        <v/>
      </c>
      <c r="B133">
        <f>INDEX(resultados!$A$2:$ZZ$754, 127, MATCH($B$2, resultados!$A$1:$ZZ$1, 0))</f>
        <v/>
      </c>
      <c r="C133">
        <f>INDEX(resultados!$A$2:$ZZ$754, 127, MATCH($B$3, resultados!$A$1:$ZZ$1, 0))</f>
        <v/>
      </c>
    </row>
    <row r="134">
      <c r="A134">
        <f>INDEX(resultados!$A$2:$ZZ$754, 128, MATCH($B$1, resultados!$A$1:$ZZ$1, 0))</f>
        <v/>
      </c>
      <c r="B134">
        <f>INDEX(resultados!$A$2:$ZZ$754, 128, MATCH($B$2, resultados!$A$1:$ZZ$1, 0))</f>
        <v/>
      </c>
      <c r="C134">
        <f>INDEX(resultados!$A$2:$ZZ$754, 128, MATCH($B$3, resultados!$A$1:$ZZ$1, 0))</f>
        <v/>
      </c>
    </row>
    <row r="135">
      <c r="A135">
        <f>INDEX(resultados!$A$2:$ZZ$754, 129, MATCH($B$1, resultados!$A$1:$ZZ$1, 0))</f>
        <v/>
      </c>
      <c r="B135">
        <f>INDEX(resultados!$A$2:$ZZ$754, 129, MATCH($B$2, resultados!$A$1:$ZZ$1, 0))</f>
        <v/>
      </c>
      <c r="C135">
        <f>INDEX(resultados!$A$2:$ZZ$754, 129, MATCH($B$3, resultados!$A$1:$ZZ$1, 0))</f>
        <v/>
      </c>
    </row>
    <row r="136">
      <c r="A136">
        <f>INDEX(resultados!$A$2:$ZZ$754, 130, MATCH($B$1, resultados!$A$1:$ZZ$1, 0))</f>
        <v/>
      </c>
      <c r="B136">
        <f>INDEX(resultados!$A$2:$ZZ$754, 130, MATCH($B$2, resultados!$A$1:$ZZ$1, 0))</f>
        <v/>
      </c>
      <c r="C136">
        <f>INDEX(resultados!$A$2:$ZZ$754, 130, MATCH($B$3, resultados!$A$1:$ZZ$1, 0))</f>
        <v/>
      </c>
    </row>
    <row r="137">
      <c r="A137">
        <f>INDEX(resultados!$A$2:$ZZ$754, 131, MATCH($B$1, resultados!$A$1:$ZZ$1, 0))</f>
        <v/>
      </c>
      <c r="B137">
        <f>INDEX(resultados!$A$2:$ZZ$754, 131, MATCH($B$2, resultados!$A$1:$ZZ$1, 0))</f>
        <v/>
      </c>
      <c r="C137">
        <f>INDEX(resultados!$A$2:$ZZ$754, 131, MATCH($B$3, resultados!$A$1:$ZZ$1, 0))</f>
        <v/>
      </c>
    </row>
    <row r="138">
      <c r="A138">
        <f>INDEX(resultados!$A$2:$ZZ$754, 132, MATCH($B$1, resultados!$A$1:$ZZ$1, 0))</f>
        <v/>
      </c>
      <c r="B138">
        <f>INDEX(resultados!$A$2:$ZZ$754, 132, MATCH($B$2, resultados!$A$1:$ZZ$1, 0))</f>
        <v/>
      </c>
      <c r="C138">
        <f>INDEX(resultados!$A$2:$ZZ$754, 132, MATCH($B$3, resultados!$A$1:$ZZ$1, 0))</f>
        <v/>
      </c>
    </row>
    <row r="139">
      <c r="A139">
        <f>INDEX(resultados!$A$2:$ZZ$754, 133, MATCH($B$1, resultados!$A$1:$ZZ$1, 0))</f>
        <v/>
      </c>
      <c r="B139">
        <f>INDEX(resultados!$A$2:$ZZ$754, 133, MATCH($B$2, resultados!$A$1:$ZZ$1, 0))</f>
        <v/>
      </c>
      <c r="C139">
        <f>INDEX(resultados!$A$2:$ZZ$754, 133, MATCH($B$3, resultados!$A$1:$ZZ$1, 0))</f>
        <v/>
      </c>
    </row>
    <row r="140">
      <c r="A140">
        <f>INDEX(resultados!$A$2:$ZZ$754, 134, MATCH($B$1, resultados!$A$1:$ZZ$1, 0))</f>
        <v/>
      </c>
      <c r="B140">
        <f>INDEX(resultados!$A$2:$ZZ$754, 134, MATCH($B$2, resultados!$A$1:$ZZ$1, 0))</f>
        <v/>
      </c>
      <c r="C140">
        <f>INDEX(resultados!$A$2:$ZZ$754, 134, MATCH($B$3, resultados!$A$1:$ZZ$1, 0))</f>
        <v/>
      </c>
    </row>
    <row r="141">
      <c r="A141">
        <f>INDEX(resultados!$A$2:$ZZ$754, 135, MATCH($B$1, resultados!$A$1:$ZZ$1, 0))</f>
        <v/>
      </c>
      <c r="B141">
        <f>INDEX(resultados!$A$2:$ZZ$754, 135, MATCH($B$2, resultados!$A$1:$ZZ$1, 0))</f>
        <v/>
      </c>
      <c r="C141">
        <f>INDEX(resultados!$A$2:$ZZ$754, 135, MATCH($B$3, resultados!$A$1:$ZZ$1, 0))</f>
        <v/>
      </c>
    </row>
    <row r="142">
      <c r="A142">
        <f>INDEX(resultados!$A$2:$ZZ$754, 136, MATCH($B$1, resultados!$A$1:$ZZ$1, 0))</f>
        <v/>
      </c>
      <c r="B142">
        <f>INDEX(resultados!$A$2:$ZZ$754, 136, MATCH($B$2, resultados!$A$1:$ZZ$1, 0))</f>
        <v/>
      </c>
      <c r="C142">
        <f>INDEX(resultados!$A$2:$ZZ$754, 136, MATCH($B$3, resultados!$A$1:$ZZ$1, 0))</f>
        <v/>
      </c>
    </row>
    <row r="143">
      <c r="A143">
        <f>INDEX(resultados!$A$2:$ZZ$754, 137, MATCH($B$1, resultados!$A$1:$ZZ$1, 0))</f>
        <v/>
      </c>
      <c r="B143">
        <f>INDEX(resultados!$A$2:$ZZ$754, 137, MATCH($B$2, resultados!$A$1:$ZZ$1, 0))</f>
        <v/>
      </c>
      <c r="C143">
        <f>INDEX(resultados!$A$2:$ZZ$754, 137, MATCH($B$3, resultados!$A$1:$ZZ$1, 0))</f>
        <v/>
      </c>
    </row>
    <row r="144">
      <c r="A144">
        <f>INDEX(resultados!$A$2:$ZZ$754, 138, MATCH($B$1, resultados!$A$1:$ZZ$1, 0))</f>
        <v/>
      </c>
      <c r="B144">
        <f>INDEX(resultados!$A$2:$ZZ$754, 138, MATCH($B$2, resultados!$A$1:$ZZ$1, 0))</f>
        <v/>
      </c>
      <c r="C144">
        <f>INDEX(resultados!$A$2:$ZZ$754, 138, MATCH($B$3, resultados!$A$1:$ZZ$1, 0))</f>
        <v/>
      </c>
    </row>
    <row r="145">
      <c r="A145">
        <f>INDEX(resultados!$A$2:$ZZ$754, 139, MATCH($B$1, resultados!$A$1:$ZZ$1, 0))</f>
        <v/>
      </c>
      <c r="B145">
        <f>INDEX(resultados!$A$2:$ZZ$754, 139, MATCH($B$2, resultados!$A$1:$ZZ$1, 0))</f>
        <v/>
      </c>
      <c r="C145">
        <f>INDEX(resultados!$A$2:$ZZ$754, 139, MATCH($B$3, resultados!$A$1:$ZZ$1, 0))</f>
        <v/>
      </c>
    </row>
    <row r="146">
      <c r="A146">
        <f>INDEX(resultados!$A$2:$ZZ$754, 140, MATCH($B$1, resultados!$A$1:$ZZ$1, 0))</f>
        <v/>
      </c>
      <c r="B146">
        <f>INDEX(resultados!$A$2:$ZZ$754, 140, MATCH($B$2, resultados!$A$1:$ZZ$1, 0))</f>
        <v/>
      </c>
      <c r="C146">
        <f>INDEX(resultados!$A$2:$ZZ$754, 140, MATCH($B$3, resultados!$A$1:$ZZ$1, 0))</f>
        <v/>
      </c>
    </row>
    <row r="147">
      <c r="A147">
        <f>INDEX(resultados!$A$2:$ZZ$754, 141, MATCH($B$1, resultados!$A$1:$ZZ$1, 0))</f>
        <v/>
      </c>
      <c r="B147">
        <f>INDEX(resultados!$A$2:$ZZ$754, 141, MATCH($B$2, resultados!$A$1:$ZZ$1, 0))</f>
        <v/>
      </c>
      <c r="C147">
        <f>INDEX(resultados!$A$2:$ZZ$754, 141, MATCH($B$3, resultados!$A$1:$ZZ$1, 0))</f>
        <v/>
      </c>
    </row>
    <row r="148">
      <c r="A148">
        <f>INDEX(resultados!$A$2:$ZZ$754, 142, MATCH($B$1, resultados!$A$1:$ZZ$1, 0))</f>
        <v/>
      </c>
      <c r="B148">
        <f>INDEX(resultados!$A$2:$ZZ$754, 142, MATCH($B$2, resultados!$A$1:$ZZ$1, 0))</f>
        <v/>
      </c>
      <c r="C148">
        <f>INDEX(resultados!$A$2:$ZZ$754, 142, MATCH($B$3, resultados!$A$1:$ZZ$1, 0))</f>
        <v/>
      </c>
    </row>
    <row r="149">
      <c r="A149">
        <f>INDEX(resultados!$A$2:$ZZ$754, 143, MATCH($B$1, resultados!$A$1:$ZZ$1, 0))</f>
        <v/>
      </c>
      <c r="B149">
        <f>INDEX(resultados!$A$2:$ZZ$754, 143, MATCH($B$2, resultados!$A$1:$ZZ$1, 0))</f>
        <v/>
      </c>
      <c r="C149">
        <f>INDEX(resultados!$A$2:$ZZ$754, 143, MATCH($B$3, resultados!$A$1:$ZZ$1, 0))</f>
        <v/>
      </c>
    </row>
    <row r="150">
      <c r="A150">
        <f>INDEX(resultados!$A$2:$ZZ$754, 144, MATCH($B$1, resultados!$A$1:$ZZ$1, 0))</f>
        <v/>
      </c>
      <c r="B150">
        <f>INDEX(resultados!$A$2:$ZZ$754, 144, MATCH($B$2, resultados!$A$1:$ZZ$1, 0))</f>
        <v/>
      </c>
      <c r="C150">
        <f>INDEX(resultados!$A$2:$ZZ$754, 144, MATCH($B$3, resultados!$A$1:$ZZ$1, 0))</f>
        <v/>
      </c>
    </row>
    <row r="151">
      <c r="A151">
        <f>INDEX(resultados!$A$2:$ZZ$754, 145, MATCH($B$1, resultados!$A$1:$ZZ$1, 0))</f>
        <v/>
      </c>
      <c r="B151">
        <f>INDEX(resultados!$A$2:$ZZ$754, 145, MATCH($B$2, resultados!$A$1:$ZZ$1, 0))</f>
        <v/>
      </c>
      <c r="C151">
        <f>INDEX(resultados!$A$2:$ZZ$754, 145, MATCH($B$3, resultados!$A$1:$ZZ$1, 0))</f>
        <v/>
      </c>
    </row>
    <row r="152">
      <c r="A152">
        <f>INDEX(resultados!$A$2:$ZZ$754, 146, MATCH($B$1, resultados!$A$1:$ZZ$1, 0))</f>
        <v/>
      </c>
      <c r="B152">
        <f>INDEX(resultados!$A$2:$ZZ$754, 146, MATCH($B$2, resultados!$A$1:$ZZ$1, 0))</f>
        <v/>
      </c>
      <c r="C152">
        <f>INDEX(resultados!$A$2:$ZZ$754, 146, MATCH($B$3, resultados!$A$1:$ZZ$1, 0))</f>
        <v/>
      </c>
    </row>
    <row r="153">
      <c r="A153">
        <f>INDEX(resultados!$A$2:$ZZ$754, 147, MATCH($B$1, resultados!$A$1:$ZZ$1, 0))</f>
        <v/>
      </c>
      <c r="B153">
        <f>INDEX(resultados!$A$2:$ZZ$754, 147, MATCH($B$2, resultados!$A$1:$ZZ$1, 0))</f>
        <v/>
      </c>
      <c r="C153">
        <f>INDEX(resultados!$A$2:$ZZ$754, 147, MATCH($B$3, resultados!$A$1:$ZZ$1, 0))</f>
        <v/>
      </c>
    </row>
    <row r="154">
      <c r="A154">
        <f>INDEX(resultados!$A$2:$ZZ$754, 148, MATCH($B$1, resultados!$A$1:$ZZ$1, 0))</f>
        <v/>
      </c>
      <c r="B154">
        <f>INDEX(resultados!$A$2:$ZZ$754, 148, MATCH($B$2, resultados!$A$1:$ZZ$1, 0))</f>
        <v/>
      </c>
      <c r="C154">
        <f>INDEX(resultados!$A$2:$ZZ$754, 148, MATCH($B$3, resultados!$A$1:$ZZ$1, 0))</f>
        <v/>
      </c>
    </row>
    <row r="155">
      <c r="A155">
        <f>INDEX(resultados!$A$2:$ZZ$754, 149, MATCH($B$1, resultados!$A$1:$ZZ$1, 0))</f>
        <v/>
      </c>
      <c r="B155">
        <f>INDEX(resultados!$A$2:$ZZ$754, 149, MATCH($B$2, resultados!$A$1:$ZZ$1, 0))</f>
        <v/>
      </c>
      <c r="C155">
        <f>INDEX(resultados!$A$2:$ZZ$754, 149, MATCH($B$3, resultados!$A$1:$ZZ$1, 0))</f>
        <v/>
      </c>
    </row>
    <row r="156">
      <c r="A156">
        <f>INDEX(resultados!$A$2:$ZZ$754, 150, MATCH($B$1, resultados!$A$1:$ZZ$1, 0))</f>
        <v/>
      </c>
      <c r="B156">
        <f>INDEX(resultados!$A$2:$ZZ$754, 150, MATCH($B$2, resultados!$A$1:$ZZ$1, 0))</f>
        <v/>
      </c>
      <c r="C156">
        <f>INDEX(resultados!$A$2:$ZZ$754, 150, MATCH($B$3, resultados!$A$1:$ZZ$1, 0))</f>
        <v/>
      </c>
    </row>
    <row r="157">
      <c r="A157">
        <f>INDEX(resultados!$A$2:$ZZ$754, 151, MATCH($B$1, resultados!$A$1:$ZZ$1, 0))</f>
        <v/>
      </c>
      <c r="B157">
        <f>INDEX(resultados!$A$2:$ZZ$754, 151, MATCH($B$2, resultados!$A$1:$ZZ$1, 0))</f>
        <v/>
      </c>
      <c r="C157">
        <f>INDEX(resultados!$A$2:$ZZ$754, 151, MATCH($B$3, resultados!$A$1:$ZZ$1, 0))</f>
        <v/>
      </c>
    </row>
    <row r="158">
      <c r="A158">
        <f>INDEX(resultados!$A$2:$ZZ$754, 152, MATCH($B$1, resultados!$A$1:$ZZ$1, 0))</f>
        <v/>
      </c>
      <c r="B158">
        <f>INDEX(resultados!$A$2:$ZZ$754, 152, MATCH($B$2, resultados!$A$1:$ZZ$1, 0))</f>
        <v/>
      </c>
      <c r="C158">
        <f>INDEX(resultados!$A$2:$ZZ$754, 152, MATCH($B$3, resultados!$A$1:$ZZ$1, 0))</f>
        <v/>
      </c>
    </row>
    <row r="159">
      <c r="A159">
        <f>INDEX(resultados!$A$2:$ZZ$754, 153, MATCH($B$1, resultados!$A$1:$ZZ$1, 0))</f>
        <v/>
      </c>
      <c r="B159">
        <f>INDEX(resultados!$A$2:$ZZ$754, 153, MATCH($B$2, resultados!$A$1:$ZZ$1, 0))</f>
        <v/>
      </c>
      <c r="C159">
        <f>INDEX(resultados!$A$2:$ZZ$754, 153, MATCH($B$3, resultados!$A$1:$ZZ$1, 0))</f>
        <v/>
      </c>
    </row>
    <row r="160">
      <c r="A160">
        <f>INDEX(resultados!$A$2:$ZZ$754, 154, MATCH($B$1, resultados!$A$1:$ZZ$1, 0))</f>
        <v/>
      </c>
      <c r="B160">
        <f>INDEX(resultados!$A$2:$ZZ$754, 154, MATCH($B$2, resultados!$A$1:$ZZ$1, 0))</f>
        <v/>
      </c>
      <c r="C160">
        <f>INDEX(resultados!$A$2:$ZZ$754, 154, MATCH($B$3, resultados!$A$1:$ZZ$1, 0))</f>
        <v/>
      </c>
    </row>
    <row r="161">
      <c r="A161">
        <f>INDEX(resultados!$A$2:$ZZ$754, 155, MATCH($B$1, resultados!$A$1:$ZZ$1, 0))</f>
        <v/>
      </c>
      <c r="B161">
        <f>INDEX(resultados!$A$2:$ZZ$754, 155, MATCH($B$2, resultados!$A$1:$ZZ$1, 0))</f>
        <v/>
      </c>
      <c r="C161">
        <f>INDEX(resultados!$A$2:$ZZ$754, 155, MATCH($B$3, resultados!$A$1:$ZZ$1, 0))</f>
        <v/>
      </c>
    </row>
    <row r="162">
      <c r="A162">
        <f>INDEX(resultados!$A$2:$ZZ$754, 156, MATCH($B$1, resultados!$A$1:$ZZ$1, 0))</f>
        <v/>
      </c>
      <c r="B162">
        <f>INDEX(resultados!$A$2:$ZZ$754, 156, MATCH($B$2, resultados!$A$1:$ZZ$1, 0))</f>
        <v/>
      </c>
      <c r="C162">
        <f>INDEX(resultados!$A$2:$ZZ$754, 156, MATCH($B$3, resultados!$A$1:$ZZ$1, 0))</f>
        <v/>
      </c>
    </row>
    <row r="163">
      <c r="A163">
        <f>INDEX(resultados!$A$2:$ZZ$754, 157, MATCH($B$1, resultados!$A$1:$ZZ$1, 0))</f>
        <v/>
      </c>
      <c r="B163">
        <f>INDEX(resultados!$A$2:$ZZ$754, 157, MATCH($B$2, resultados!$A$1:$ZZ$1, 0))</f>
        <v/>
      </c>
      <c r="C163">
        <f>INDEX(resultados!$A$2:$ZZ$754, 157, MATCH($B$3, resultados!$A$1:$ZZ$1, 0))</f>
        <v/>
      </c>
    </row>
    <row r="164">
      <c r="A164">
        <f>INDEX(resultados!$A$2:$ZZ$754, 158, MATCH($B$1, resultados!$A$1:$ZZ$1, 0))</f>
        <v/>
      </c>
      <c r="B164">
        <f>INDEX(resultados!$A$2:$ZZ$754, 158, MATCH($B$2, resultados!$A$1:$ZZ$1, 0))</f>
        <v/>
      </c>
      <c r="C164">
        <f>INDEX(resultados!$A$2:$ZZ$754, 158, MATCH($B$3, resultados!$A$1:$ZZ$1, 0))</f>
        <v/>
      </c>
    </row>
    <row r="165">
      <c r="A165">
        <f>INDEX(resultados!$A$2:$ZZ$754, 159, MATCH($B$1, resultados!$A$1:$ZZ$1, 0))</f>
        <v/>
      </c>
      <c r="B165">
        <f>INDEX(resultados!$A$2:$ZZ$754, 159, MATCH($B$2, resultados!$A$1:$ZZ$1, 0))</f>
        <v/>
      </c>
      <c r="C165">
        <f>INDEX(resultados!$A$2:$ZZ$754, 159, MATCH($B$3, resultados!$A$1:$ZZ$1, 0))</f>
        <v/>
      </c>
    </row>
    <row r="166">
      <c r="A166">
        <f>INDEX(resultados!$A$2:$ZZ$754, 160, MATCH($B$1, resultados!$A$1:$ZZ$1, 0))</f>
        <v/>
      </c>
      <c r="B166">
        <f>INDEX(resultados!$A$2:$ZZ$754, 160, MATCH($B$2, resultados!$A$1:$ZZ$1, 0))</f>
        <v/>
      </c>
      <c r="C166">
        <f>INDEX(resultados!$A$2:$ZZ$754, 160, MATCH($B$3, resultados!$A$1:$ZZ$1, 0))</f>
        <v/>
      </c>
    </row>
    <row r="167">
      <c r="A167">
        <f>INDEX(resultados!$A$2:$ZZ$754, 161, MATCH($B$1, resultados!$A$1:$ZZ$1, 0))</f>
        <v/>
      </c>
      <c r="B167">
        <f>INDEX(resultados!$A$2:$ZZ$754, 161, MATCH($B$2, resultados!$A$1:$ZZ$1, 0))</f>
        <v/>
      </c>
      <c r="C167">
        <f>INDEX(resultados!$A$2:$ZZ$754, 161, MATCH($B$3, resultados!$A$1:$ZZ$1, 0))</f>
        <v/>
      </c>
    </row>
    <row r="168">
      <c r="A168">
        <f>INDEX(resultados!$A$2:$ZZ$754, 162, MATCH($B$1, resultados!$A$1:$ZZ$1, 0))</f>
        <v/>
      </c>
      <c r="B168">
        <f>INDEX(resultados!$A$2:$ZZ$754, 162, MATCH($B$2, resultados!$A$1:$ZZ$1, 0))</f>
        <v/>
      </c>
      <c r="C168">
        <f>INDEX(resultados!$A$2:$ZZ$754, 162, MATCH($B$3, resultados!$A$1:$ZZ$1, 0))</f>
        <v/>
      </c>
    </row>
    <row r="169">
      <c r="A169">
        <f>INDEX(resultados!$A$2:$ZZ$754, 163, MATCH($B$1, resultados!$A$1:$ZZ$1, 0))</f>
        <v/>
      </c>
      <c r="B169">
        <f>INDEX(resultados!$A$2:$ZZ$754, 163, MATCH($B$2, resultados!$A$1:$ZZ$1, 0))</f>
        <v/>
      </c>
      <c r="C169">
        <f>INDEX(resultados!$A$2:$ZZ$754, 163, MATCH($B$3, resultados!$A$1:$ZZ$1, 0))</f>
        <v/>
      </c>
    </row>
    <row r="170">
      <c r="A170">
        <f>INDEX(resultados!$A$2:$ZZ$754, 164, MATCH($B$1, resultados!$A$1:$ZZ$1, 0))</f>
        <v/>
      </c>
      <c r="B170">
        <f>INDEX(resultados!$A$2:$ZZ$754, 164, MATCH($B$2, resultados!$A$1:$ZZ$1, 0))</f>
        <v/>
      </c>
      <c r="C170">
        <f>INDEX(resultados!$A$2:$ZZ$754, 164, MATCH($B$3, resultados!$A$1:$ZZ$1, 0))</f>
        <v/>
      </c>
    </row>
    <row r="171">
      <c r="A171">
        <f>INDEX(resultados!$A$2:$ZZ$754, 165, MATCH($B$1, resultados!$A$1:$ZZ$1, 0))</f>
        <v/>
      </c>
      <c r="B171">
        <f>INDEX(resultados!$A$2:$ZZ$754, 165, MATCH($B$2, resultados!$A$1:$ZZ$1, 0))</f>
        <v/>
      </c>
      <c r="C171">
        <f>INDEX(resultados!$A$2:$ZZ$754, 165, MATCH($B$3, resultados!$A$1:$ZZ$1, 0))</f>
        <v/>
      </c>
    </row>
    <row r="172">
      <c r="A172">
        <f>INDEX(resultados!$A$2:$ZZ$754, 166, MATCH($B$1, resultados!$A$1:$ZZ$1, 0))</f>
        <v/>
      </c>
      <c r="B172">
        <f>INDEX(resultados!$A$2:$ZZ$754, 166, MATCH($B$2, resultados!$A$1:$ZZ$1, 0))</f>
        <v/>
      </c>
      <c r="C172">
        <f>INDEX(resultados!$A$2:$ZZ$754, 166, MATCH($B$3, resultados!$A$1:$ZZ$1, 0))</f>
        <v/>
      </c>
    </row>
    <row r="173">
      <c r="A173">
        <f>INDEX(resultados!$A$2:$ZZ$754, 167, MATCH($B$1, resultados!$A$1:$ZZ$1, 0))</f>
        <v/>
      </c>
      <c r="B173">
        <f>INDEX(resultados!$A$2:$ZZ$754, 167, MATCH($B$2, resultados!$A$1:$ZZ$1, 0))</f>
        <v/>
      </c>
      <c r="C173">
        <f>INDEX(resultados!$A$2:$ZZ$754, 167, MATCH($B$3, resultados!$A$1:$ZZ$1, 0))</f>
        <v/>
      </c>
    </row>
    <row r="174">
      <c r="A174">
        <f>INDEX(resultados!$A$2:$ZZ$754, 168, MATCH($B$1, resultados!$A$1:$ZZ$1, 0))</f>
        <v/>
      </c>
      <c r="B174">
        <f>INDEX(resultados!$A$2:$ZZ$754, 168, MATCH($B$2, resultados!$A$1:$ZZ$1, 0))</f>
        <v/>
      </c>
      <c r="C174">
        <f>INDEX(resultados!$A$2:$ZZ$754, 168, MATCH($B$3, resultados!$A$1:$ZZ$1, 0))</f>
        <v/>
      </c>
    </row>
    <row r="175">
      <c r="A175">
        <f>INDEX(resultados!$A$2:$ZZ$754, 169, MATCH($B$1, resultados!$A$1:$ZZ$1, 0))</f>
        <v/>
      </c>
      <c r="B175">
        <f>INDEX(resultados!$A$2:$ZZ$754, 169, MATCH($B$2, resultados!$A$1:$ZZ$1, 0))</f>
        <v/>
      </c>
      <c r="C175">
        <f>INDEX(resultados!$A$2:$ZZ$754, 169, MATCH($B$3, resultados!$A$1:$ZZ$1, 0))</f>
        <v/>
      </c>
    </row>
    <row r="176">
      <c r="A176">
        <f>INDEX(resultados!$A$2:$ZZ$754, 170, MATCH($B$1, resultados!$A$1:$ZZ$1, 0))</f>
        <v/>
      </c>
      <c r="B176">
        <f>INDEX(resultados!$A$2:$ZZ$754, 170, MATCH($B$2, resultados!$A$1:$ZZ$1, 0))</f>
        <v/>
      </c>
      <c r="C176">
        <f>INDEX(resultados!$A$2:$ZZ$754, 170, MATCH($B$3, resultados!$A$1:$ZZ$1, 0))</f>
        <v/>
      </c>
    </row>
    <row r="177">
      <c r="A177">
        <f>INDEX(resultados!$A$2:$ZZ$754, 171, MATCH($B$1, resultados!$A$1:$ZZ$1, 0))</f>
        <v/>
      </c>
      <c r="B177">
        <f>INDEX(resultados!$A$2:$ZZ$754, 171, MATCH($B$2, resultados!$A$1:$ZZ$1, 0))</f>
        <v/>
      </c>
      <c r="C177">
        <f>INDEX(resultados!$A$2:$ZZ$754, 171, MATCH($B$3, resultados!$A$1:$ZZ$1, 0))</f>
        <v/>
      </c>
    </row>
    <row r="178">
      <c r="A178">
        <f>INDEX(resultados!$A$2:$ZZ$754, 172, MATCH($B$1, resultados!$A$1:$ZZ$1, 0))</f>
        <v/>
      </c>
      <c r="B178">
        <f>INDEX(resultados!$A$2:$ZZ$754, 172, MATCH($B$2, resultados!$A$1:$ZZ$1, 0))</f>
        <v/>
      </c>
      <c r="C178">
        <f>INDEX(resultados!$A$2:$ZZ$754, 172, MATCH($B$3, resultados!$A$1:$ZZ$1, 0))</f>
        <v/>
      </c>
    </row>
    <row r="179">
      <c r="A179">
        <f>INDEX(resultados!$A$2:$ZZ$754, 173, MATCH($B$1, resultados!$A$1:$ZZ$1, 0))</f>
        <v/>
      </c>
      <c r="B179">
        <f>INDEX(resultados!$A$2:$ZZ$754, 173, MATCH($B$2, resultados!$A$1:$ZZ$1, 0))</f>
        <v/>
      </c>
      <c r="C179">
        <f>INDEX(resultados!$A$2:$ZZ$754, 173, MATCH($B$3, resultados!$A$1:$ZZ$1, 0))</f>
        <v/>
      </c>
    </row>
    <row r="180">
      <c r="A180">
        <f>INDEX(resultados!$A$2:$ZZ$754, 174, MATCH($B$1, resultados!$A$1:$ZZ$1, 0))</f>
        <v/>
      </c>
      <c r="B180">
        <f>INDEX(resultados!$A$2:$ZZ$754, 174, MATCH($B$2, resultados!$A$1:$ZZ$1, 0))</f>
        <v/>
      </c>
      <c r="C180">
        <f>INDEX(resultados!$A$2:$ZZ$754, 174, MATCH($B$3, resultados!$A$1:$ZZ$1, 0))</f>
        <v/>
      </c>
    </row>
    <row r="181">
      <c r="A181">
        <f>INDEX(resultados!$A$2:$ZZ$754, 175, MATCH($B$1, resultados!$A$1:$ZZ$1, 0))</f>
        <v/>
      </c>
      <c r="B181">
        <f>INDEX(resultados!$A$2:$ZZ$754, 175, MATCH($B$2, resultados!$A$1:$ZZ$1, 0))</f>
        <v/>
      </c>
      <c r="C181">
        <f>INDEX(resultados!$A$2:$ZZ$754, 175, MATCH($B$3, resultados!$A$1:$ZZ$1, 0))</f>
        <v/>
      </c>
    </row>
    <row r="182">
      <c r="A182">
        <f>INDEX(resultados!$A$2:$ZZ$754, 176, MATCH($B$1, resultados!$A$1:$ZZ$1, 0))</f>
        <v/>
      </c>
      <c r="B182">
        <f>INDEX(resultados!$A$2:$ZZ$754, 176, MATCH($B$2, resultados!$A$1:$ZZ$1, 0))</f>
        <v/>
      </c>
      <c r="C182">
        <f>INDEX(resultados!$A$2:$ZZ$754, 176, MATCH($B$3, resultados!$A$1:$ZZ$1, 0))</f>
        <v/>
      </c>
    </row>
    <row r="183">
      <c r="A183">
        <f>INDEX(resultados!$A$2:$ZZ$754, 177, MATCH($B$1, resultados!$A$1:$ZZ$1, 0))</f>
        <v/>
      </c>
      <c r="B183">
        <f>INDEX(resultados!$A$2:$ZZ$754, 177, MATCH($B$2, resultados!$A$1:$ZZ$1, 0))</f>
        <v/>
      </c>
      <c r="C183">
        <f>INDEX(resultados!$A$2:$ZZ$754, 177, MATCH($B$3, resultados!$A$1:$ZZ$1, 0))</f>
        <v/>
      </c>
    </row>
    <row r="184">
      <c r="A184">
        <f>INDEX(resultados!$A$2:$ZZ$754, 178, MATCH($B$1, resultados!$A$1:$ZZ$1, 0))</f>
        <v/>
      </c>
      <c r="B184">
        <f>INDEX(resultados!$A$2:$ZZ$754, 178, MATCH($B$2, resultados!$A$1:$ZZ$1, 0))</f>
        <v/>
      </c>
      <c r="C184">
        <f>INDEX(resultados!$A$2:$ZZ$754, 178, MATCH($B$3, resultados!$A$1:$ZZ$1, 0))</f>
        <v/>
      </c>
    </row>
    <row r="185">
      <c r="A185">
        <f>INDEX(resultados!$A$2:$ZZ$754, 179, MATCH($B$1, resultados!$A$1:$ZZ$1, 0))</f>
        <v/>
      </c>
      <c r="B185">
        <f>INDEX(resultados!$A$2:$ZZ$754, 179, MATCH($B$2, resultados!$A$1:$ZZ$1, 0))</f>
        <v/>
      </c>
      <c r="C185">
        <f>INDEX(resultados!$A$2:$ZZ$754, 179, MATCH($B$3, resultados!$A$1:$ZZ$1, 0))</f>
        <v/>
      </c>
    </row>
    <row r="186">
      <c r="A186">
        <f>INDEX(resultados!$A$2:$ZZ$754, 180, MATCH($B$1, resultados!$A$1:$ZZ$1, 0))</f>
        <v/>
      </c>
      <c r="B186">
        <f>INDEX(resultados!$A$2:$ZZ$754, 180, MATCH($B$2, resultados!$A$1:$ZZ$1, 0))</f>
        <v/>
      </c>
      <c r="C186">
        <f>INDEX(resultados!$A$2:$ZZ$754, 180, MATCH($B$3, resultados!$A$1:$ZZ$1, 0))</f>
        <v/>
      </c>
    </row>
    <row r="187">
      <c r="A187">
        <f>INDEX(resultados!$A$2:$ZZ$754, 181, MATCH($B$1, resultados!$A$1:$ZZ$1, 0))</f>
        <v/>
      </c>
      <c r="B187">
        <f>INDEX(resultados!$A$2:$ZZ$754, 181, MATCH($B$2, resultados!$A$1:$ZZ$1, 0))</f>
        <v/>
      </c>
      <c r="C187">
        <f>INDEX(resultados!$A$2:$ZZ$754, 181, MATCH($B$3, resultados!$A$1:$ZZ$1, 0))</f>
        <v/>
      </c>
    </row>
    <row r="188">
      <c r="A188">
        <f>INDEX(resultados!$A$2:$ZZ$754, 182, MATCH($B$1, resultados!$A$1:$ZZ$1, 0))</f>
        <v/>
      </c>
      <c r="B188">
        <f>INDEX(resultados!$A$2:$ZZ$754, 182, MATCH($B$2, resultados!$A$1:$ZZ$1, 0))</f>
        <v/>
      </c>
      <c r="C188">
        <f>INDEX(resultados!$A$2:$ZZ$754, 182, MATCH($B$3, resultados!$A$1:$ZZ$1, 0))</f>
        <v/>
      </c>
    </row>
    <row r="189">
      <c r="A189">
        <f>INDEX(resultados!$A$2:$ZZ$754, 183, MATCH($B$1, resultados!$A$1:$ZZ$1, 0))</f>
        <v/>
      </c>
      <c r="B189">
        <f>INDEX(resultados!$A$2:$ZZ$754, 183, MATCH($B$2, resultados!$A$1:$ZZ$1, 0))</f>
        <v/>
      </c>
      <c r="C189">
        <f>INDEX(resultados!$A$2:$ZZ$754, 183, MATCH($B$3, resultados!$A$1:$ZZ$1, 0))</f>
        <v/>
      </c>
    </row>
    <row r="190">
      <c r="A190">
        <f>INDEX(resultados!$A$2:$ZZ$754, 184, MATCH($B$1, resultados!$A$1:$ZZ$1, 0))</f>
        <v/>
      </c>
      <c r="B190">
        <f>INDEX(resultados!$A$2:$ZZ$754, 184, MATCH($B$2, resultados!$A$1:$ZZ$1, 0))</f>
        <v/>
      </c>
      <c r="C190">
        <f>INDEX(resultados!$A$2:$ZZ$754, 184, MATCH($B$3, resultados!$A$1:$ZZ$1, 0))</f>
        <v/>
      </c>
    </row>
    <row r="191">
      <c r="A191">
        <f>INDEX(resultados!$A$2:$ZZ$754, 185, MATCH($B$1, resultados!$A$1:$ZZ$1, 0))</f>
        <v/>
      </c>
      <c r="B191">
        <f>INDEX(resultados!$A$2:$ZZ$754, 185, MATCH($B$2, resultados!$A$1:$ZZ$1, 0))</f>
        <v/>
      </c>
      <c r="C191">
        <f>INDEX(resultados!$A$2:$ZZ$754, 185, MATCH($B$3, resultados!$A$1:$ZZ$1, 0))</f>
        <v/>
      </c>
    </row>
    <row r="192">
      <c r="A192">
        <f>INDEX(resultados!$A$2:$ZZ$754, 186, MATCH($B$1, resultados!$A$1:$ZZ$1, 0))</f>
        <v/>
      </c>
      <c r="B192">
        <f>INDEX(resultados!$A$2:$ZZ$754, 186, MATCH($B$2, resultados!$A$1:$ZZ$1, 0))</f>
        <v/>
      </c>
      <c r="C192">
        <f>INDEX(resultados!$A$2:$ZZ$754, 186, MATCH($B$3, resultados!$A$1:$ZZ$1, 0))</f>
        <v/>
      </c>
    </row>
    <row r="193">
      <c r="A193">
        <f>INDEX(resultados!$A$2:$ZZ$754, 187, MATCH($B$1, resultados!$A$1:$ZZ$1, 0))</f>
        <v/>
      </c>
      <c r="B193">
        <f>INDEX(resultados!$A$2:$ZZ$754, 187, MATCH($B$2, resultados!$A$1:$ZZ$1, 0))</f>
        <v/>
      </c>
      <c r="C193">
        <f>INDEX(resultados!$A$2:$ZZ$754, 187, MATCH($B$3, resultados!$A$1:$ZZ$1, 0))</f>
        <v/>
      </c>
    </row>
    <row r="194">
      <c r="A194">
        <f>INDEX(resultados!$A$2:$ZZ$754, 188, MATCH($B$1, resultados!$A$1:$ZZ$1, 0))</f>
        <v/>
      </c>
      <c r="B194">
        <f>INDEX(resultados!$A$2:$ZZ$754, 188, MATCH($B$2, resultados!$A$1:$ZZ$1, 0))</f>
        <v/>
      </c>
      <c r="C194">
        <f>INDEX(resultados!$A$2:$ZZ$754, 188, MATCH($B$3, resultados!$A$1:$ZZ$1, 0))</f>
        <v/>
      </c>
    </row>
    <row r="195">
      <c r="A195">
        <f>INDEX(resultados!$A$2:$ZZ$754, 189, MATCH($B$1, resultados!$A$1:$ZZ$1, 0))</f>
        <v/>
      </c>
      <c r="B195">
        <f>INDEX(resultados!$A$2:$ZZ$754, 189, MATCH($B$2, resultados!$A$1:$ZZ$1, 0))</f>
        <v/>
      </c>
      <c r="C195">
        <f>INDEX(resultados!$A$2:$ZZ$754, 189, MATCH($B$3, resultados!$A$1:$ZZ$1, 0))</f>
        <v/>
      </c>
    </row>
    <row r="196">
      <c r="A196">
        <f>INDEX(resultados!$A$2:$ZZ$754, 190, MATCH($B$1, resultados!$A$1:$ZZ$1, 0))</f>
        <v/>
      </c>
      <c r="B196">
        <f>INDEX(resultados!$A$2:$ZZ$754, 190, MATCH($B$2, resultados!$A$1:$ZZ$1, 0))</f>
        <v/>
      </c>
      <c r="C196">
        <f>INDEX(resultados!$A$2:$ZZ$754, 190, MATCH($B$3, resultados!$A$1:$ZZ$1, 0))</f>
        <v/>
      </c>
    </row>
    <row r="197">
      <c r="A197">
        <f>INDEX(resultados!$A$2:$ZZ$754, 191, MATCH($B$1, resultados!$A$1:$ZZ$1, 0))</f>
        <v/>
      </c>
      <c r="B197">
        <f>INDEX(resultados!$A$2:$ZZ$754, 191, MATCH($B$2, resultados!$A$1:$ZZ$1, 0))</f>
        <v/>
      </c>
      <c r="C197">
        <f>INDEX(resultados!$A$2:$ZZ$754, 191, MATCH($B$3, resultados!$A$1:$ZZ$1, 0))</f>
        <v/>
      </c>
    </row>
    <row r="198">
      <c r="A198">
        <f>INDEX(resultados!$A$2:$ZZ$754, 192, MATCH($B$1, resultados!$A$1:$ZZ$1, 0))</f>
        <v/>
      </c>
      <c r="B198">
        <f>INDEX(resultados!$A$2:$ZZ$754, 192, MATCH($B$2, resultados!$A$1:$ZZ$1, 0))</f>
        <v/>
      </c>
      <c r="C198">
        <f>INDEX(resultados!$A$2:$ZZ$754, 192, MATCH($B$3, resultados!$A$1:$ZZ$1, 0))</f>
        <v/>
      </c>
    </row>
    <row r="199">
      <c r="A199">
        <f>INDEX(resultados!$A$2:$ZZ$754, 193, MATCH($B$1, resultados!$A$1:$ZZ$1, 0))</f>
        <v/>
      </c>
      <c r="B199">
        <f>INDEX(resultados!$A$2:$ZZ$754, 193, MATCH($B$2, resultados!$A$1:$ZZ$1, 0))</f>
        <v/>
      </c>
      <c r="C199">
        <f>INDEX(resultados!$A$2:$ZZ$754, 193, MATCH($B$3, resultados!$A$1:$ZZ$1, 0))</f>
        <v/>
      </c>
    </row>
    <row r="200">
      <c r="A200">
        <f>INDEX(resultados!$A$2:$ZZ$754, 194, MATCH($B$1, resultados!$A$1:$ZZ$1, 0))</f>
        <v/>
      </c>
      <c r="B200">
        <f>INDEX(resultados!$A$2:$ZZ$754, 194, MATCH($B$2, resultados!$A$1:$ZZ$1, 0))</f>
        <v/>
      </c>
      <c r="C200">
        <f>INDEX(resultados!$A$2:$ZZ$754, 194, MATCH($B$3, resultados!$A$1:$ZZ$1, 0))</f>
        <v/>
      </c>
    </row>
    <row r="201">
      <c r="A201">
        <f>INDEX(resultados!$A$2:$ZZ$754, 195, MATCH($B$1, resultados!$A$1:$ZZ$1, 0))</f>
        <v/>
      </c>
      <c r="B201">
        <f>INDEX(resultados!$A$2:$ZZ$754, 195, MATCH($B$2, resultados!$A$1:$ZZ$1, 0))</f>
        <v/>
      </c>
      <c r="C201">
        <f>INDEX(resultados!$A$2:$ZZ$754, 195, MATCH($B$3, resultados!$A$1:$ZZ$1, 0))</f>
        <v/>
      </c>
    </row>
    <row r="202">
      <c r="A202">
        <f>INDEX(resultados!$A$2:$ZZ$754, 196, MATCH($B$1, resultados!$A$1:$ZZ$1, 0))</f>
        <v/>
      </c>
      <c r="B202">
        <f>INDEX(resultados!$A$2:$ZZ$754, 196, MATCH($B$2, resultados!$A$1:$ZZ$1, 0))</f>
        <v/>
      </c>
      <c r="C202">
        <f>INDEX(resultados!$A$2:$ZZ$754, 196, MATCH($B$3, resultados!$A$1:$ZZ$1, 0))</f>
        <v/>
      </c>
    </row>
    <row r="203">
      <c r="A203">
        <f>INDEX(resultados!$A$2:$ZZ$754, 197, MATCH($B$1, resultados!$A$1:$ZZ$1, 0))</f>
        <v/>
      </c>
      <c r="B203">
        <f>INDEX(resultados!$A$2:$ZZ$754, 197, MATCH($B$2, resultados!$A$1:$ZZ$1, 0))</f>
        <v/>
      </c>
      <c r="C203">
        <f>INDEX(resultados!$A$2:$ZZ$754, 197, MATCH($B$3, resultados!$A$1:$ZZ$1, 0))</f>
        <v/>
      </c>
    </row>
    <row r="204">
      <c r="A204">
        <f>INDEX(resultados!$A$2:$ZZ$754, 198, MATCH($B$1, resultados!$A$1:$ZZ$1, 0))</f>
        <v/>
      </c>
      <c r="B204">
        <f>INDEX(resultados!$A$2:$ZZ$754, 198, MATCH($B$2, resultados!$A$1:$ZZ$1, 0))</f>
        <v/>
      </c>
      <c r="C204">
        <f>INDEX(resultados!$A$2:$ZZ$754, 198, MATCH($B$3, resultados!$A$1:$ZZ$1, 0))</f>
        <v/>
      </c>
    </row>
    <row r="205">
      <c r="A205">
        <f>INDEX(resultados!$A$2:$ZZ$754, 199, MATCH($B$1, resultados!$A$1:$ZZ$1, 0))</f>
        <v/>
      </c>
      <c r="B205">
        <f>INDEX(resultados!$A$2:$ZZ$754, 199, MATCH($B$2, resultados!$A$1:$ZZ$1, 0))</f>
        <v/>
      </c>
      <c r="C205">
        <f>INDEX(resultados!$A$2:$ZZ$754, 199, MATCH($B$3, resultados!$A$1:$ZZ$1, 0))</f>
        <v/>
      </c>
    </row>
    <row r="206">
      <c r="A206">
        <f>INDEX(resultados!$A$2:$ZZ$754, 200, MATCH($B$1, resultados!$A$1:$ZZ$1, 0))</f>
        <v/>
      </c>
      <c r="B206">
        <f>INDEX(resultados!$A$2:$ZZ$754, 200, MATCH($B$2, resultados!$A$1:$ZZ$1, 0))</f>
        <v/>
      </c>
      <c r="C206">
        <f>INDEX(resultados!$A$2:$ZZ$754, 200, MATCH($B$3, resultados!$A$1:$ZZ$1, 0))</f>
        <v/>
      </c>
    </row>
    <row r="207">
      <c r="A207">
        <f>INDEX(resultados!$A$2:$ZZ$754, 201, MATCH($B$1, resultados!$A$1:$ZZ$1, 0))</f>
        <v/>
      </c>
      <c r="B207">
        <f>INDEX(resultados!$A$2:$ZZ$754, 201, MATCH($B$2, resultados!$A$1:$ZZ$1, 0))</f>
        <v/>
      </c>
      <c r="C207">
        <f>INDEX(resultados!$A$2:$ZZ$754, 201, MATCH($B$3, resultados!$A$1:$ZZ$1, 0))</f>
        <v/>
      </c>
    </row>
    <row r="208">
      <c r="A208">
        <f>INDEX(resultados!$A$2:$ZZ$754, 202, MATCH($B$1, resultados!$A$1:$ZZ$1, 0))</f>
        <v/>
      </c>
      <c r="B208">
        <f>INDEX(resultados!$A$2:$ZZ$754, 202, MATCH($B$2, resultados!$A$1:$ZZ$1, 0))</f>
        <v/>
      </c>
      <c r="C208">
        <f>INDEX(resultados!$A$2:$ZZ$754, 202, MATCH($B$3, resultados!$A$1:$ZZ$1, 0))</f>
        <v/>
      </c>
    </row>
    <row r="209">
      <c r="A209">
        <f>INDEX(resultados!$A$2:$ZZ$754, 203, MATCH($B$1, resultados!$A$1:$ZZ$1, 0))</f>
        <v/>
      </c>
      <c r="B209">
        <f>INDEX(resultados!$A$2:$ZZ$754, 203, MATCH($B$2, resultados!$A$1:$ZZ$1, 0))</f>
        <v/>
      </c>
      <c r="C209">
        <f>INDEX(resultados!$A$2:$ZZ$754, 203, MATCH($B$3, resultados!$A$1:$ZZ$1, 0))</f>
        <v/>
      </c>
    </row>
    <row r="210">
      <c r="A210">
        <f>INDEX(resultados!$A$2:$ZZ$754, 204, MATCH($B$1, resultados!$A$1:$ZZ$1, 0))</f>
        <v/>
      </c>
      <c r="B210">
        <f>INDEX(resultados!$A$2:$ZZ$754, 204, MATCH($B$2, resultados!$A$1:$ZZ$1, 0))</f>
        <v/>
      </c>
      <c r="C210">
        <f>INDEX(resultados!$A$2:$ZZ$754, 204, MATCH($B$3, resultados!$A$1:$ZZ$1, 0))</f>
        <v/>
      </c>
    </row>
    <row r="211">
      <c r="A211">
        <f>INDEX(resultados!$A$2:$ZZ$754, 205, MATCH($B$1, resultados!$A$1:$ZZ$1, 0))</f>
        <v/>
      </c>
      <c r="B211">
        <f>INDEX(resultados!$A$2:$ZZ$754, 205, MATCH($B$2, resultados!$A$1:$ZZ$1, 0))</f>
        <v/>
      </c>
      <c r="C211">
        <f>INDEX(resultados!$A$2:$ZZ$754, 205, MATCH($B$3, resultados!$A$1:$ZZ$1, 0))</f>
        <v/>
      </c>
    </row>
    <row r="212">
      <c r="A212">
        <f>INDEX(resultados!$A$2:$ZZ$754, 206, MATCH($B$1, resultados!$A$1:$ZZ$1, 0))</f>
        <v/>
      </c>
      <c r="B212">
        <f>INDEX(resultados!$A$2:$ZZ$754, 206, MATCH($B$2, resultados!$A$1:$ZZ$1, 0))</f>
        <v/>
      </c>
      <c r="C212">
        <f>INDEX(resultados!$A$2:$ZZ$754, 206, MATCH($B$3, resultados!$A$1:$ZZ$1, 0))</f>
        <v/>
      </c>
    </row>
    <row r="213">
      <c r="A213">
        <f>INDEX(resultados!$A$2:$ZZ$754, 207, MATCH($B$1, resultados!$A$1:$ZZ$1, 0))</f>
        <v/>
      </c>
      <c r="B213">
        <f>INDEX(resultados!$A$2:$ZZ$754, 207, MATCH($B$2, resultados!$A$1:$ZZ$1, 0))</f>
        <v/>
      </c>
      <c r="C213">
        <f>INDEX(resultados!$A$2:$ZZ$754, 207, MATCH($B$3, resultados!$A$1:$ZZ$1, 0))</f>
        <v/>
      </c>
    </row>
    <row r="214">
      <c r="A214">
        <f>INDEX(resultados!$A$2:$ZZ$754, 208, MATCH($B$1, resultados!$A$1:$ZZ$1, 0))</f>
        <v/>
      </c>
      <c r="B214">
        <f>INDEX(resultados!$A$2:$ZZ$754, 208, MATCH($B$2, resultados!$A$1:$ZZ$1, 0))</f>
        <v/>
      </c>
      <c r="C214">
        <f>INDEX(resultados!$A$2:$ZZ$754, 208, MATCH($B$3, resultados!$A$1:$ZZ$1, 0))</f>
        <v/>
      </c>
    </row>
    <row r="215">
      <c r="A215">
        <f>INDEX(resultados!$A$2:$ZZ$754, 209, MATCH($B$1, resultados!$A$1:$ZZ$1, 0))</f>
        <v/>
      </c>
      <c r="B215">
        <f>INDEX(resultados!$A$2:$ZZ$754, 209, MATCH($B$2, resultados!$A$1:$ZZ$1, 0))</f>
        <v/>
      </c>
      <c r="C215">
        <f>INDEX(resultados!$A$2:$ZZ$754, 209, MATCH($B$3, resultados!$A$1:$ZZ$1, 0))</f>
        <v/>
      </c>
    </row>
    <row r="216">
      <c r="A216">
        <f>INDEX(resultados!$A$2:$ZZ$754, 210, MATCH($B$1, resultados!$A$1:$ZZ$1, 0))</f>
        <v/>
      </c>
      <c r="B216">
        <f>INDEX(resultados!$A$2:$ZZ$754, 210, MATCH($B$2, resultados!$A$1:$ZZ$1, 0))</f>
        <v/>
      </c>
      <c r="C216">
        <f>INDEX(resultados!$A$2:$ZZ$754, 210, MATCH($B$3, resultados!$A$1:$ZZ$1, 0))</f>
        <v/>
      </c>
    </row>
    <row r="217">
      <c r="A217">
        <f>INDEX(resultados!$A$2:$ZZ$754, 211, MATCH($B$1, resultados!$A$1:$ZZ$1, 0))</f>
        <v/>
      </c>
      <c r="B217">
        <f>INDEX(resultados!$A$2:$ZZ$754, 211, MATCH($B$2, resultados!$A$1:$ZZ$1, 0))</f>
        <v/>
      </c>
      <c r="C217">
        <f>INDEX(resultados!$A$2:$ZZ$754, 211, MATCH($B$3, resultados!$A$1:$ZZ$1, 0))</f>
        <v/>
      </c>
    </row>
    <row r="218">
      <c r="A218">
        <f>INDEX(resultados!$A$2:$ZZ$754, 212, MATCH($B$1, resultados!$A$1:$ZZ$1, 0))</f>
        <v/>
      </c>
      <c r="B218">
        <f>INDEX(resultados!$A$2:$ZZ$754, 212, MATCH($B$2, resultados!$A$1:$ZZ$1, 0))</f>
        <v/>
      </c>
      <c r="C218">
        <f>INDEX(resultados!$A$2:$ZZ$754, 212, MATCH($B$3, resultados!$A$1:$ZZ$1, 0))</f>
        <v/>
      </c>
    </row>
    <row r="219">
      <c r="A219">
        <f>INDEX(resultados!$A$2:$ZZ$754, 213, MATCH($B$1, resultados!$A$1:$ZZ$1, 0))</f>
        <v/>
      </c>
      <c r="B219">
        <f>INDEX(resultados!$A$2:$ZZ$754, 213, MATCH($B$2, resultados!$A$1:$ZZ$1, 0))</f>
        <v/>
      </c>
      <c r="C219">
        <f>INDEX(resultados!$A$2:$ZZ$754, 213, MATCH($B$3, resultados!$A$1:$ZZ$1, 0))</f>
        <v/>
      </c>
    </row>
    <row r="220">
      <c r="A220">
        <f>INDEX(resultados!$A$2:$ZZ$754, 214, MATCH($B$1, resultados!$A$1:$ZZ$1, 0))</f>
        <v/>
      </c>
      <c r="B220">
        <f>INDEX(resultados!$A$2:$ZZ$754, 214, MATCH($B$2, resultados!$A$1:$ZZ$1, 0))</f>
        <v/>
      </c>
      <c r="C220">
        <f>INDEX(resultados!$A$2:$ZZ$754, 214, MATCH($B$3, resultados!$A$1:$ZZ$1, 0))</f>
        <v/>
      </c>
    </row>
    <row r="221">
      <c r="A221">
        <f>INDEX(resultados!$A$2:$ZZ$754, 215, MATCH($B$1, resultados!$A$1:$ZZ$1, 0))</f>
        <v/>
      </c>
      <c r="B221">
        <f>INDEX(resultados!$A$2:$ZZ$754, 215, MATCH($B$2, resultados!$A$1:$ZZ$1, 0))</f>
        <v/>
      </c>
      <c r="C221">
        <f>INDEX(resultados!$A$2:$ZZ$754, 215, MATCH($B$3, resultados!$A$1:$ZZ$1, 0))</f>
        <v/>
      </c>
    </row>
    <row r="222">
      <c r="A222">
        <f>INDEX(resultados!$A$2:$ZZ$754, 216, MATCH($B$1, resultados!$A$1:$ZZ$1, 0))</f>
        <v/>
      </c>
      <c r="B222">
        <f>INDEX(resultados!$A$2:$ZZ$754, 216, MATCH($B$2, resultados!$A$1:$ZZ$1, 0))</f>
        <v/>
      </c>
      <c r="C222">
        <f>INDEX(resultados!$A$2:$ZZ$754, 216, MATCH($B$3, resultados!$A$1:$ZZ$1, 0))</f>
        <v/>
      </c>
    </row>
    <row r="223">
      <c r="A223">
        <f>INDEX(resultados!$A$2:$ZZ$754, 217, MATCH($B$1, resultados!$A$1:$ZZ$1, 0))</f>
        <v/>
      </c>
      <c r="B223">
        <f>INDEX(resultados!$A$2:$ZZ$754, 217, MATCH($B$2, resultados!$A$1:$ZZ$1, 0))</f>
        <v/>
      </c>
      <c r="C223">
        <f>INDEX(resultados!$A$2:$ZZ$754, 217, MATCH($B$3, resultados!$A$1:$ZZ$1, 0))</f>
        <v/>
      </c>
    </row>
    <row r="224">
      <c r="A224">
        <f>INDEX(resultados!$A$2:$ZZ$754, 218, MATCH($B$1, resultados!$A$1:$ZZ$1, 0))</f>
        <v/>
      </c>
      <c r="B224">
        <f>INDEX(resultados!$A$2:$ZZ$754, 218, MATCH($B$2, resultados!$A$1:$ZZ$1, 0))</f>
        <v/>
      </c>
      <c r="C224">
        <f>INDEX(resultados!$A$2:$ZZ$754, 218, MATCH($B$3, resultados!$A$1:$ZZ$1, 0))</f>
        <v/>
      </c>
    </row>
    <row r="225">
      <c r="A225">
        <f>INDEX(resultados!$A$2:$ZZ$754, 219, MATCH($B$1, resultados!$A$1:$ZZ$1, 0))</f>
        <v/>
      </c>
      <c r="B225">
        <f>INDEX(resultados!$A$2:$ZZ$754, 219, MATCH($B$2, resultados!$A$1:$ZZ$1, 0))</f>
        <v/>
      </c>
      <c r="C225">
        <f>INDEX(resultados!$A$2:$ZZ$754, 219, MATCH($B$3, resultados!$A$1:$ZZ$1, 0))</f>
        <v/>
      </c>
    </row>
    <row r="226">
      <c r="A226">
        <f>INDEX(resultados!$A$2:$ZZ$754, 220, MATCH($B$1, resultados!$A$1:$ZZ$1, 0))</f>
        <v/>
      </c>
      <c r="B226">
        <f>INDEX(resultados!$A$2:$ZZ$754, 220, MATCH($B$2, resultados!$A$1:$ZZ$1, 0))</f>
        <v/>
      </c>
      <c r="C226">
        <f>INDEX(resultados!$A$2:$ZZ$754, 220, MATCH($B$3, resultados!$A$1:$ZZ$1, 0))</f>
        <v/>
      </c>
    </row>
    <row r="227">
      <c r="A227">
        <f>INDEX(resultados!$A$2:$ZZ$754, 221, MATCH($B$1, resultados!$A$1:$ZZ$1, 0))</f>
        <v/>
      </c>
      <c r="B227">
        <f>INDEX(resultados!$A$2:$ZZ$754, 221, MATCH($B$2, resultados!$A$1:$ZZ$1, 0))</f>
        <v/>
      </c>
      <c r="C227">
        <f>INDEX(resultados!$A$2:$ZZ$754, 221, MATCH($B$3, resultados!$A$1:$ZZ$1, 0))</f>
        <v/>
      </c>
    </row>
    <row r="228">
      <c r="A228">
        <f>INDEX(resultados!$A$2:$ZZ$754, 222, MATCH($B$1, resultados!$A$1:$ZZ$1, 0))</f>
        <v/>
      </c>
      <c r="B228">
        <f>INDEX(resultados!$A$2:$ZZ$754, 222, MATCH($B$2, resultados!$A$1:$ZZ$1, 0))</f>
        <v/>
      </c>
      <c r="C228">
        <f>INDEX(resultados!$A$2:$ZZ$754, 222, MATCH($B$3, resultados!$A$1:$ZZ$1, 0))</f>
        <v/>
      </c>
    </row>
    <row r="229">
      <c r="A229">
        <f>INDEX(resultados!$A$2:$ZZ$754, 223, MATCH($B$1, resultados!$A$1:$ZZ$1, 0))</f>
        <v/>
      </c>
      <c r="B229">
        <f>INDEX(resultados!$A$2:$ZZ$754, 223, MATCH($B$2, resultados!$A$1:$ZZ$1, 0))</f>
        <v/>
      </c>
      <c r="C229">
        <f>INDEX(resultados!$A$2:$ZZ$754, 223, MATCH($B$3, resultados!$A$1:$ZZ$1, 0))</f>
        <v/>
      </c>
    </row>
    <row r="230">
      <c r="A230">
        <f>INDEX(resultados!$A$2:$ZZ$754, 224, MATCH($B$1, resultados!$A$1:$ZZ$1, 0))</f>
        <v/>
      </c>
      <c r="B230">
        <f>INDEX(resultados!$A$2:$ZZ$754, 224, MATCH($B$2, resultados!$A$1:$ZZ$1, 0))</f>
        <v/>
      </c>
      <c r="C230">
        <f>INDEX(resultados!$A$2:$ZZ$754, 224, MATCH($B$3, resultados!$A$1:$ZZ$1, 0))</f>
        <v/>
      </c>
    </row>
    <row r="231">
      <c r="A231">
        <f>INDEX(resultados!$A$2:$ZZ$754, 225, MATCH($B$1, resultados!$A$1:$ZZ$1, 0))</f>
        <v/>
      </c>
      <c r="B231">
        <f>INDEX(resultados!$A$2:$ZZ$754, 225, MATCH($B$2, resultados!$A$1:$ZZ$1, 0))</f>
        <v/>
      </c>
      <c r="C231">
        <f>INDEX(resultados!$A$2:$ZZ$754, 225, MATCH($B$3, resultados!$A$1:$ZZ$1, 0))</f>
        <v/>
      </c>
    </row>
    <row r="232">
      <c r="A232">
        <f>INDEX(resultados!$A$2:$ZZ$754, 226, MATCH($B$1, resultados!$A$1:$ZZ$1, 0))</f>
        <v/>
      </c>
      <c r="B232">
        <f>INDEX(resultados!$A$2:$ZZ$754, 226, MATCH($B$2, resultados!$A$1:$ZZ$1, 0))</f>
        <v/>
      </c>
      <c r="C232">
        <f>INDEX(resultados!$A$2:$ZZ$754, 226, MATCH($B$3, resultados!$A$1:$ZZ$1, 0))</f>
        <v/>
      </c>
    </row>
    <row r="233">
      <c r="A233">
        <f>INDEX(resultados!$A$2:$ZZ$754, 227, MATCH($B$1, resultados!$A$1:$ZZ$1, 0))</f>
        <v/>
      </c>
      <c r="B233">
        <f>INDEX(resultados!$A$2:$ZZ$754, 227, MATCH($B$2, resultados!$A$1:$ZZ$1, 0))</f>
        <v/>
      </c>
      <c r="C233">
        <f>INDEX(resultados!$A$2:$ZZ$754, 227, MATCH($B$3, resultados!$A$1:$ZZ$1, 0))</f>
        <v/>
      </c>
    </row>
    <row r="234">
      <c r="A234">
        <f>INDEX(resultados!$A$2:$ZZ$754, 228, MATCH($B$1, resultados!$A$1:$ZZ$1, 0))</f>
        <v/>
      </c>
      <c r="B234">
        <f>INDEX(resultados!$A$2:$ZZ$754, 228, MATCH($B$2, resultados!$A$1:$ZZ$1, 0))</f>
        <v/>
      </c>
      <c r="C234">
        <f>INDEX(resultados!$A$2:$ZZ$754, 228, MATCH($B$3, resultados!$A$1:$ZZ$1, 0))</f>
        <v/>
      </c>
    </row>
    <row r="235">
      <c r="A235">
        <f>INDEX(resultados!$A$2:$ZZ$754, 229, MATCH($B$1, resultados!$A$1:$ZZ$1, 0))</f>
        <v/>
      </c>
      <c r="B235">
        <f>INDEX(resultados!$A$2:$ZZ$754, 229, MATCH($B$2, resultados!$A$1:$ZZ$1, 0))</f>
        <v/>
      </c>
      <c r="C235">
        <f>INDEX(resultados!$A$2:$ZZ$754, 229, MATCH($B$3, resultados!$A$1:$ZZ$1, 0))</f>
        <v/>
      </c>
    </row>
    <row r="236">
      <c r="A236">
        <f>INDEX(resultados!$A$2:$ZZ$754, 230, MATCH($B$1, resultados!$A$1:$ZZ$1, 0))</f>
        <v/>
      </c>
      <c r="B236">
        <f>INDEX(resultados!$A$2:$ZZ$754, 230, MATCH($B$2, resultados!$A$1:$ZZ$1, 0))</f>
        <v/>
      </c>
      <c r="C236">
        <f>INDEX(resultados!$A$2:$ZZ$754, 230, MATCH($B$3, resultados!$A$1:$ZZ$1, 0))</f>
        <v/>
      </c>
    </row>
    <row r="237">
      <c r="A237">
        <f>INDEX(resultados!$A$2:$ZZ$754, 231, MATCH($B$1, resultados!$A$1:$ZZ$1, 0))</f>
        <v/>
      </c>
      <c r="B237">
        <f>INDEX(resultados!$A$2:$ZZ$754, 231, MATCH($B$2, resultados!$A$1:$ZZ$1, 0))</f>
        <v/>
      </c>
      <c r="C237">
        <f>INDEX(resultados!$A$2:$ZZ$754, 231, MATCH($B$3, resultados!$A$1:$ZZ$1, 0))</f>
        <v/>
      </c>
    </row>
    <row r="238">
      <c r="A238">
        <f>INDEX(resultados!$A$2:$ZZ$754, 232, MATCH($B$1, resultados!$A$1:$ZZ$1, 0))</f>
        <v/>
      </c>
      <c r="B238">
        <f>INDEX(resultados!$A$2:$ZZ$754, 232, MATCH($B$2, resultados!$A$1:$ZZ$1, 0))</f>
        <v/>
      </c>
      <c r="C238">
        <f>INDEX(resultados!$A$2:$ZZ$754, 232, MATCH($B$3, resultados!$A$1:$ZZ$1, 0))</f>
        <v/>
      </c>
    </row>
    <row r="239">
      <c r="A239">
        <f>INDEX(resultados!$A$2:$ZZ$754, 233, MATCH($B$1, resultados!$A$1:$ZZ$1, 0))</f>
        <v/>
      </c>
      <c r="B239">
        <f>INDEX(resultados!$A$2:$ZZ$754, 233, MATCH($B$2, resultados!$A$1:$ZZ$1, 0))</f>
        <v/>
      </c>
      <c r="C239">
        <f>INDEX(resultados!$A$2:$ZZ$754, 233, MATCH($B$3, resultados!$A$1:$ZZ$1, 0))</f>
        <v/>
      </c>
    </row>
    <row r="240">
      <c r="A240">
        <f>INDEX(resultados!$A$2:$ZZ$754, 234, MATCH($B$1, resultados!$A$1:$ZZ$1, 0))</f>
        <v/>
      </c>
      <c r="B240">
        <f>INDEX(resultados!$A$2:$ZZ$754, 234, MATCH($B$2, resultados!$A$1:$ZZ$1, 0))</f>
        <v/>
      </c>
      <c r="C240">
        <f>INDEX(resultados!$A$2:$ZZ$754, 234, MATCH($B$3, resultados!$A$1:$ZZ$1, 0))</f>
        <v/>
      </c>
    </row>
    <row r="241">
      <c r="A241">
        <f>INDEX(resultados!$A$2:$ZZ$754, 235, MATCH($B$1, resultados!$A$1:$ZZ$1, 0))</f>
        <v/>
      </c>
      <c r="B241">
        <f>INDEX(resultados!$A$2:$ZZ$754, 235, MATCH($B$2, resultados!$A$1:$ZZ$1, 0))</f>
        <v/>
      </c>
      <c r="C241">
        <f>INDEX(resultados!$A$2:$ZZ$754, 235, MATCH($B$3, resultados!$A$1:$ZZ$1, 0))</f>
        <v/>
      </c>
    </row>
    <row r="242">
      <c r="A242">
        <f>INDEX(resultados!$A$2:$ZZ$754, 236, MATCH($B$1, resultados!$A$1:$ZZ$1, 0))</f>
        <v/>
      </c>
      <c r="B242">
        <f>INDEX(resultados!$A$2:$ZZ$754, 236, MATCH($B$2, resultados!$A$1:$ZZ$1, 0))</f>
        <v/>
      </c>
      <c r="C242">
        <f>INDEX(resultados!$A$2:$ZZ$754, 236, MATCH($B$3, resultados!$A$1:$ZZ$1, 0))</f>
        <v/>
      </c>
    </row>
    <row r="243">
      <c r="A243">
        <f>INDEX(resultados!$A$2:$ZZ$754, 237, MATCH($B$1, resultados!$A$1:$ZZ$1, 0))</f>
        <v/>
      </c>
      <c r="B243">
        <f>INDEX(resultados!$A$2:$ZZ$754, 237, MATCH($B$2, resultados!$A$1:$ZZ$1, 0))</f>
        <v/>
      </c>
      <c r="C243">
        <f>INDEX(resultados!$A$2:$ZZ$754, 237, MATCH($B$3, resultados!$A$1:$ZZ$1, 0))</f>
        <v/>
      </c>
    </row>
    <row r="244">
      <c r="A244">
        <f>INDEX(resultados!$A$2:$ZZ$754, 238, MATCH($B$1, resultados!$A$1:$ZZ$1, 0))</f>
        <v/>
      </c>
      <c r="B244">
        <f>INDEX(resultados!$A$2:$ZZ$754, 238, MATCH($B$2, resultados!$A$1:$ZZ$1, 0))</f>
        <v/>
      </c>
      <c r="C244">
        <f>INDEX(resultados!$A$2:$ZZ$754, 238, MATCH($B$3, resultados!$A$1:$ZZ$1, 0))</f>
        <v/>
      </c>
    </row>
    <row r="245">
      <c r="A245">
        <f>INDEX(resultados!$A$2:$ZZ$754, 239, MATCH($B$1, resultados!$A$1:$ZZ$1, 0))</f>
        <v/>
      </c>
      <c r="B245">
        <f>INDEX(resultados!$A$2:$ZZ$754, 239, MATCH($B$2, resultados!$A$1:$ZZ$1, 0))</f>
        <v/>
      </c>
      <c r="C245">
        <f>INDEX(resultados!$A$2:$ZZ$754, 239, MATCH($B$3, resultados!$A$1:$ZZ$1, 0))</f>
        <v/>
      </c>
    </row>
    <row r="246">
      <c r="A246">
        <f>INDEX(resultados!$A$2:$ZZ$754, 240, MATCH($B$1, resultados!$A$1:$ZZ$1, 0))</f>
        <v/>
      </c>
      <c r="B246">
        <f>INDEX(resultados!$A$2:$ZZ$754, 240, MATCH($B$2, resultados!$A$1:$ZZ$1, 0))</f>
        <v/>
      </c>
      <c r="C246">
        <f>INDEX(resultados!$A$2:$ZZ$754, 240, MATCH($B$3, resultados!$A$1:$ZZ$1, 0))</f>
        <v/>
      </c>
    </row>
    <row r="247">
      <c r="A247">
        <f>INDEX(resultados!$A$2:$ZZ$754, 241, MATCH($B$1, resultados!$A$1:$ZZ$1, 0))</f>
        <v/>
      </c>
      <c r="B247">
        <f>INDEX(resultados!$A$2:$ZZ$754, 241, MATCH($B$2, resultados!$A$1:$ZZ$1, 0))</f>
        <v/>
      </c>
      <c r="C247">
        <f>INDEX(resultados!$A$2:$ZZ$754, 241, MATCH($B$3, resultados!$A$1:$ZZ$1, 0))</f>
        <v/>
      </c>
    </row>
    <row r="248">
      <c r="A248">
        <f>INDEX(resultados!$A$2:$ZZ$754, 242, MATCH($B$1, resultados!$A$1:$ZZ$1, 0))</f>
        <v/>
      </c>
      <c r="B248">
        <f>INDEX(resultados!$A$2:$ZZ$754, 242, MATCH($B$2, resultados!$A$1:$ZZ$1, 0))</f>
        <v/>
      </c>
      <c r="C248">
        <f>INDEX(resultados!$A$2:$ZZ$754, 242, MATCH($B$3, resultados!$A$1:$ZZ$1, 0))</f>
        <v/>
      </c>
    </row>
    <row r="249">
      <c r="A249">
        <f>INDEX(resultados!$A$2:$ZZ$754, 243, MATCH($B$1, resultados!$A$1:$ZZ$1, 0))</f>
        <v/>
      </c>
      <c r="B249">
        <f>INDEX(resultados!$A$2:$ZZ$754, 243, MATCH($B$2, resultados!$A$1:$ZZ$1, 0))</f>
        <v/>
      </c>
      <c r="C249">
        <f>INDEX(resultados!$A$2:$ZZ$754, 243, MATCH($B$3, resultados!$A$1:$ZZ$1, 0))</f>
        <v/>
      </c>
    </row>
    <row r="250">
      <c r="A250">
        <f>INDEX(resultados!$A$2:$ZZ$754, 244, MATCH($B$1, resultados!$A$1:$ZZ$1, 0))</f>
        <v/>
      </c>
      <c r="B250">
        <f>INDEX(resultados!$A$2:$ZZ$754, 244, MATCH($B$2, resultados!$A$1:$ZZ$1, 0))</f>
        <v/>
      </c>
      <c r="C250">
        <f>INDEX(resultados!$A$2:$ZZ$754, 244, MATCH($B$3, resultados!$A$1:$ZZ$1, 0))</f>
        <v/>
      </c>
    </row>
    <row r="251">
      <c r="A251">
        <f>INDEX(resultados!$A$2:$ZZ$754, 245, MATCH($B$1, resultados!$A$1:$ZZ$1, 0))</f>
        <v/>
      </c>
      <c r="B251">
        <f>INDEX(resultados!$A$2:$ZZ$754, 245, MATCH($B$2, resultados!$A$1:$ZZ$1, 0))</f>
        <v/>
      </c>
      <c r="C251">
        <f>INDEX(resultados!$A$2:$ZZ$754, 245, MATCH($B$3, resultados!$A$1:$ZZ$1, 0))</f>
        <v/>
      </c>
    </row>
    <row r="252">
      <c r="A252">
        <f>INDEX(resultados!$A$2:$ZZ$754, 246, MATCH($B$1, resultados!$A$1:$ZZ$1, 0))</f>
        <v/>
      </c>
      <c r="B252">
        <f>INDEX(resultados!$A$2:$ZZ$754, 246, MATCH($B$2, resultados!$A$1:$ZZ$1, 0))</f>
        <v/>
      </c>
      <c r="C252">
        <f>INDEX(resultados!$A$2:$ZZ$754, 246, MATCH($B$3, resultados!$A$1:$ZZ$1, 0))</f>
        <v/>
      </c>
    </row>
    <row r="253">
      <c r="A253">
        <f>INDEX(resultados!$A$2:$ZZ$754, 247, MATCH($B$1, resultados!$A$1:$ZZ$1, 0))</f>
        <v/>
      </c>
      <c r="B253">
        <f>INDEX(resultados!$A$2:$ZZ$754, 247, MATCH($B$2, resultados!$A$1:$ZZ$1, 0))</f>
        <v/>
      </c>
      <c r="C253">
        <f>INDEX(resultados!$A$2:$ZZ$754, 247, MATCH($B$3, resultados!$A$1:$ZZ$1, 0))</f>
        <v/>
      </c>
    </row>
    <row r="254">
      <c r="A254">
        <f>INDEX(resultados!$A$2:$ZZ$754, 248, MATCH($B$1, resultados!$A$1:$ZZ$1, 0))</f>
        <v/>
      </c>
      <c r="B254">
        <f>INDEX(resultados!$A$2:$ZZ$754, 248, MATCH($B$2, resultados!$A$1:$ZZ$1, 0))</f>
        <v/>
      </c>
      <c r="C254">
        <f>INDEX(resultados!$A$2:$ZZ$754, 248, MATCH($B$3, resultados!$A$1:$ZZ$1, 0))</f>
        <v/>
      </c>
    </row>
    <row r="255">
      <c r="A255">
        <f>INDEX(resultados!$A$2:$ZZ$754, 249, MATCH($B$1, resultados!$A$1:$ZZ$1, 0))</f>
        <v/>
      </c>
      <c r="B255">
        <f>INDEX(resultados!$A$2:$ZZ$754, 249, MATCH($B$2, resultados!$A$1:$ZZ$1, 0))</f>
        <v/>
      </c>
      <c r="C255">
        <f>INDEX(resultados!$A$2:$ZZ$754, 249, MATCH($B$3, resultados!$A$1:$ZZ$1, 0))</f>
        <v/>
      </c>
    </row>
    <row r="256">
      <c r="A256">
        <f>INDEX(resultados!$A$2:$ZZ$754, 250, MATCH($B$1, resultados!$A$1:$ZZ$1, 0))</f>
        <v/>
      </c>
      <c r="B256">
        <f>INDEX(resultados!$A$2:$ZZ$754, 250, MATCH($B$2, resultados!$A$1:$ZZ$1, 0))</f>
        <v/>
      </c>
      <c r="C256">
        <f>INDEX(resultados!$A$2:$ZZ$754, 250, MATCH($B$3, resultados!$A$1:$ZZ$1, 0))</f>
        <v/>
      </c>
    </row>
    <row r="257">
      <c r="A257">
        <f>INDEX(resultados!$A$2:$ZZ$754, 251, MATCH($B$1, resultados!$A$1:$ZZ$1, 0))</f>
        <v/>
      </c>
      <c r="B257">
        <f>INDEX(resultados!$A$2:$ZZ$754, 251, MATCH($B$2, resultados!$A$1:$ZZ$1, 0))</f>
        <v/>
      </c>
      <c r="C257">
        <f>INDEX(resultados!$A$2:$ZZ$754, 251, MATCH($B$3, resultados!$A$1:$ZZ$1, 0))</f>
        <v/>
      </c>
    </row>
    <row r="258">
      <c r="A258">
        <f>INDEX(resultados!$A$2:$ZZ$754, 252, MATCH($B$1, resultados!$A$1:$ZZ$1, 0))</f>
        <v/>
      </c>
      <c r="B258">
        <f>INDEX(resultados!$A$2:$ZZ$754, 252, MATCH($B$2, resultados!$A$1:$ZZ$1, 0))</f>
        <v/>
      </c>
      <c r="C258">
        <f>INDEX(resultados!$A$2:$ZZ$754, 252, MATCH($B$3, resultados!$A$1:$ZZ$1, 0))</f>
        <v/>
      </c>
    </row>
    <row r="259">
      <c r="A259">
        <f>INDEX(resultados!$A$2:$ZZ$754, 253, MATCH($B$1, resultados!$A$1:$ZZ$1, 0))</f>
        <v/>
      </c>
      <c r="B259">
        <f>INDEX(resultados!$A$2:$ZZ$754, 253, MATCH($B$2, resultados!$A$1:$ZZ$1, 0))</f>
        <v/>
      </c>
      <c r="C259">
        <f>INDEX(resultados!$A$2:$ZZ$754, 253, MATCH($B$3, resultados!$A$1:$ZZ$1, 0))</f>
        <v/>
      </c>
    </row>
    <row r="260">
      <c r="A260">
        <f>INDEX(resultados!$A$2:$ZZ$754, 254, MATCH($B$1, resultados!$A$1:$ZZ$1, 0))</f>
        <v/>
      </c>
      <c r="B260">
        <f>INDEX(resultados!$A$2:$ZZ$754, 254, MATCH($B$2, resultados!$A$1:$ZZ$1, 0))</f>
        <v/>
      </c>
      <c r="C260">
        <f>INDEX(resultados!$A$2:$ZZ$754, 254, MATCH($B$3, resultados!$A$1:$ZZ$1, 0))</f>
        <v/>
      </c>
    </row>
    <row r="261">
      <c r="A261">
        <f>INDEX(resultados!$A$2:$ZZ$754, 255, MATCH($B$1, resultados!$A$1:$ZZ$1, 0))</f>
        <v/>
      </c>
      <c r="B261">
        <f>INDEX(resultados!$A$2:$ZZ$754, 255, MATCH($B$2, resultados!$A$1:$ZZ$1, 0))</f>
        <v/>
      </c>
      <c r="C261">
        <f>INDEX(resultados!$A$2:$ZZ$754, 255, MATCH($B$3, resultados!$A$1:$ZZ$1, 0))</f>
        <v/>
      </c>
    </row>
    <row r="262">
      <c r="A262">
        <f>INDEX(resultados!$A$2:$ZZ$754, 256, MATCH($B$1, resultados!$A$1:$ZZ$1, 0))</f>
        <v/>
      </c>
      <c r="B262">
        <f>INDEX(resultados!$A$2:$ZZ$754, 256, MATCH($B$2, resultados!$A$1:$ZZ$1, 0))</f>
        <v/>
      </c>
      <c r="C262">
        <f>INDEX(resultados!$A$2:$ZZ$754, 256, MATCH($B$3, resultados!$A$1:$ZZ$1, 0))</f>
        <v/>
      </c>
    </row>
    <row r="263">
      <c r="A263">
        <f>INDEX(resultados!$A$2:$ZZ$754, 257, MATCH($B$1, resultados!$A$1:$ZZ$1, 0))</f>
        <v/>
      </c>
      <c r="B263">
        <f>INDEX(resultados!$A$2:$ZZ$754, 257, MATCH($B$2, resultados!$A$1:$ZZ$1, 0))</f>
        <v/>
      </c>
      <c r="C263">
        <f>INDEX(resultados!$A$2:$ZZ$754, 257, MATCH($B$3, resultados!$A$1:$ZZ$1, 0))</f>
        <v/>
      </c>
    </row>
    <row r="264">
      <c r="A264">
        <f>INDEX(resultados!$A$2:$ZZ$754, 258, MATCH($B$1, resultados!$A$1:$ZZ$1, 0))</f>
        <v/>
      </c>
      <c r="B264">
        <f>INDEX(resultados!$A$2:$ZZ$754, 258, MATCH($B$2, resultados!$A$1:$ZZ$1, 0))</f>
        <v/>
      </c>
      <c r="C264">
        <f>INDEX(resultados!$A$2:$ZZ$754, 258, MATCH($B$3, resultados!$A$1:$ZZ$1, 0))</f>
        <v/>
      </c>
    </row>
    <row r="265">
      <c r="A265">
        <f>INDEX(resultados!$A$2:$ZZ$754, 259, MATCH($B$1, resultados!$A$1:$ZZ$1, 0))</f>
        <v/>
      </c>
      <c r="B265">
        <f>INDEX(resultados!$A$2:$ZZ$754, 259, MATCH($B$2, resultados!$A$1:$ZZ$1, 0))</f>
        <v/>
      </c>
      <c r="C265">
        <f>INDEX(resultados!$A$2:$ZZ$754, 259, MATCH($B$3, resultados!$A$1:$ZZ$1, 0))</f>
        <v/>
      </c>
    </row>
    <row r="266">
      <c r="A266">
        <f>INDEX(resultados!$A$2:$ZZ$754, 260, MATCH($B$1, resultados!$A$1:$ZZ$1, 0))</f>
        <v/>
      </c>
      <c r="B266">
        <f>INDEX(resultados!$A$2:$ZZ$754, 260, MATCH($B$2, resultados!$A$1:$ZZ$1, 0))</f>
        <v/>
      </c>
      <c r="C266">
        <f>INDEX(resultados!$A$2:$ZZ$754, 260, MATCH($B$3, resultados!$A$1:$ZZ$1, 0))</f>
        <v/>
      </c>
    </row>
    <row r="267">
      <c r="A267">
        <f>INDEX(resultados!$A$2:$ZZ$754, 261, MATCH($B$1, resultados!$A$1:$ZZ$1, 0))</f>
        <v/>
      </c>
      <c r="B267">
        <f>INDEX(resultados!$A$2:$ZZ$754, 261, MATCH($B$2, resultados!$A$1:$ZZ$1, 0))</f>
        <v/>
      </c>
      <c r="C267">
        <f>INDEX(resultados!$A$2:$ZZ$754, 261, MATCH($B$3, resultados!$A$1:$ZZ$1, 0))</f>
        <v/>
      </c>
    </row>
    <row r="268">
      <c r="A268">
        <f>INDEX(resultados!$A$2:$ZZ$754, 262, MATCH($B$1, resultados!$A$1:$ZZ$1, 0))</f>
        <v/>
      </c>
      <c r="B268">
        <f>INDEX(resultados!$A$2:$ZZ$754, 262, MATCH($B$2, resultados!$A$1:$ZZ$1, 0))</f>
        <v/>
      </c>
      <c r="C268">
        <f>INDEX(resultados!$A$2:$ZZ$754, 262, MATCH($B$3, resultados!$A$1:$ZZ$1, 0))</f>
        <v/>
      </c>
    </row>
    <row r="269">
      <c r="A269">
        <f>INDEX(resultados!$A$2:$ZZ$754, 263, MATCH($B$1, resultados!$A$1:$ZZ$1, 0))</f>
        <v/>
      </c>
      <c r="B269">
        <f>INDEX(resultados!$A$2:$ZZ$754, 263, MATCH($B$2, resultados!$A$1:$ZZ$1, 0))</f>
        <v/>
      </c>
      <c r="C269">
        <f>INDEX(resultados!$A$2:$ZZ$754, 263, MATCH($B$3, resultados!$A$1:$ZZ$1, 0))</f>
        <v/>
      </c>
    </row>
    <row r="270">
      <c r="A270">
        <f>INDEX(resultados!$A$2:$ZZ$754, 264, MATCH($B$1, resultados!$A$1:$ZZ$1, 0))</f>
        <v/>
      </c>
      <c r="B270">
        <f>INDEX(resultados!$A$2:$ZZ$754, 264, MATCH($B$2, resultados!$A$1:$ZZ$1, 0))</f>
        <v/>
      </c>
      <c r="C270">
        <f>INDEX(resultados!$A$2:$ZZ$754, 264, MATCH($B$3, resultados!$A$1:$ZZ$1, 0))</f>
        <v/>
      </c>
    </row>
    <row r="271">
      <c r="A271">
        <f>INDEX(resultados!$A$2:$ZZ$754, 265, MATCH($B$1, resultados!$A$1:$ZZ$1, 0))</f>
        <v/>
      </c>
      <c r="B271">
        <f>INDEX(resultados!$A$2:$ZZ$754, 265, MATCH($B$2, resultados!$A$1:$ZZ$1, 0))</f>
        <v/>
      </c>
      <c r="C271">
        <f>INDEX(resultados!$A$2:$ZZ$754, 265, MATCH($B$3, resultados!$A$1:$ZZ$1, 0))</f>
        <v/>
      </c>
    </row>
    <row r="272">
      <c r="A272">
        <f>INDEX(resultados!$A$2:$ZZ$754, 266, MATCH($B$1, resultados!$A$1:$ZZ$1, 0))</f>
        <v/>
      </c>
      <c r="B272">
        <f>INDEX(resultados!$A$2:$ZZ$754, 266, MATCH($B$2, resultados!$A$1:$ZZ$1, 0))</f>
        <v/>
      </c>
      <c r="C272">
        <f>INDEX(resultados!$A$2:$ZZ$754, 266, MATCH($B$3, resultados!$A$1:$ZZ$1, 0))</f>
        <v/>
      </c>
    </row>
    <row r="273">
      <c r="A273">
        <f>INDEX(resultados!$A$2:$ZZ$754, 267, MATCH($B$1, resultados!$A$1:$ZZ$1, 0))</f>
        <v/>
      </c>
      <c r="B273">
        <f>INDEX(resultados!$A$2:$ZZ$754, 267, MATCH($B$2, resultados!$A$1:$ZZ$1, 0))</f>
        <v/>
      </c>
      <c r="C273">
        <f>INDEX(resultados!$A$2:$ZZ$754, 267, MATCH($B$3, resultados!$A$1:$ZZ$1, 0))</f>
        <v/>
      </c>
    </row>
    <row r="274">
      <c r="A274">
        <f>INDEX(resultados!$A$2:$ZZ$754, 268, MATCH($B$1, resultados!$A$1:$ZZ$1, 0))</f>
        <v/>
      </c>
      <c r="B274">
        <f>INDEX(resultados!$A$2:$ZZ$754, 268, MATCH($B$2, resultados!$A$1:$ZZ$1, 0))</f>
        <v/>
      </c>
      <c r="C274">
        <f>INDEX(resultados!$A$2:$ZZ$754, 268, MATCH($B$3, resultados!$A$1:$ZZ$1, 0))</f>
        <v/>
      </c>
    </row>
    <row r="275">
      <c r="A275">
        <f>INDEX(resultados!$A$2:$ZZ$754, 269, MATCH($B$1, resultados!$A$1:$ZZ$1, 0))</f>
        <v/>
      </c>
      <c r="B275">
        <f>INDEX(resultados!$A$2:$ZZ$754, 269, MATCH($B$2, resultados!$A$1:$ZZ$1, 0))</f>
        <v/>
      </c>
      <c r="C275">
        <f>INDEX(resultados!$A$2:$ZZ$754, 269, MATCH($B$3, resultados!$A$1:$ZZ$1, 0))</f>
        <v/>
      </c>
    </row>
    <row r="276">
      <c r="A276">
        <f>INDEX(resultados!$A$2:$ZZ$754, 270, MATCH($B$1, resultados!$A$1:$ZZ$1, 0))</f>
        <v/>
      </c>
      <c r="B276">
        <f>INDEX(resultados!$A$2:$ZZ$754, 270, MATCH($B$2, resultados!$A$1:$ZZ$1, 0))</f>
        <v/>
      </c>
      <c r="C276">
        <f>INDEX(resultados!$A$2:$ZZ$754, 270, MATCH($B$3, resultados!$A$1:$ZZ$1, 0))</f>
        <v/>
      </c>
    </row>
    <row r="277">
      <c r="A277">
        <f>INDEX(resultados!$A$2:$ZZ$754, 271, MATCH($B$1, resultados!$A$1:$ZZ$1, 0))</f>
        <v/>
      </c>
      <c r="B277">
        <f>INDEX(resultados!$A$2:$ZZ$754, 271, MATCH($B$2, resultados!$A$1:$ZZ$1, 0))</f>
        <v/>
      </c>
      <c r="C277">
        <f>INDEX(resultados!$A$2:$ZZ$754, 271, MATCH($B$3, resultados!$A$1:$ZZ$1, 0))</f>
        <v/>
      </c>
    </row>
    <row r="278">
      <c r="A278">
        <f>INDEX(resultados!$A$2:$ZZ$754, 272, MATCH($B$1, resultados!$A$1:$ZZ$1, 0))</f>
        <v/>
      </c>
      <c r="B278">
        <f>INDEX(resultados!$A$2:$ZZ$754, 272, MATCH($B$2, resultados!$A$1:$ZZ$1, 0))</f>
        <v/>
      </c>
      <c r="C278">
        <f>INDEX(resultados!$A$2:$ZZ$754, 272, MATCH($B$3, resultados!$A$1:$ZZ$1, 0))</f>
        <v/>
      </c>
    </row>
    <row r="279">
      <c r="A279">
        <f>INDEX(resultados!$A$2:$ZZ$754, 273, MATCH($B$1, resultados!$A$1:$ZZ$1, 0))</f>
        <v/>
      </c>
      <c r="B279">
        <f>INDEX(resultados!$A$2:$ZZ$754, 273, MATCH($B$2, resultados!$A$1:$ZZ$1, 0))</f>
        <v/>
      </c>
      <c r="C279">
        <f>INDEX(resultados!$A$2:$ZZ$754, 273, MATCH($B$3, resultados!$A$1:$ZZ$1, 0))</f>
        <v/>
      </c>
    </row>
    <row r="280">
      <c r="A280">
        <f>INDEX(resultados!$A$2:$ZZ$754, 274, MATCH($B$1, resultados!$A$1:$ZZ$1, 0))</f>
        <v/>
      </c>
      <c r="B280">
        <f>INDEX(resultados!$A$2:$ZZ$754, 274, MATCH($B$2, resultados!$A$1:$ZZ$1, 0))</f>
        <v/>
      </c>
      <c r="C280">
        <f>INDEX(resultados!$A$2:$ZZ$754, 274, MATCH($B$3, resultados!$A$1:$ZZ$1, 0))</f>
        <v/>
      </c>
    </row>
    <row r="281">
      <c r="A281">
        <f>INDEX(resultados!$A$2:$ZZ$754, 275, MATCH($B$1, resultados!$A$1:$ZZ$1, 0))</f>
        <v/>
      </c>
      <c r="B281">
        <f>INDEX(resultados!$A$2:$ZZ$754, 275, MATCH($B$2, resultados!$A$1:$ZZ$1, 0))</f>
        <v/>
      </c>
      <c r="C281">
        <f>INDEX(resultados!$A$2:$ZZ$754, 275, MATCH($B$3, resultados!$A$1:$ZZ$1, 0))</f>
        <v/>
      </c>
    </row>
    <row r="282">
      <c r="A282">
        <f>INDEX(resultados!$A$2:$ZZ$754, 276, MATCH($B$1, resultados!$A$1:$ZZ$1, 0))</f>
        <v/>
      </c>
      <c r="B282">
        <f>INDEX(resultados!$A$2:$ZZ$754, 276, MATCH($B$2, resultados!$A$1:$ZZ$1, 0))</f>
        <v/>
      </c>
      <c r="C282">
        <f>INDEX(resultados!$A$2:$ZZ$754, 276, MATCH($B$3, resultados!$A$1:$ZZ$1, 0))</f>
        <v/>
      </c>
    </row>
    <row r="283">
      <c r="A283">
        <f>INDEX(resultados!$A$2:$ZZ$754, 277, MATCH($B$1, resultados!$A$1:$ZZ$1, 0))</f>
        <v/>
      </c>
      <c r="B283">
        <f>INDEX(resultados!$A$2:$ZZ$754, 277, MATCH($B$2, resultados!$A$1:$ZZ$1, 0))</f>
        <v/>
      </c>
      <c r="C283">
        <f>INDEX(resultados!$A$2:$ZZ$754, 277, MATCH($B$3, resultados!$A$1:$ZZ$1, 0))</f>
        <v/>
      </c>
    </row>
    <row r="284">
      <c r="A284">
        <f>INDEX(resultados!$A$2:$ZZ$754, 278, MATCH($B$1, resultados!$A$1:$ZZ$1, 0))</f>
        <v/>
      </c>
      <c r="B284">
        <f>INDEX(resultados!$A$2:$ZZ$754, 278, MATCH($B$2, resultados!$A$1:$ZZ$1, 0))</f>
        <v/>
      </c>
      <c r="C284">
        <f>INDEX(resultados!$A$2:$ZZ$754, 278, MATCH($B$3, resultados!$A$1:$ZZ$1, 0))</f>
        <v/>
      </c>
    </row>
    <row r="285">
      <c r="A285">
        <f>INDEX(resultados!$A$2:$ZZ$754, 279, MATCH($B$1, resultados!$A$1:$ZZ$1, 0))</f>
        <v/>
      </c>
      <c r="B285">
        <f>INDEX(resultados!$A$2:$ZZ$754, 279, MATCH($B$2, resultados!$A$1:$ZZ$1, 0))</f>
        <v/>
      </c>
      <c r="C285">
        <f>INDEX(resultados!$A$2:$ZZ$754, 279, MATCH($B$3, resultados!$A$1:$ZZ$1, 0))</f>
        <v/>
      </c>
    </row>
    <row r="286">
      <c r="A286">
        <f>INDEX(resultados!$A$2:$ZZ$754, 280, MATCH($B$1, resultados!$A$1:$ZZ$1, 0))</f>
        <v/>
      </c>
      <c r="B286">
        <f>INDEX(resultados!$A$2:$ZZ$754, 280, MATCH($B$2, resultados!$A$1:$ZZ$1, 0))</f>
        <v/>
      </c>
      <c r="C286">
        <f>INDEX(resultados!$A$2:$ZZ$754, 280, MATCH($B$3, resultados!$A$1:$ZZ$1, 0))</f>
        <v/>
      </c>
    </row>
    <row r="287">
      <c r="A287">
        <f>INDEX(resultados!$A$2:$ZZ$754, 281, MATCH($B$1, resultados!$A$1:$ZZ$1, 0))</f>
        <v/>
      </c>
      <c r="B287">
        <f>INDEX(resultados!$A$2:$ZZ$754, 281, MATCH($B$2, resultados!$A$1:$ZZ$1, 0))</f>
        <v/>
      </c>
      <c r="C287">
        <f>INDEX(resultados!$A$2:$ZZ$754, 281, MATCH($B$3, resultados!$A$1:$ZZ$1, 0))</f>
        <v/>
      </c>
    </row>
    <row r="288">
      <c r="A288">
        <f>INDEX(resultados!$A$2:$ZZ$754, 282, MATCH($B$1, resultados!$A$1:$ZZ$1, 0))</f>
        <v/>
      </c>
      <c r="B288">
        <f>INDEX(resultados!$A$2:$ZZ$754, 282, MATCH($B$2, resultados!$A$1:$ZZ$1, 0))</f>
        <v/>
      </c>
      <c r="C288">
        <f>INDEX(resultados!$A$2:$ZZ$754, 282, MATCH($B$3, resultados!$A$1:$ZZ$1, 0))</f>
        <v/>
      </c>
    </row>
    <row r="289">
      <c r="A289">
        <f>INDEX(resultados!$A$2:$ZZ$754, 283, MATCH($B$1, resultados!$A$1:$ZZ$1, 0))</f>
        <v/>
      </c>
      <c r="B289">
        <f>INDEX(resultados!$A$2:$ZZ$754, 283, MATCH($B$2, resultados!$A$1:$ZZ$1, 0))</f>
        <v/>
      </c>
      <c r="C289">
        <f>INDEX(resultados!$A$2:$ZZ$754, 283, MATCH($B$3, resultados!$A$1:$ZZ$1, 0))</f>
        <v/>
      </c>
    </row>
    <row r="290">
      <c r="A290">
        <f>INDEX(resultados!$A$2:$ZZ$754, 284, MATCH($B$1, resultados!$A$1:$ZZ$1, 0))</f>
        <v/>
      </c>
      <c r="B290">
        <f>INDEX(resultados!$A$2:$ZZ$754, 284, MATCH($B$2, resultados!$A$1:$ZZ$1, 0))</f>
        <v/>
      </c>
      <c r="C290">
        <f>INDEX(resultados!$A$2:$ZZ$754, 284, MATCH($B$3, resultados!$A$1:$ZZ$1, 0))</f>
        <v/>
      </c>
    </row>
    <row r="291">
      <c r="A291">
        <f>INDEX(resultados!$A$2:$ZZ$754, 285, MATCH($B$1, resultados!$A$1:$ZZ$1, 0))</f>
        <v/>
      </c>
      <c r="B291">
        <f>INDEX(resultados!$A$2:$ZZ$754, 285, MATCH($B$2, resultados!$A$1:$ZZ$1, 0))</f>
        <v/>
      </c>
      <c r="C291">
        <f>INDEX(resultados!$A$2:$ZZ$754, 285, MATCH($B$3, resultados!$A$1:$ZZ$1, 0))</f>
        <v/>
      </c>
    </row>
    <row r="292">
      <c r="A292">
        <f>INDEX(resultados!$A$2:$ZZ$754, 286, MATCH($B$1, resultados!$A$1:$ZZ$1, 0))</f>
        <v/>
      </c>
      <c r="B292">
        <f>INDEX(resultados!$A$2:$ZZ$754, 286, MATCH($B$2, resultados!$A$1:$ZZ$1, 0))</f>
        <v/>
      </c>
      <c r="C292">
        <f>INDEX(resultados!$A$2:$ZZ$754, 286, MATCH($B$3, resultados!$A$1:$ZZ$1, 0))</f>
        <v/>
      </c>
    </row>
    <row r="293">
      <c r="A293">
        <f>INDEX(resultados!$A$2:$ZZ$754, 287, MATCH($B$1, resultados!$A$1:$ZZ$1, 0))</f>
        <v/>
      </c>
      <c r="B293">
        <f>INDEX(resultados!$A$2:$ZZ$754, 287, MATCH($B$2, resultados!$A$1:$ZZ$1, 0))</f>
        <v/>
      </c>
      <c r="C293">
        <f>INDEX(resultados!$A$2:$ZZ$754, 287, MATCH($B$3, resultados!$A$1:$ZZ$1, 0))</f>
        <v/>
      </c>
    </row>
    <row r="294">
      <c r="A294">
        <f>INDEX(resultados!$A$2:$ZZ$754, 288, MATCH($B$1, resultados!$A$1:$ZZ$1, 0))</f>
        <v/>
      </c>
      <c r="B294">
        <f>INDEX(resultados!$A$2:$ZZ$754, 288, MATCH($B$2, resultados!$A$1:$ZZ$1, 0))</f>
        <v/>
      </c>
      <c r="C294">
        <f>INDEX(resultados!$A$2:$ZZ$754, 288, MATCH($B$3, resultados!$A$1:$ZZ$1, 0))</f>
        <v/>
      </c>
    </row>
    <row r="295">
      <c r="A295">
        <f>INDEX(resultados!$A$2:$ZZ$754, 289, MATCH($B$1, resultados!$A$1:$ZZ$1, 0))</f>
        <v/>
      </c>
      <c r="B295">
        <f>INDEX(resultados!$A$2:$ZZ$754, 289, MATCH($B$2, resultados!$A$1:$ZZ$1, 0))</f>
        <v/>
      </c>
      <c r="C295">
        <f>INDEX(resultados!$A$2:$ZZ$754, 289, MATCH($B$3, resultados!$A$1:$ZZ$1, 0))</f>
        <v/>
      </c>
    </row>
    <row r="296">
      <c r="A296">
        <f>INDEX(resultados!$A$2:$ZZ$754, 290, MATCH($B$1, resultados!$A$1:$ZZ$1, 0))</f>
        <v/>
      </c>
      <c r="B296">
        <f>INDEX(resultados!$A$2:$ZZ$754, 290, MATCH($B$2, resultados!$A$1:$ZZ$1, 0))</f>
        <v/>
      </c>
      <c r="C296">
        <f>INDEX(resultados!$A$2:$ZZ$754, 290, MATCH($B$3, resultados!$A$1:$ZZ$1, 0))</f>
        <v/>
      </c>
    </row>
    <row r="297">
      <c r="A297">
        <f>INDEX(resultados!$A$2:$ZZ$754, 291, MATCH($B$1, resultados!$A$1:$ZZ$1, 0))</f>
        <v/>
      </c>
      <c r="B297">
        <f>INDEX(resultados!$A$2:$ZZ$754, 291, MATCH($B$2, resultados!$A$1:$ZZ$1, 0))</f>
        <v/>
      </c>
      <c r="C297">
        <f>INDEX(resultados!$A$2:$ZZ$754, 291, MATCH($B$3, resultados!$A$1:$ZZ$1, 0))</f>
        <v/>
      </c>
    </row>
    <row r="298">
      <c r="A298">
        <f>INDEX(resultados!$A$2:$ZZ$754, 292, MATCH($B$1, resultados!$A$1:$ZZ$1, 0))</f>
        <v/>
      </c>
      <c r="B298">
        <f>INDEX(resultados!$A$2:$ZZ$754, 292, MATCH($B$2, resultados!$A$1:$ZZ$1, 0))</f>
        <v/>
      </c>
      <c r="C298">
        <f>INDEX(resultados!$A$2:$ZZ$754, 292, MATCH($B$3, resultados!$A$1:$ZZ$1, 0))</f>
        <v/>
      </c>
    </row>
    <row r="299">
      <c r="A299">
        <f>INDEX(resultados!$A$2:$ZZ$754, 293, MATCH($B$1, resultados!$A$1:$ZZ$1, 0))</f>
        <v/>
      </c>
      <c r="B299">
        <f>INDEX(resultados!$A$2:$ZZ$754, 293, MATCH($B$2, resultados!$A$1:$ZZ$1, 0))</f>
        <v/>
      </c>
      <c r="C299">
        <f>INDEX(resultados!$A$2:$ZZ$754, 293, MATCH($B$3, resultados!$A$1:$ZZ$1, 0))</f>
        <v/>
      </c>
    </row>
    <row r="300">
      <c r="A300">
        <f>INDEX(resultados!$A$2:$ZZ$754, 294, MATCH($B$1, resultados!$A$1:$ZZ$1, 0))</f>
        <v/>
      </c>
      <c r="B300">
        <f>INDEX(resultados!$A$2:$ZZ$754, 294, MATCH($B$2, resultados!$A$1:$ZZ$1, 0))</f>
        <v/>
      </c>
      <c r="C300">
        <f>INDEX(resultados!$A$2:$ZZ$754, 294, MATCH($B$3, resultados!$A$1:$ZZ$1, 0))</f>
        <v/>
      </c>
    </row>
    <row r="301">
      <c r="A301">
        <f>INDEX(resultados!$A$2:$ZZ$754, 295, MATCH($B$1, resultados!$A$1:$ZZ$1, 0))</f>
        <v/>
      </c>
      <c r="B301">
        <f>INDEX(resultados!$A$2:$ZZ$754, 295, MATCH($B$2, resultados!$A$1:$ZZ$1, 0))</f>
        <v/>
      </c>
      <c r="C301">
        <f>INDEX(resultados!$A$2:$ZZ$754, 295, MATCH($B$3, resultados!$A$1:$ZZ$1, 0))</f>
        <v/>
      </c>
    </row>
    <row r="302">
      <c r="A302">
        <f>INDEX(resultados!$A$2:$ZZ$754, 296, MATCH($B$1, resultados!$A$1:$ZZ$1, 0))</f>
        <v/>
      </c>
      <c r="B302">
        <f>INDEX(resultados!$A$2:$ZZ$754, 296, MATCH($B$2, resultados!$A$1:$ZZ$1, 0))</f>
        <v/>
      </c>
      <c r="C302">
        <f>INDEX(resultados!$A$2:$ZZ$754, 296, MATCH($B$3, resultados!$A$1:$ZZ$1, 0))</f>
        <v/>
      </c>
    </row>
    <row r="303">
      <c r="A303">
        <f>INDEX(resultados!$A$2:$ZZ$754, 297, MATCH($B$1, resultados!$A$1:$ZZ$1, 0))</f>
        <v/>
      </c>
      <c r="B303">
        <f>INDEX(resultados!$A$2:$ZZ$754, 297, MATCH($B$2, resultados!$A$1:$ZZ$1, 0))</f>
        <v/>
      </c>
      <c r="C303">
        <f>INDEX(resultados!$A$2:$ZZ$754, 297, MATCH($B$3, resultados!$A$1:$ZZ$1, 0))</f>
        <v/>
      </c>
    </row>
    <row r="304">
      <c r="A304">
        <f>INDEX(resultados!$A$2:$ZZ$754, 298, MATCH($B$1, resultados!$A$1:$ZZ$1, 0))</f>
        <v/>
      </c>
      <c r="B304">
        <f>INDEX(resultados!$A$2:$ZZ$754, 298, MATCH($B$2, resultados!$A$1:$ZZ$1, 0))</f>
        <v/>
      </c>
      <c r="C304">
        <f>INDEX(resultados!$A$2:$ZZ$754, 298, MATCH($B$3, resultados!$A$1:$ZZ$1, 0))</f>
        <v/>
      </c>
    </row>
    <row r="305">
      <c r="A305">
        <f>INDEX(resultados!$A$2:$ZZ$754, 299, MATCH($B$1, resultados!$A$1:$ZZ$1, 0))</f>
        <v/>
      </c>
      <c r="B305">
        <f>INDEX(resultados!$A$2:$ZZ$754, 299, MATCH($B$2, resultados!$A$1:$ZZ$1, 0))</f>
        <v/>
      </c>
      <c r="C305">
        <f>INDEX(resultados!$A$2:$ZZ$754, 299, MATCH($B$3, resultados!$A$1:$ZZ$1, 0))</f>
        <v/>
      </c>
    </row>
    <row r="306">
      <c r="A306">
        <f>INDEX(resultados!$A$2:$ZZ$754, 300, MATCH($B$1, resultados!$A$1:$ZZ$1, 0))</f>
        <v/>
      </c>
      <c r="B306">
        <f>INDEX(resultados!$A$2:$ZZ$754, 300, MATCH($B$2, resultados!$A$1:$ZZ$1, 0))</f>
        <v/>
      </c>
      <c r="C306">
        <f>INDEX(resultados!$A$2:$ZZ$754, 300, MATCH($B$3, resultados!$A$1:$ZZ$1, 0))</f>
        <v/>
      </c>
    </row>
    <row r="307">
      <c r="A307">
        <f>INDEX(resultados!$A$2:$ZZ$754, 301, MATCH($B$1, resultados!$A$1:$ZZ$1, 0))</f>
        <v/>
      </c>
      <c r="B307">
        <f>INDEX(resultados!$A$2:$ZZ$754, 301, MATCH($B$2, resultados!$A$1:$ZZ$1, 0))</f>
        <v/>
      </c>
      <c r="C307">
        <f>INDEX(resultados!$A$2:$ZZ$754, 301, MATCH($B$3, resultados!$A$1:$ZZ$1, 0))</f>
        <v/>
      </c>
    </row>
    <row r="308">
      <c r="A308">
        <f>INDEX(resultados!$A$2:$ZZ$754, 302, MATCH($B$1, resultados!$A$1:$ZZ$1, 0))</f>
        <v/>
      </c>
      <c r="B308">
        <f>INDEX(resultados!$A$2:$ZZ$754, 302, MATCH($B$2, resultados!$A$1:$ZZ$1, 0))</f>
        <v/>
      </c>
      <c r="C308">
        <f>INDEX(resultados!$A$2:$ZZ$754, 302, MATCH($B$3, resultados!$A$1:$ZZ$1, 0))</f>
        <v/>
      </c>
    </row>
    <row r="309">
      <c r="A309">
        <f>INDEX(resultados!$A$2:$ZZ$754, 303, MATCH($B$1, resultados!$A$1:$ZZ$1, 0))</f>
        <v/>
      </c>
      <c r="B309">
        <f>INDEX(resultados!$A$2:$ZZ$754, 303, MATCH($B$2, resultados!$A$1:$ZZ$1, 0))</f>
        <v/>
      </c>
      <c r="C309">
        <f>INDEX(resultados!$A$2:$ZZ$754, 303, MATCH($B$3, resultados!$A$1:$ZZ$1, 0))</f>
        <v/>
      </c>
    </row>
    <row r="310">
      <c r="A310">
        <f>INDEX(resultados!$A$2:$ZZ$754, 304, MATCH($B$1, resultados!$A$1:$ZZ$1, 0))</f>
        <v/>
      </c>
      <c r="B310">
        <f>INDEX(resultados!$A$2:$ZZ$754, 304, MATCH($B$2, resultados!$A$1:$ZZ$1, 0))</f>
        <v/>
      </c>
      <c r="C310">
        <f>INDEX(resultados!$A$2:$ZZ$754, 304, MATCH($B$3, resultados!$A$1:$ZZ$1, 0))</f>
        <v/>
      </c>
    </row>
    <row r="311">
      <c r="A311">
        <f>INDEX(resultados!$A$2:$ZZ$754, 305, MATCH($B$1, resultados!$A$1:$ZZ$1, 0))</f>
        <v/>
      </c>
      <c r="B311">
        <f>INDEX(resultados!$A$2:$ZZ$754, 305, MATCH($B$2, resultados!$A$1:$ZZ$1, 0))</f>
        <v/>
      </c>
      <c r="C311">
        <f>INDEX(resultados!$A$2:$ZZ$754, 305, MATCH($B$3, resultados!$A$1:$ZZ$1, 0))</f>
        <v/>
      </c>
    </row>
    <row r="312">
      <c r="A312">
        <f>INDEX(resultados!$A$2:$ZZ$754, 306, MATCH($B$1, resultados!$A$1:$ZZ$1, 0))</f>
        <v/>
      </c>
      <c r="B312">
        <f>INDEX(resultados!$A$2:$ZZ$754, 306, MATCH($B$2, resultados!$A$1:$ZZ$1, 0))</f>
        <v/>
      </c>
      <c r="C312">
        <f>INDEX(resultados!$A$2:$ZZ$754, 306, MATCH($B$3, resultados!$A$1:$ZZ$1, 0))</f>
        <v/>
      </c>
    </row>
    <row r="313">
      <c r="A313">
        <f>INDEX(resultados!$A$2:$ZZ$754, 307, MATCH($B$1, resultados!$A$1:$ZZ$1, 0))</f>
        <v/>
      </c>
      <c r="B313">
        <f>INDEX(resultados!$A$2:$ZZ$754, 307, MATCH($B$2, resultados!$A$1:$ZZ$1, 0))</f>
        <v/>
      </c>
      <c r="C313">
        <f>INDEX(resultados!$A$2:$ZZ$754, 307, MATCH($B$3, resultados!$A$1:$ZZ$1, 0))</f>
        <v/>
      </c>
    </row>
    <row r="314">
      <c r="A314">
        <f>INDEX(resultados!$A$2:$ZZ$754, 308, MATCH($B$1, resultados!$A$1:$ZZ$1, 0))</f>
        <v/>
      </c>
      <c r="B314">
        <f>INDEX(resultados!$A$2:$ZZ$754, 308, MATCH($B$2, resultados!$A$1:$ZZ$1, 0))</f>
        <v/>
      </c>
      <c r="C314">
        <f>INDEX(resultados!$A$2:$ZZ$754, 308, MATCH($B$3, resultados!$A$1:$ZZ$1, 0))</f>
        <v/>
      </c>
    </row>
    <row r="315">
      <c r="A315">
        <f>INDEX(resultados!$A$2:$ZZ$754, 309, MATCH($B$1, resultados!$A$1:$ZZ$1, 0))</f>
        <v/>
      </c>
      <c r="B315">
        <f>INDEX(resultados!$A$2:$ZZ$754, 309, MATCH($B$2, resultados!$A$1:$ZZ$1, 0))</f>
        <v/>
      </c>
      <c r="C315">
        <f>INDEX(resultados!$A$2:$ZZ$754, 309, MATCH($B$3, resultados!$A$1:$ZZ$1, 0))</f>
        <v/>
      </c>
    </row>
    <row r="316">
      <c r="A316">
        <f>INDEX(resultados!$A$2:$ZZ$754, 310, MATCH($B$1, resultados!$A$1:$ZZ$1, 0))</f>
        <v/>
      </c>
      <c r="B316">
        <f>INDEX(resultados!$A$2:$ZZ$754, 310, MATCH($B$2, resultados!$A$1:$ZZ$1, 0))</f>
        <v/>
      </c>
      <c r="C316">
        <f>INDEX(resultados!$A$2:$ZZ$754, 310, MATCH($B$3, resultados!$A$1:$ZZ$1, 0))</f>
        <v/>
      </c>
    </row>
    <row r="317">
      <c r="A317">
        <f>INDEX(resultados!$A$2:$ZZ$754, 311, MATCH($B$1, resultados!$A$1:$ZZ$1, 0))</f>
        <v/>
      </c>
      <c r="B317">
        <f>INDEX(resultados!$A$2:$ZZ$754, 311, MATCH($B$2, resultados!$A$1:$ZZ$1, 0))</f>
        <v/>
      </c>
      <c r="C317">
        <f>INDEX(resultados!$A$2:$ZZ$754, 311, MATCH($B$3, resultados!$A$1:$ZZ$1, 0))</f>
        <v/>
      </c>
    </row>
    <row r="318">
      <c r="A318">
        <f>INDEX(resultados!$A$2:$ZZ$754, 312, MATCH($B$1, resultados!$A$1:$ZZ$1, 0))</f>
        <v/>
      </c>
      <c r="B318">
        <f>INDEX(resultados!$A$2:$ZZ$754, 312, MATCH($B$2, resultados!$A$1:$ZZ$1, 0))</f>
        <v/>
      </c>
      <c r="C318">
        <f>INDEX(resultados!$A$2:$ZZ$754, 312, MATCH($B$3, resultados!$A$1:$ZZ$1, 0))</f>
        <v/>
      </c>
    </row>
    <row r="319">
      <c r="A319">
        <f>INDEX(resultados!$A$2:$ZZ$754, 313, MATCH($B$1, resultados!$A$1:$ZZ$1, 0))</f>
        <v/>
      </c>
      <c r="B319">
        <f>INDEX(resultados!$A$2:$ZZ$754, 313, MATCH($B$2, resultados!$A$1:$ZZ$1, 0))</f>
        <v/>
      </c>
      <c r="C319">
        <f>INDEX(resultados!$A$2:$ZZ$754, 313, MATCH($B$3, resultados!$A$1:$ZZ$1, 0))</f>
        <v/>
      </c>
    </row>
    <row r="320">
      <c r="A320">
        <f>INDEX(resultados!$A$2:$ZZ$754, 314, MATCH($B$1, resultados!$A$1:$ZZ$1, 0))</f>
        <v/>
      </c>
      <c r="B320">
        <f>INDEX(resultados!$A$2:$ZZ$754, 314, MATCH($B$2, resultados!$A$1:$ZZ$1, 0))</f>
        <v/>
      </c>
      <c r="C320">
        <f>INDEX(resultados!$A$2:$ZZ$754, 314, MATCH($B$3, resultados!$A$1:$ZZ$1, 0))</f>
        <v/>
      </c>
    </row>
    <row r="321">
      <c r="A321">
        <f>INDEX(resultados!$A$2:$ZZ$754, 315, MATCH($B$1, resultados!$A$1:$ZZ$1, 0))</f>
        <v/>
      </c>
      <c r="B321">
        <f>INDEX(resultados!$A$2:$ZZ$754, 315, MATCH($B$2, resultados!$A$1:$ZZ$1, 0))</f>
        <v/>
      </c>
      <c r="C321">
        <f>INDEX(resultados!$A$2:$ZZ$754, 315, MATCH($B$3, resultados!$A$1:$ZZ$1, 0))</f>
        <v/>
      </c>
    </row>
    <row r="322">
      <c r="A322">
        <f>INDEX(resultados!$A$2:$ZZ$754, 316, MATCH($B$1, resultados!$A$1:$ZZ$1, 0))</f>
        <v/>
      </c>
      <c r="B322">
        <f>INDEX(resultados!$A$2:$ZZ$754, 316, MATCH($B$2, resultados!$A$1:$ZZ$1, 0))</f>
        <v/>
      </c>
      <c r="C322">
        <f>INDEX(resultados!$A$2:$ZZ$754, 316, MATCH($B$3, resultados!$A$1:$ZZ$1, 0))</f>
        <v/>
      </c>
    </row>
    <row r="323">
      <c r="A323">
        <f>INDEX(resultados!$A$2:$ZZ$754, 317, MATCH($B$1, resultados!$A$1:$ZZ$1, 0))</f>
        <v/>
      </c>
      <c r="B323">
        <f>INDEX(resultados!$A$2:$ZZ$754, 317, MATCH($B$2, resultados!$A$1:$ZZ$1, 0))</f>
        <v/>
      </c>
      <c r="C323">
        <f>INDEX(resultados!$A$2:$ZZ$754, 317, MATCH($B$3, resultados!$A$1:$ZZ$1, 0))</f>
        <v/>
      </c>
    </row>
    <row r="324">
      <c r="A324">
        <f>INDEX(resultados!$A$2:$ZZ$754, 318, MATCH($B$1, resultados!$A$1:$ZZ$1, 0))</f>
        <v/>
      </c>
      <c r="B324">
        <f>INDEX(resultados!$A$2:$ZZ$754, 318, MATCH($B$2, resultados!$A$1:$ZZ$1, 0))</f>
        <v/>
      </c>
      <c r="C324">
        <f>INDEX(resultados!$A$2:$ZZ$754, 318, MATCH($B$3, resultados!$A$1:$ZZ$1, 0))</f>
        <v/>
      </c>
    </row>
    <row r="325">
      <c r="A325">
        <f>INDEX(resultados!$A$2:$ZZ$754, 319, MATCH($B$1, resultados!$A$1:$ZZ$1, 0))</f>
        <v/>
      </c>
      <c r="B325">
        <f>INDEX(resultados!$A$2:$ZZ$754, 319, MATCH($B$2, resultados!$A$1:$ZZ$1, 0))</f>
        <v/>
      </c>
      <c r="C325">
        <f>INDEX(resultados!$A$2:$ZZ$754, 319, MATCH($B$3, resultados!$A$1:$ZZ$1, 0))</f>
        <v/>
      </c>
    </row>
    <row r="326">
      <c r="A326">
        <f>INDEX(resultados!$A$2:$ZZ$754, 320, MATCH($B$1, resultados!$A$1:$ZZ$1, 0))</f>
        <v/>
      </c>
      <c r="B326">
        <f>INDEX(resultados!$A$2:$ZZ$754, 320, MATCH($B$2, resultados!$A$1:$ZZ$1, 0))</f>
        <v/>
      </c>
      <c r="C326">
        <f>INDEX(resultados!$A$2:$ZZ$754, 320, MATCH($B$3, resultados!$A$1:$ZZ$1, 0))</f>
        <v/>
      </c>
    </row>
    <row r="327">
      <c r="A327">
        <f>INDEX(resultados!$A$2:$ZZ$754, 321, MATCH($B$1, resultados!$A$1:$ZZ$1, 0))</f>
        <v/>
      </c>
      <c r="B327">
        <f>INDEX(resultados!$A$2:$ZZ$754, 321, MATCH($B$2, resultados!$A$1:$ZZ$1, 0))</f>
        <v/>
      </c>
      <c r="C327">
        <f>INDEX(resultados!$A$2:$ZZ$754, 321, MATCH($B$3, resultados!$A$1:$ZZ$1, 0))</f>
        <v/>
      </c>
    </row>
    <row r="328">
      <c r="A328">
        <f>INDEX(resultados!$A$2:$ZZ$754, 322, MATCH($B$1, resultados!$A$1:$ZZ$1, 0))</f>
        <v/>
      </c>
      <c r="B328">
        <f>INDEX(resultados!$A$2:$ZZ$754, 322, MATCH($B$2, resultados!$A$1:$ZZ$1, 0))</f>
        <v/>
      </c>
      <c r="C328">
        <f>INDEX(resultados!$A$2:$ZZ$754, 322, MATCH($B$3, resultados!$A$1:$ZZ$1, 0))</f>
        <v/>
      </c>
    </row>
    <row r="329">
      <c r="A329">
        <f>INDEX(resultados!$A$2:$ZZ$754, 323, MATCH($B$1, resultados!$A$1:$ZZ$1, 0))</f>
        <v/>
      </c>
      <c r="B329">
        <f>INDEX(resultados!$A$2:$ZZ$754, 323, MATCH($B$2, resultados!$A$1:$ZZ$1, 0))</f>
        <v/>
      </c>
      <c r="C329">
        <f>INDEX(resultados!$A$2:$ZZ$754, 323, MATCH($B$3, resultados!$A$1:$ZZ$1, 0))</f>
        <v/>
      </c>
    </row>
    <row r="330">
      <c r="A330">
        <f>INDEX(resultados!$A$2:$ZZ$754, 324, MATCH($B$1, resultados!$A$1:$ZZ$1, 0))</f>
        <v/>
      </c>
      <c r="B330">
        <f>INDEX(resultados!$A$2:$ZZ$754, 324, MATCH($B$2, resultados!$A$1:$ZZ$1, 0))</f>
        <v/>
      </c>
      <c r="C330">
        <f>INDEX(resultados!$A$2:$ZZ$754, 324, MATCH($B$3, resultados!$A$1:$ZZ$1, 0))</f>
        <v/>
      </c>
    </row>
    <row r="331">
      <c r="A331">
        <f>INDEX(resultados!$A$2:$ZZ$754, 325, MATCH($B$1, resultados!$A$1:$ZZ$1, 0))</f>
        <v/>
      </c>
      <c r="B331">
        <f>INDEX(resultados!$A$2:$ZZ$754, 325, MATCH($B$2, resultados!$A$1:$ZZ$1, 0))</f>
        <v/>
      </c>
      <c r="C331">
        <f>INDEX(resultados!$A$2:$ZZ$754, 325, MATCH($B$3, resultados!$A$1:$ZZ$1, 0))</f>
        <v/>
      </c>
    </row>
    <row r="332">
      <c r="A332">
        <f>INDEX(resultados!$A$2:$ZZ$754, 326, MATCH($B$1, resultados!$A$1:$ZZ$1, 0))</f>
        <v/>
      </c>
      <c r="B332">
        <f>INDEX(resultados!$A$2:$ZZ$754, 326, MATCH($B$2, resultados!$A$1:$ZZ$1, 0))</f>
        <v/>
      </c>
      <c r="C332">
        <f>INDEX(resultados!$A$2:$ZZ$754, 326, MATCH($B$3, resultados!$A$1:$ZZ$1, 0))</f>
        <v/>
      </c>
    </row>
    <row r="333">
      <c r="A333">
        <f>INDEX(resultados!$A$2:$ZZ$754, 327, MATCH($B$1, resultados!$A$1:$ZZ$1, 0))</f>
        <v/>
      </c>
      <c r="B333">
        <f>INDEX(resultados!$A$2:$ZZ$754, 327, MATCH($B$2, resultados!$A$1:$ZZ$1, 0))</f>
        <v/>
      </c>
      <c r="C333">
        <f>INDEX(resultados!$A$2:$ZZ$754, 327, MATCH($B$3, resultados!$A$1:$ZZ$1, 0))</f>
        <v/>
      </c>
    </row>
    <row r="334">
      <c r="A334">
        <f>INDEX(resultados!$A$2:$ZZ$754, 328, MATCH($B$1, resultados!$A$1:$ZZ$1, 0))</f>
        <v/>
      </c>
      <c r="B334">
        <f>INDEX(resultados!$A$2:$ZZ$754, 328, MATCH($B$2, resultados!$A$1:$ZZ$1, 0))</f>
        <v/>
      </c>
      <c r="C334">
        <f>INDEX(resultados!$A$2:$ZZ$754, 328, MATCH($B$3, resultados!$A$1:$ZZ$1, 0))</f>
        <v/>
      </c>
    </row>
    <row r="335">
      <c r="A335">
        <f>INDEX(resultados!$A$2:$ZZ$754, 329, MATCH($B$1, resultados!$A$1:$ZZ$1, 0))</f>
        <v/>
      </c>
      <c r="B335">
        <f>INDEX(resultados!$A$2:$ZZ$754, 329, MATCH($B$2, resultados!$A$1:$ZZ$1, 0))</f>
        <v/>
      </c>
      <c r="C335">
        <f>INDEX(resultados!$A$2:$ZZ$754, 329, MATCH($B$3, resultados!$A$1:$ZZ$1, 0))</f>
        <v/>
      </c>
    </row>
    <row r="336">
      <c r="A336">
        <f>INDEX(resultados!$A$2:$ZZ$754, 330, MATCH($B$1, resultados!$A$1:$ZZ$1, 0))</f>
        <v/>
      </c>
      <c r="B336">
        <f>INDEX(resultados!$A$2:$ZZ$754, 330, MATCH($B$2, resultados!$A$1:$ZZ$1, 0))</f>
        <v/>
      </c>
      <c r="C336">
        <f>INDEX(resultados!$A$2:$ZZ$754, 330, MATCH($B$3, resultados!$A$1:$ZZ$1, 0))</f>
        <v/>
      </c>
    </row>
    <row r="337">
      <c r="A337">
        <f>INDEX(resultados!$A$2:$ZZ$754, 331, MATCH($B$1, resultados!$A$1:$ZZ$1, 0))</f>
        <v/>
      </c>
      <c r="B337">
        <f>INDEX(resultados!$A$2:$ZZ$754, 331, MATCH($B$2, resultados!$A$1:$ZZ$1, 0))</f>
        <v/>
      </c>
      <c r="C337">
        <f>INDEX(resultados!$A$2:$ZZ$754, 331, MATCH($B$3, resultados!$A$1:$ZZ$1, 0))</f>
        <v/>
      </c>
    </row>
    <row r="338">
      <c r="A338">
        <f>INDEX(resultados!$A$2:$ZZ$754, 332, MATCH($B$1, resultados!$A$1:$ZZ$1, 0))</f>
        <v/>
      </c>
      <c r="B338">
        <f>INDEX(resultados!$A$2:$ZZ$754, 332, MATCH($B$2, resultados!$A$1:$ZZ$1, 0))</f>
        <v/>
      </c>
      <c r="C338">
        <f>INDEX(resultados!$A$2:$ZZ$754, 332, MATCH($B$3, resultados!$A$1:$ZZ$1, 0))</f>
        <v/>
      </c>
    </row>
    <row r="339">
      <c r="A339">
        <f>INDEX(resultados!$A$2:$ZZ$754, 333, MATCH($B$1, resultados!$A$1:$ZZ$1, 0))</f>
        <v/>
      </c>
      <c r="B339">
        <f>INDEX(resultados!$A$2:$ZZ$754, 333, MATCH($B$2, resultados!$A$1:$ZZ$1, 0))</f>
        <v/>
      </c>
      <c r="C339">
        <f>INDEX(resultados!$A$2:$ZZ$754, 333, MATCH($B$3, resultados!$A$1:$ZZ$1, 0))</f>
        <v/>
      </c>
    </row>
    <row r="340">
      <c r="A340">
        <f>INDEX(resultados!$A$2:$ZZ$754, 334, MATCH($B$1, resultados!$A$1:$ZZ$1, 0))</f>
        <v/>
      </c>
      <c r="B340">
        <f>INDEX(resultados!$A$2:$ZZ$754, 334, MATCH($B$2, resultados!$A$1:$ZZ$1, 0))</f>
        <v/>
      </c>
      <c r="C340">
        <f>INDEX(resultados!$A$2:$ZZ$754, 334, MATCH($B$3, resultados!$A$1:$ZZ$1, 0))</f>
        <v/>
      </c>
    </row>
    <row r="341">
      <c r="A341">
        <f>INDEX(resultados!$A$2:$ZZ$754, 335, MATCH($B$1, resultados!$A$1:$ZZ$1, 0))</f>
        <v/>
      </c>
      <c r="B341">
        <f>INDEX(resultados!$A$2:$ZZ$754, 335, MATCH($B$2, resultados!$A$1:$ZZ$1, 0))</f>
        <v/>
      </c>
      <c r="C341">
        <f>INDEX(resultados!$A$2:$ZZ$754, 335, MATCH($B$3, resultados!$A$1:$ZZ$1, 0))</f>
        <v/>
      </c>
    </row>
    <row r="342">
      <c r="A342">
        <f>INDEX(resultados!$A$2:$ZZ$754, 336, MATCH($B$1, resultados!$A$1:$ZZ$1, 0))</f>
        <v/>
      </c>
      <c r="B342">
        <f>INDEX(resultados!$A$2:$ZZ$754, 336, MATCH($B$2, resultados!$A$1:$ZZ$1, 0))</f>
        <v/>
      </c>
      <c r="C342">
        <f>INDEX(resultados!$A$2:$ZZ$754, 336, MATCH($B$3, resultados!$A$1:$ZZ$1, 0))</f>
        <v/>
      </c>
    </row>
    <row r="343">
      <c r="A343">
        <f>INDEX(resultados!$A$2:$ZZ$754, 337, MATCH($B$1, resultados!$A$1:$ZZ$1, 0))</f>
        <v/>
      </c>
      <c r="B343">
        <f>INDEX(resultados!$A$2:$ZZ$754, 337, MATCH($B$2, resultados!$A$1:$ZZ$1, 0))</f>
        <v/>
      </c>
      <c r="C343">
        <f>INDEX(resultados!$A$2:$ZZ$754, 337, MATCH($B$3, resultados!$A$1:$ZZ$1, 0))</f>
        <v/>
      </c>
    </row>
    <row r="344">
      <c r="A344">
        <f>INDEX(resultados!$A$2:$ZZ$754, 338, MATCH($B$1, resultados!$A$1:$ZZ$1, 0))</f>
        <v/>
      </c>
      <c r="B344">
        <f>INDEX(resultados!$A$2:$ZZ$754, 338, MATCH($B$2, resultados!$A$1:$ZZ$1, 0))</f>
        <v/>
      </c>
      <c r="C344">
        <f>INDEX(resultados!$A$2:$ZZ$754, 338, MATCH($B$3, resultados!$A$1:$ZZ$1, 0))</f>
        <v/>
      </c>
    </row>
    <row r="345">
      <c r="A345">
        <f>INDEX(resultados!$A$2:$ZZ$754, 339, MATCH($B$1, resultados!$A$1:$ZZ$1, 0))</f>
        <v/>
      </c>
      <c r="B345">
        <f>INDEX(resultados!$A$2:$ZZ$754, 339, MATCH($B$2, resultados!$A$1:$ZZ$1, 0))</f>
        <v/>
      </c>
      <c r="C345">
        <f>INDEX(resultados!$A$2:$ZZ$754, 339, MATCH($B$3, resultados!$A$1:$ZZ$1, 0))</f>
        <v/>
      </c>
    </row>
    <row r="346">
      <c r="A346">
        <f>INDEX(resultados!$A$2:$ZZ$754, 340, MATCH($B$1, resultados!$A$1:$ZZ$1, 0))</f>
        <v/>
      </c>
      <c r="B346">
        <f>INDEX(resultados!$A$2:$ZZ$754, 340, MATCH($B$2, resultados!$A$1:$ZZ$1, 0))</f>
        <v/>
      </c>
      <c r="C346">
        <f>INDEX(resultados!$A$2:$ZZ$754, 340, MATCH($B$3, resultados!$A$1:$ZZ$1, 0))</f>
        <v/>
      </c>
    </row>
    <row r="347">
      <c r="A347">
        <f>INDEX(resultados!$A$2:$ZZ$754, 341, MATCH($B$1, resultados!$A$1:$ZZ$1, 0))</f>
        <v/>
      </c>
      <c r="B347">
        <f>INDEX(resultados!$A$2:$ZZ$754, 341, MATCH($B$2, resultados!$A$1:$ZZ$1, 0))</f>
        <v/>
      </c>
      <c r="C347">
        <f>INDEX(resultados!$A$2:$ZZ$754, 341, MATCH($B$3, resultados!$A$1:$ZZ$1, 0))</f>
        <v/>
      </c>
    </row>
    <row r="348">
      <c r="A348">
        <f>INDEX(resultados!$A$2:$ZZ$754, 342, MATCH($B$1, resultados!$A$1:$ZZ$1, 0))</f>
        <v/>
      </c>
      <c r="B348">
        <f>INDEX(resultados!$A$2:$ZZ$754, 342, MATCH($B$2, resultados!$A$1:$ZZ$1, 0))</f>
        <v/>
      </c>
      <c r="C348">
        <f>INDEX(resultados!$A$2:$ZZ$754, 342, MATCH($B$3, resultados!$A$1:$ZZ$1, 0))</f>
        <v/>
      </c>
    </row>
    <row r="349">
      <c r="A349">
        <f>INDEX(resultados!$A$2:$ZZ$754, 343, MATCH($B$1, resultados!$A$1:$ZZ$1, 0))</f>
        <v/>
      </c>
      <c r="B349">
        <f>INDEX(resultados!$A$2:$ZZ$754, 343, MATCH($B$2, resultados!$A$1:$ZZ$1, 0))</f>
        <v/>
      </c>
      <c r="C349">
        <f>INDEX(resultados!$A$2:$ZZ$754, 343, MATCH($B$3, resultados!$A$1:$ZZ$1, 0))</f>
        <v/>
      </c>
    </row>
    <row r="350">
      <c r="A350">
        <f>INDEX(resultados!$A$2:$ZZ$754, 344, MATCH($B$1, resultados!$A$1:$ZZ$1, 0))</f>
        <v/>
      </c>
      <c r="B350">
        <f>INDEX(resultados!$A$2:$ZZ$754, 344, MATCH($B$2, resultados!$A$1:$ZZ$1, 0))</f>
        <v/>
      </c>
      <c r="C350">
        <f>INDEX(resultados!$A$2:$ZZ$754, 344, MATCH($B$3, resultados!$A$1:$ZZ$1, 0))</f>
        <v/>
      </c>
    </row>
    <row r="351">
      <c r="A351">
        <f>INDEX(resultados!$A$2:$ZZ$754, 345, MATCH($B$1, resultados!$A$1:$ZZ$1, 0))</f>
        <v/>
      </c>
      <c r="B351">
        <f>INDEX(resultados!$A$2:$ZZ$754, 345, MATCH($B$2, resultados!$A$1:$ZZ$1, 0))</f>
        <v/>
      </c>
      <c r="C351">
        <f>INDEX(resultados!$A$2:$ZZ$754, 345, MATCH($B$3, resultados!$A$1:$ZZ$1, 0))</f>
        <v/>
      </c>
    </row>
    <row r="352">
      <c r="A352">
        <f>INDEX(resultados!$A$2:$ZZ$754, 346, MATCH($B$1, resultados!$A$1:$ZZ$1, 0))</f>
        <v/>
      </c>
      <c r="B352">
        <f>INDEX(resultados!$A$2:$ZZ$754, 346, MATCH($B$2, resultados!$A$1:$ZZ$1, 0))</f>
        <v/>
      </c>
      <c r="C352">
        <f>INDEX(resultados!$A$2:$ZZ$754, 346, MATCH($B$3, resultados!$A$1:$ZZ$1, 0))</f>
        <v/>
      </c>
    </row>
    <row r="353">
      <c r="A353">
        <f>INDEX(resultados!$A$2:$ZZ$754, 347, MATCH($B$1, resultados!$A$1:$ZZ$1, 0))</f>
        <v/>
      </c>
      <c r="B353">
        <f>INDEX(resultados!$A$2:$ZZ$754, 347, MATCH($B$2, resultados!$A$1:$ZZ$1, 0))</f>
        <v/>
      </c>
      <c r="C353">
        <f>INDEX(resultados!$A$2:$ZZ$754, 347, MATCH($B$3, resultados!$A$1:$ZZ$1, 0))</f>
        <v/>
      </c>
    </row>
    <row r="354">
      <c r="A354">
        <f>INDEX(resultados!$A$2:$ZZ$754, 348, MATCH($B$1, resultados!$A$1:$ZZ$1, 0))</f>
        <v/>
      </c>
      <c r="B354">
        <f>INDEX(resultados!$A$2:$ZZ$754, 348, MATCH($B$2, resultados!$A$1:$ZZ$1, 0))</f>
        <v/>
      </c>
      <c r="C354">
        <f>INDEX(resultados!$A$2:$ZZ$754, 348, MATCH($B$3, resultados!$A$1:$ZZ$1, 0))</f>
        <v/>
      </c>
    </row>
    <row r="355">
      <c r="A355">
        <f>INDEX(resultados!$A$2:$ZZ$754, 349, MATCH($B$1, resultados!$A$1:$ZZ$1, 0))</f>
        <v/>
      </c>
      <c r="B355">
        <f>INDEX(resultados!$A$2:$ZZ$754, 349, MATCH($B$2, resultados!$A$1:$ZZ$1, 0))</f>
        <v/>
      </c>
      <c r="C355">
        <f>INDEX(resultados!$A$2:$ZZ$754, 349, MATCH($B$3, resultados!$A$1:$ZZ$1, 0))</f>
        <v/>
      </c>
    </row>
    <row r="356">
      <c r="A356">
        <f>INDEX(resultados!$A$2:$ZZ$754, 350, MATCH($B$1, resultados!$A$1:$ZZ$1, 0))</f>
        <v/>
      </c>
      <c r="B356">
        <f>INDEX(resultados!$A$2:$ZZ$754, 350, MATCH($B$2, resultados!$A$1:$ZZ$1, 0))</f>
        <v/>
      </c>
      <c r="C356">
        <f>INDEX(resultados!$A$2:$ZZ$754, 350, MATCH($B$3, resultados!$A$1:$ZZ$1, 0))</f>
        <v/>
      </c>
    </row>
    <row r="357">
      <c r="A357">
        <f>INDEX(resultados!$A$2:$ZZ$754, 351, MATCH($B$1, resultados!$A$1:$ZZ$1, 0))</f>
        <v/>
      </c>
      <c r="B357">
        <f>INDEX(resultados!$A$2:$ZZ$754, 351, MATCH($B$2, resultados!$A$1:$ZZ$1, 0))</f>
        <v/>
      </c>
      <c r="C357">
        <f>INDEX(resultados!$A$2:$ZZ$754, 351, MATCH($B$3, resultados!$A$1:$ZZ$1, 0))</f>
        <v/>
      </c>
    </row>
    <row r="358">
      <c r="A358">
        <f>INDEX(resultados!$A$2:$ZZ$754, 352, MATCH($B$1, resultados!$A$1:$ZZ$1, 0))</f>
        <v/>
      </c>
      <c r="B358">
        <f>INDEX(resultados!$A$2:$ZZ$754, 352, MATCH($B$2, resultados!$A$1:$ZZ$1, 0))</f>
        <v/>
      </c>
      <c r="C358">
        <f>INDEX(resultados!$A$2:$ZZ$754, 352, MATCH($B$3, resultados!$A$1:$ZZ$1, 0))</f>
        <v/>
      </c>
    </row>
    <row r="359">
      <c r="A359">
        <f>INDEX(resultados!$A$2:$ZZ$754, 353, MATCH($B$1, resultados!$A$1:$ZZ$1, 0))</f>
        <v/>
      </c>
      <c r="B359">
        <f>INDEX(resultados!$A$2:$ZZ$754, 353, MATCH($B$2, resultados!$A$1:$ZZ$1, 0))</f>
        <v/>
      </c>
      <c r="C359">
        <f>INDEX(resultados!$A$2:$ZZ$754, 353, MATCH($B$3, resultados!$A$1:$ZZ$1, 0))</f>
        <v/>
      </c>
    </row>
    <row r="360">
      <c r="A360">
        <f>INDEX(resultados!$A$2:$ZZ$754, 354, MATCH($B$1, resultados!$A$1:$ZZ$1, 0))</f>
        <v/>
      </c>
      <c r="B360">
        <f>INDEX(resultados!$A$2:$ZZ$754, 354, MATCH($B$2, resultados!$A$1:$ZZ$1, 0))</f>
        <v/>
      </c>
      <c r="C360">
        <f>INDEX(resultados!$A$2:$ZZ$754, 354, MATCH($B$3, resultados!$A$1:$ZZ$1, 0))</f>
        <v/>
      </c>
    </row>
    <row r="361">
      <c r="A361">
        <f>INDEX(resultados!$A$2:$ZZ$754, 355, MATCH($B$1, resultados!$A$1:$ZZ$1, 0))</f>
        <v/>
      </c>
      <c r="B361">
        <f>INDEX(resultados!$A$2:$ZZ$754, 355, MATCH($B$2, resultados!$A$1:$ZZ$1, 0))</f>
        <v/>
      </c>
      <c r="C361">
        <f>INDEX(resultados!$A$2:$ZZ$754, 355, MATCH($B$3, resultados!$A$1:$ZZ$1, 0))</f>
        <v/>
      </c>
    </row>
    <row r="362">
      <c r="A362">
        <f>INDEX(resultados!$A$2:$ZZ$754, 356, MATCH($B$1, resultados!$A$1:$ZZ$1, 0))</f>
        <v/>
      </c>
      <c r="B362">
        <f>INDEX(resultados!$A$2:$ZZ$754, 356, MATCH($B$2, resultados!$A$1:$ZZ$1, 0))</f>
        <v/>
      </c>
      <c r="C362">
        <f>INDEX(resultados!$A$2:$ZZ$754, 356, MATCH($B$3, resultados!$A$1:$ZZ$1, 0))</f>
        <v/>
      </c>
    </row>
    <row r="363">
      <c r="A363">
        <f>INDEX(resultados!$A$2:$ZZ$754, 357, MATCH($B$1, resultados!$A$1:$ZZ$1, 0))</f>
        <v/>
      </c>
      <c r="B363">
        <f>INDEX(resultados!$A$2:$ZZ$754, 357, MATCH($B$2, resultados!$A$1:$ZZ$1, 0))</f>
        <v/>
      </c>
      <c r="C363">
        <f>INDEX(resultados!$A$2:$ZZ$754, 357, MATCH($B$3, resultados!$A$1:$ZZ$1, 0))</f>
        <v/>
      </c>
    </row>
    <row r="364">
      <c r="A364">
        <f>INDEX(resultados!$A$2:$ZZ$754, 358, MATCH($B$1, resultados!$A$1:$ZZ$1, 0))</f>
        <v/>
      </c>
      <c r="B364">
        <f>INDEX(resultados!$A$2:$ZZ$754, 358, MATCH($B$2, resultados!$A$1:$ZZ$1, 0))</f>
        <v/>
      </c>
      <c r="C364">
        <f>INDEX(resultados!$A$2:$ZZ$754, 358, MATCH($B$3, resultados!$A$1:$ZZ$1, 0))</f>
        <v/>
      </c>
    </row>
    <row r="365">
      <c r="A365">
        <f>INDEX(resultados!$A$2:$ZZ$754, 359, MATCH($B$1, resultados!$A$1:$ZZ$1, 0))</f>
        <v/>
      </c>
      <c r="B365">
        <f>INDEX(resultados!$A$2:$ZZ$754, 359, MATCH($B$2, resultados!$A$1:$ZZ$1, 0))</f>
        <v/>
      </c>
      <c r="C365">
        <f>INDEX(resultados!$A$2:$ZZ$754, 359, MATCH($B$3, resultados!$A$1:$ZZ$1, 0))</f>
        <v/>
      </c>
    </row>
    <row r="366">
      <c r="A366">
        <f>INDEX(resultados!$A$2:$ZZ$754, 360, MATCH($B$1, resultados!$A$1:$ZZ$1, 0))</f>
        <v/>
      </c>
      <c r="B366">
        <f>INDEX(resultados!$A$2:$ZZ$754, 360, MATCH($B$2, resultados!$A$1:$ZZ$1, 0))</f>
        <v/>
      </c>
      <c r="C366">
        <f>INDEX(resultados!$A$2:$ZZ$754, 360, MATCH($B$3, resultados!$A$1:$ZZ$1, 0))</f>
        <v/>
      </c>
    </row>
    <row r="367">
      <c r="A367">
        <f>INDEX(resultados!$A$2:$ZZ$754, 361, MATCH($B$1, resultados!$A$1:$ZZ$1, 0))</f>
        <v/>
      </c>
      <c r="B367">
        <f>INDEX(resultados!$A$2:$ZZ$754, 361, MATCH($B$2, resultados!$A$1:$ZZ$1, 0))</f>
        <v/>
      </c>
      <c r="C367">
        <f>INDEX(resultados!$A$2:$ZZ$754, 361, MATCH($B$3, resultados!$A$1:$ZZ$1, 0))</f>
        <v/>
      </c>
    </row>
    <row r="368">
      <c r="A368">
        <f>INDEX(resultados!$A$2:$ZZ$754, 362, MATCH($B$1, resultados!$A$1:$ZZ$1, 0))</f>
        <v/>
      </c>
      <c r="B368">
        <f>INDEX(resultados!$A$2:$ZZ$754, 362, MATCH($B$2, resultados!$A$1:$ZZ$1, 0))</f>
        <v/>
      </c>
      <c r="C368">
        <f>INDEX(resultados!$A$2:$ZZ$754, 362, MATCH($B$3, resultados!$A$1:$ZZ$1, 0))</f>
        <v/>
      </c>
    </row>
    <row r="369">
      <c r="A369">
        <f>INDEX(resultados!$A$2:$ZZ$754, 363, MATCH($B$1, resultados!$A$1:$ZZ$1, 0))</f>
        <v/>
      </c>
      <c r="B369">
        <f>INDEX(resultados!$A$2:$ZZ$754, 363, MATCH($B$2, resultados!$A$1:$ZZ$1, 0))</f>
        <v/>
      </c>
      <c r="C369">
        <f>INDEX(resultados!$A$2:$ZZ$754, 363, MATCH($B$3, resultados!$A$1:$ZZ$1, 0))</f>
        <v/>
      </c>
    </row>
    <row r="370">
      <c r="A370">
        <f>INDEX(resultados!$A$2:$ZZ$754, 364, MATCH($B$1, resultados!$A$1:$ZZ$1, 0))</f>
        <v/>
      </c>
      <c r="B370">
        <f>INDEX(resultados!$A$2:$ZZ$754, 364, MATCH($B$2, resultados!$A$1:$ZZ$1, 0))</f>
        <v/>
      </c>
      <c r="C370">
        <f>INDEX(resultados!$A$2:$ZZ$754, 364, MATCH($B$3, resultados!$A$1:$ZZ$1, 0))</f>
        <v/>
      </c>
    </row>
    <row r="371">
      <c r="A371">
        <f>INDEX(resultados!$A$2:$ZZ$754, 365, MATCH($B$1, resultados!$A$1:$ZZ$1, 0))</f>
        <v/>
      </c>
      <c r="B371">
        <f>INDEX(resultados!$A$2:$ZZ$754, 365, MATCH($B$2, resultados!$A$1:$ZZ$1, 0))</f>
        <v/>
      </c>
      <c r="C371">
        <f>INDEX(resultados!$A$2:$ZZ$754, 365, MATCH($B$3, resultados!$A$1:$ZZ$1, 0))</f>
        <v/>
      </c>
    </row>
    <row r="372">
      <c r="A372">
        <f>INDEX(resultados!$A$2:$ZZ$754, 366, MATCH($B$1, resultados!$A$1:$ZZ$1, 0))</f>
        <v/>
      </c>
      <c r="B372">
        <f>INDEX(resultados!$A$2:$ZZ$754, 366, MATCH($B$2, resultados!$A$1:$ZZ$1, 0))</f>
        <v/>
      </c>
      <c r="C372">
        <f>INDEX(resultados!$A$2:$ZZ$754, 366, MATCH($B$3, resultados!$A$1:$ZZ$1, 0))</f>
        <v/>
      </c>
    </row>
    <row r="373">
      <c r="A373">
        <f>INDEX(resultados!$A$2:$ZZ$754, 367, MATCH($B$1, resultados!$A$1:$ZZ$1, 0))</f>
        <v/>
      </c>
      <c r="B373">
        <f>INDEX(resultados!$A$2:$ZZ$754, 367, MATCH($B$2, resultados!$A$1:$ZZ$1, 0))</f>
        <v/>
      </c>
      <c r="C373">
        <f>INDEX(resultados!$A$2:$ZZ$754, 367, MATCH($B$3, resultados!$A$1:$ZZ$1, 0))</f>
        <v/>
      </c>
    </row>
    <row r="374">
      <c r="A374">
        <f>INDEX(resultados!$A$2:$ZZ$754, 368, MATCH($B$1, resultados!$A$1:$ZZ$1, 0))</f>
        <v/>
      </c>
      <c r="B374">
        <f>INDEX(resultados!$A$2:$ZZ$754, 368, MATCH($B$2, resultados!$A$1:$ZZ$1, 0))</f>
        <v/>
      </c>
      <c r="C374">
        <f>INDEX(resultados!$A$2:$ZZ$754, 368, MATCH($B$3, resultados!$A$1:$ZZ$1, 0))</f>
        <v/>
      </c>
    </row>
    <row r="375">
      <c r="A375">
        <f>INDEX(resultados!$A$2:$ZZ$754, 369, MATCH($B$1, resultados!$A$1:$ZZ$1, 0))</f>
        <v/>
      </c>
      <c r="B375">
        <f>INDEX(resultados!$A$2:$ZZ$754, 369, MATCH($B$2, resultados!$A$1:$ZZ$1, 0))</f>
        <v/>
      </c>
      <c r="C375">
        <f>INDEX(resultados!$A$2:$ZZ$754, 369, MATCH($B$3, resultados!$A$1:$ZZ$1, 0))</f>
        <v/>
      </c>
    </row>
    <row r="376">
      <c r="A376">
        <f>INDEX(resultados!$A$2:$ZZ$754, 370, MATCH($B$1, resultados!$A$1:$ZZ$1, 0))</f>
        <v/>
      </c>
      <c r="B376">
        <f>INDEX(resultados!$A$2:$ZZ$754, 370, MATCH($B$2, resultados!$A$1:$ZZ$1, 0))</f>
        <v/>
      </c>
      <c r="C376">
        <f>INDEX(resultados!$A$2:$ZZ$754, 370, MATCH($B$3, resultados!$A$1:$ZZ$1, 0))</f>
        <v/>
      </c>
    </row>
    <row r="377">
      <c r="A377">
        <f>INDEX(resultados!$A$2:$ZZ$754, 371, MATCH($B$1, resultados!$A$1:$ZZ$1, 0))</f>
        <v/>
      </c>
      <c r="B377">
        <f>INDEX(resultados!$A$2:$ZZ$754, 371, MATCH($B$2, resultados!$A$1:$ZZ$1, 0))</f>
        <v/>
      </c>
      <c r="C377">
        <f>INDEX(resultados!$A$2:$ZZ$754, 371, MATCH($B$3, resultados!$A$1:$ZZ$1, 0))</f>
        <v/>
      </c>
    </row>
    <row r="378">
      <c r="A378">
        <f>INDEX(resultados!$A$2:$ZZ$754, 372, MATCH($B$1, resultados!$A$1:$ZZ$1, 0))</f>
        <v/>
      </c>
      <c r="B378">
        <f>INDEX(resultados!$A$2:$ZZ$754, 372, MATCH($B$2, resultados!$A$1:$ZZ$1, 0))</f>
        <v/>
      </c>
      <c r="C378">
        <f>INDEX(resultados!$A$2:$ZZ$754, 372, MATCH($B$3, resultados!$A$1:$ZZ$1, 0))</f>
        <v/>
      </c>
    </row>
    <row r="379">
      <c r="A379">
        <f>INDEX(resultados!$A$2:$ZZ$754, 373, MATCH($B$1, resultados!$A$1:$ZZ$1, 0))</f>
        <v/>
      </c>
      <c r="B379">
        <f>INDEX(resultados!$A$2:$ZZ$754, 373, MATCH($B$2, resultados!$A$1:$ZZ$1, 0))</f>
        <v/>
      </c>
      <c r="C379">
        <f>INDEX(resultados!$A$2:$ZZ$754, 373, MATCH($B$3, resultados!$A$1:$ZZ$1, 0))</f>
        <v/>
      </c>
    </row>
    <row r="380">
      <c r="A380">
        <f>INDEX(resultados!$A$2:$ZZ$754, 374, MATCH($B$1, resultados!$A$1:$ZZ$1, 0))</f>
        <v/>
      </c>
      <c r="B380">
        <f>INDEX(resultados!$A$2:$ZZ$754, 374, MATCH($B$2, resultados!$A$1:$ZZ$1, 0))</f>
        <v/>
      </c>
      <c r="C380">
        <f>INDEX(resultados!$A$2:$ZZ$754, 374, MATCH($B$3, resultados!$A$1:$ZZ$1, 0))</f>
        <v/>
      </c>
    </row>
    <row r="381">
      <c r="A381">
        <f>INDEX(resultados!$A$2:$ZZ$754, 375, MATCH($B$1, resultados!$A$1:$ZZ$1, 0))</f>
        <v/>
      </c>
      <c r="B381">
        <f>INDEX(resultados!$A$2:$ZZ$754, 375, MATCH($B$2, resultados!$A$1:$ZZ$1, 0))</f>
        <v/>
      </c>
      <c r="C381">
        <f>INDEX(resultados!$A$2:$ZZ$754, 375, MATCH($B$3, resultados!$A$1:$ZZ$1, 0))</f>
        <v/>
      </c>
    </row>
    <row r="382">
      <c r="A382">
        <f>INDEX(resultados!$A$2:$ZZ$754, 376, MATCH($B$1, resultados!$A$1:$ZZ$1, 0))</f>
        <v/>
      </c>
      <c r="B382">
        <f>INDEX(resultados!$A$2:$ZZ$754, 376, MATCH($B$2, resultados!$A$1:$ZZ$1, 0))</f>
        <v/>
      </c>
      <c r="C382">
        <f>INDEX(resultados!$A$2:$ZZ$754, 376, MATCH($B$3, resultados!$A$1:$ZZ$1, 0))</f>
        <v/>
      </c>
    </row>
    <row r="383">
      <c r="A383">
        <f>INDEX(resultados!$A$2:$ZZ$754, 377, MATCH($B$1, resultados!$A$1:$ZZ$1, 0))</f>
        <v/>
      </c>
      <c r="B383">
        <f>INDEX(resultados!$A$2:$ZZ$754, 377, MATCH($B$2, resultados!$A$1:$ZZ$1, 0))</f>
        <v/>
      </c>
      <c r="C383">
        <f>INDEX(resultados!$A$2:$ZZ$754, 377, MATCH($B$3, resultados!$A$1:$ZZ$1, 0))</f>
        <v/>
      </c>
    </row>
    <row r="384">
      <c r="A384">
        <f>INDEX(resultados!$A$2:$ZZ$754, 378, MATCH($B$1, resultados!$A$1:$ZZ$1, 0))</f>
        <v/>
      </c>
      <c r="B384">
        <f>INDEX(resultados!$A$2:$ZZ$754, 378, MATCH($B$2, resultados!$A$1:$ZZ$1, 0))</f>
        <v/>
      </c>
      <c r="C384">
        <f>INDEX(resultados!$A$2:$ZZ$754, 378, MATCH($B$3, resultados!$A$1:$ZZ$1, 0))</f>
        <v/>
      </c>
    </row>
    <row r="385">
      <c r="A385">
        <f>INDEX(resultados!$A$2:$ZZ$754, 379, MATCH($B$1, resultados!$A$1:$ZZ$1, 0))</f>
        <v/>
      </c>
      <c r="B385">
        <f>INDEX(resultados!$A$2:$ZZ$754, 379, MATCH($B$2, resultados!$A$1:$ZZ$1, 0))</f>
        <v/>
      </c>
      <c r="C385">
        <f>INDEX(resultados!$A$2:$ZZ$754, 379, MATCH($B$3, resultados!$A$1:$ZZ$1, 0))</f>
        <v/>
      </c>
    </row>
    <row r="386">
      <c r="A386">
        <f>INDEX(resultados!$A$2:$ZZ$754, 380, MATCH($B$1, resultados!$A$1:$ZZ$1, 0))</f>
        <v/>
      </c>
      <c r="B386">
        <f>INDEX(resultados!$A$2:$ZZ$754, 380, MATCH($B$2, resultados!$A$1:$ZZ$1, 0))</f>
        <v/>
      </c>
      <c r="C386">
        <f>INDEX(resultados!$A$2:$ZZ$754, 380, MATCH($B$3, resultados!$A$1:$ZZ$1, 0))</f>
        <v/>
      </c>
    </row>
    <row r="387">
      <c r="A387">
        <f>INDEX(resultados!$A$2:$ZZ$754, 381, MATCH($B$1, resultados!$A$1:$ZZ$1, 0))</f>
        <v/>
      </c>
      <c r="B387">
        <f>INDEX(resultados!$A$2:$ZZ$754, 381, MATCH($B$2, resultados!$A$1:$ZZ$1, 0))</f>
        <v/>
      </c>
      <c r="C387">
        <f>INDEX(resultados!$A$2:$ZZ$754, 381, MATCH($B$3, resultados!$A$1:$ZZ$1, 0))</f>
        <v/>
      </c>
    </row>
    <row r="388">
      <c r="A388">
        <f>INDEX(resultados!$A$2:$ZZ$754, 382, MATCH($B$1, resultados!$A$1:$ZZ$1, 0))</f>
        <v/>
      </c>
      <c r="B388">
        <f>INDEX(resultados!$A$2:$ZZ$754, 382, MATCH($B$2, resultados!$A$1:$ZZ$1, 0))</f>
        <v/>
      </c>
      <c r="C388">
        <f>INDEX(resultados!$A$2:$ZZ$754, 382, MATCH($B$3, resultados!$A$1:$ZZ$1, 0))</f>
        <v/>
      </c>
    </row>
    <row r="389">
      <c r="A389">
        <f>INDEX(resultados!$A$2:$ZZ$754, 383, MATCH($B$1, resultados!$A$1:$ZZ$1, 0))</f>
        <v/>
      </c>
      <c r="B389">
        <f>INDEX(resultados!$A$2:$ZZ$754, 383, MATCH($B$2, resultados!$A$1:$ZZ$1, 0))</f>
        <v/>
      </c>
      <c r="C389">
        <f>INDEX(resultados!$A$2:$ZZ$754, 383, MATCH($B$3, resultados!$A$1:$ZZ$1, 0))</f>
        <v/>
      </c>
    </row>
    <row r="390">
      <c r="A390">
        <f>INDEX(resultados!$A$2:$ZZ$754, 384, MATCH($B$1, resultados!$A$1:$ZZ$1, 0))</f>
        <v/>
      </c>
      <c r="B390">
        <f>INDEX(resultados!$A$2:$ZZ$754, 384, MATCH($B$2, resultados!$A$1:$ZZ$1, 0))</f>
        <v/>
      </c>
      <c r="C390">
        <f>INDEX(resultados!$A$2:$ZZ$754, 384, MATCH($B$3, resultados!$A$1:$ZZ$1, 0))</f>
        <v/>
      </c>
    </row>
    <row r="391">
      <c r="A391">
        <f>INDEX(resultados!$A$2:$ZZ$754, 385, MATCH($B$1, resultados!$A$1:$ZZ$1, 0))</f>
        <v/>
      </c>
      <c r="B391">
        <f>INDEX(resultados!$A$2:$ZZ$754, 385, MATCH($B$2, resultados!$A$1:$ZZ$1, 0))</f>
        <v/>
      </c>
      <c r="C391">
        <f>INDEX(resultados!$A$2:$ZZ$754, 385, MATCH($B$3, resultados!$A$1:$ZZ$1, 0))</f>
        <v/>
      </c>
    </row>
    <row r="392">
      <c r="A392">
        <f>INDEX(resultados!$A$2:$ZZ$754, 386, MATCH($B$1, resultados!$A$1:$ZZ$1, 0))</f>
        <v/>
      </c>
      <c r="B392">
        <f>INDEX(resultados!$A$2:$ZZ$754, 386, MATCH($B$2, resultados!$A$1:$ZZ$1, 0))</f>
        <v/>
      </c>
      <c r="C392">
        <f>INDEX(resultados!$A$2:$ZZ$754, 386, MATCH($B$3, resultados!$A$1:$ZZ$1, 0))</f>
        <v/>
      </c>
    </row>
    <row r="393">
      <c r="A393">
        <f>INDEX(resultados!$A$2:$ZZ$754, 387, MATCH($B$1, resultados!$A$1:$ZZ$1, 0))</f>
        <v/>
      </c>
      <c r="B393">
        <f>INDEX(resultados!$A$2:$ZZ$754, 387, MATCH($B$2, resultados!$A$1:$ZZ$1, 0))</f>
        <v/>
      </c>
      <c r="C393">
        <f>INDEX(resultados!$A$2:$ZZ$754, 387, MATCH($B$3, resultados!$A$1:$ZZ$1, 0))</f>
        <v/>
      </c>
    </row>
    <row r="394">
      <c r="A394">
        <f>INDEX(resultados!$A$2:$ZZ$754, 388, MATCH($B$1, resultados!$A$1:$ZZ$1, 0))</f>
        <v/>
      </c>
      <c r="B394">
        <f>INDEX(resultados!$A$2:$ZZ$754, 388, MATCH($B$2, resultados!$A$1:$ZZ$1, 0))</f>
        <v/>
      </c>
      <c r="C394">
        <f>INDEX(resultados!$A$2:$ZZ$754, 388, MATCH($B$3, resultados!$A$1:$ZZ$1, 0))</f>
        <v/>
      </c>
    </row>
    <row r="395">
      <c r="A395">
        <f>INDEX(resultados!$A$2:$ZZ$754, 389, MATCH($B$1, resultados!$A$1:$ZZ$1, 0))</f>
        <v/>
      </c>
      <c r="B395">
        <f>INDEX(resultados!$A$2:$ZZ$754, 389, MATCH($B$2, resultados!$A$1:$ZZ$1, 0))</f>
        <v/>
      </c>
      <c r="C395">
        <f>INDEX(resultados!$A$2:$ZZ$754, 389, MATCH($B$3, resultados!$A$1:$ZZ$1, 0))</f>
        <v/>
      </c>
    </row>
    <row r="396">
      <c r="A396">
        <f>INDEX(resultados!$A$2:$ZZ$754, 390, MATCH($B$1, resultados!$A$1:$ZZ$1, 0))</f>
        <v/>
      </c>
      <c r="B396">
        <f>INDEX(resultados!$A$2:$ZZ$754, 390, MATCH($B$2, resultados!$A$1:$ZZ$1, 0))</f>
        <v/>
      </c>
      <c r="C396">
        <f>INDEX(resultados!$A$2:$ZZ$754, 390, MATCH($B$3, resultados!$A$1:$ZZ$1, 0))</f>
        <v/>
      </c>
    </row>
    <row r="397">
      <c r="A397">
        <f>INDEX(resultados!$A$2:$ZZ$754, 391, MATCH($B$1, resultados!$A$1:$ZZ$1, 0))</f>
        <v/>
      </c>
      <c r="B397">
        <f>INDEX(resultados!$A$2:$ZZ$754, 391, MATCH($B$2, resultados!$A$1:$ZZ$1, 0))</f>
        <v/>
      </c>
      <c r="C397">
        <f>INDEX(resultados!$A$2:$ZZ$754, 391, MATCH($B$3, resultados!$A$1:$ZZ$1, 0))</f>
        <v/>
      </c>
    </row>
    <row r="398">
      <c r="A398">
        <f>INDEX(resultados!$A$2:$ZZ$754, 392, MATCH($B$1, resultados!$A$1:$ZZ$1, 0))</f>
        <v/>
      </c>
      <c r="B398">
        <f>INDEX(resultados!$A$2:$ZZ$754, 392, MATCH($B$2, resultados!$A$1:$ZZ$1, 0))</f>
        <v/>
      </c>
      <c r="C398">
        <f>INDEX(resultados!$A$2:$ZZ$754, 392, MATCH($B$3, resultados!$A$1:$ZZ$1, 0))</f>
        <v/>
      </c>
    </row>
    <row r="399">
      <c r="A399">
        <f>INDEX(resultados!$A$2:$ZZ$754, 393, MATCH($B$1, resultados!$A$1:$ZZ$1, 0))</f>
        <v/>
      </c>
      <c r="B399">
        <f>INDEX(resultados!$A$2:$ZZ$754, 393, MATCH($B$2, resultados!$A$1:$ZZ$1, 0))</f>
        <v/>
      </c>
      <c r="C399">
        <f>INDEX(resultados!$A$2:$ZZ$754, 393, MATCH($B$3, resultados!$A$1:$ZZ$1, 0))</f>
        <v/>
      </c>
    </row>
    <row r="400">
      <c r="A400">
        <f>INDEX(resultados!$A$2:$ZZ$754, 394, MATCH($B$1, resultados!$A$1:$ZZ$1, 0))</f>
        <v/>
      </c>
      <c r="B400">
        <f>INDEX(resultados!$A$2:$ZZ$754, 394, MATCH($B$2, resultados!$A$1:$ZZ$1, 0))</f>
        <v/>
      </c>
      <c r="C400">
        <f>INDEX(resultados!$A$2:$ZZ$754, 394, MATCH($B$3, resultados!$A$1:$ZZ$1, 0))</f>
        <v/>
      </c>
    </row>
    <row r="401">
      <c r="A401">
        <f>INDEX(resultados!$A$2:$ZZ$754, 395, MATCH($B$1, resultados!$A$1:$ZZ$1, 0))</f>
        <v/>
      </c>
      <c r="B401">
        <f>INDEX(resultados!$A$2:$ZZ$754, 395, MATCH($B$2, resultados!$A$1:$ZZ$1, 0))</f>
        <v/>
      </c>
      <c r="C401">
        <f>INDEX(resultados!$A$2:$ZZ$754, 395, MATCH($B$3, resultados!$A$1:$ZZ$1, 0))</f>
        <v/>
      </c>
    </row>
    <row r="402">
      <c r="A402">
        <f>INDEX(resultados!$A$2:$ZZ$754, 396, MATCH($B$1, resultados!$A$1:$ZZ$1, 0))</f>
        <v/>
      </c>
      <c r="B402">
        <f>INDEX(resultados!$A$2:$ZZ$754, 396, MATCH($B$2, resultados!$A$1:$ZZ$1, 0))</f>
        <v/>
      </c>
      <c r="C402">
        <f>INDEX(resultados!$A$2:$ZZ$754, 396, MATCH($B$3, resultados!$A$1:$ZZ$1, 0))</f>
        <v/>
      </c>
    </row>
    <row r="403">
      <c r="A403">
        <f>INDEX(resultados!$A$2:$ZZ$754, 397, MATCH($B$1, resultados!$A$1:$ZZ$1, 0))</f>
        <v/>
      </c>
      <c r="B403">
        <f>INDEX(resultados!$A$2:$ZZ$754, 397, MATCH($B$2, resultados!$A$1:$ZZ$1, 0))</f>
        <v/>
      </c>
      <c r="C403">
        <f>INDEX(resultados!$A$2:$ZZ$754, 397, MATCH($B$3, resultados!$A$1:$ZZ$1, 0))</f>
        <v/>
      </c>
    </row>
    <row r="404">
      <c r="A404">
        <f>INDEX(resultados!$A$2:$ZZ$754, 398, MATCH($B$1, resultados!$A$1:$ZZ$1, 0))</f>
        <v/>
      </c>
      <c r="B404">
        <f>INDEX(resultados!$A$2:$ZZ$754, 398, MATCH($B$2, resultados!$A$1:$ZZ$1, 0))</f>
        <v/>
      </c>
      <c r="C404">
        <f>INDEX(resultados!$A$2:$ZZ$754, 398, MATCH($B$3, resultados!$A$1:$ZZ$1, 0))</f>
        <v/>
      </c>
    </row>
    <row r="405">
      <c r="A405">
        <f>INDEX(resultados!$A$2:$ZZ$754, 399, MATCH($B$1, resultados!$A$1:$ZZ$1, 0))</f>
        <v/>
      </c>
      <c r="B405">
        <f>INDEX(resultados!$A$2:$ZZ$754, 399, MATCH($B$2, resultados!$A$1:$ZZ$1, 0))</f>
        <v/>
      </c>
      <c r="C405">
        <f>INDEX(resultados!$A$2:$ZZ$754, 399, MATCH($B$3, resultados!$A$1:$ZZ$1, 0))</f>
        <v/>
      </c>
    </row>
    <row r="406">
      <c r="A406">
        <f>INDEX(resultados!$A$2:$ZZ$754, 400, MATCH($B$1, resultados!$A$1:$ZZ$1, 0))</f>
        <v/>
      </c>
      <c r="B406">
        <f>INDEX(resultados!$A$2:$ZZ$754, 400, MATCH($B$2, resultados!$A$1:$ZZ$1, 0))</f>
        <v/>
      </c>
      <c r="C406">
        <f>INDEX(resultados!$A$2:$ZZ$754, 400, MATCH($B$3, resultados!$A$1:$ZZ$1, 0))</f>
        <v/>
      </c>
    </row>
    <row r="407">
      <c r="A407">
        <f>INDEX(resultados!$A$2:$ZZ$754, 401, MATCH($B$1, resultados!$A$1:$ZZ$1, 0))</f>
        <v/>
      </c>
      <c r="B407">
        <f>INDEX(resultados!$A$2:$ZZ$754, 401, MATCH($B$2, resultados!$A$1:$ZZ$1, 0))</f>
        <v/>
      </c>
      <c r="C407">
        <f>INDEX(resultados!$A$2:$ZZ$754, 401, MATCH($B$3, resultados!$A$1:$ZZ$1, 0))</f>
        <v/>
      </c>
    </row>
    <row r="408">
      <c r="A408">
        <f>INDEX(resultados!$A$2:$ZZ$754, 402, MATCH($B$1, resultados!$A$1:$ZZ$1, 0))</f>
        <v/>
      </c>
      <c r="B408">
        <f>INDEX(resultados!$A$2:$ZZ$754, 402, MATCH($B$2, resultados!$A$1:$ZZ$1, 0))</f>
        <v/>
      </c>
      <c r="C408">
        <f>INDEX(resultados!$A$2:$ZZ$754, 402, MATCH($B$3, resultados!$A$1:$ZZ$1, 0))</f>
        <v/>
      </c>
    </row>
    <row r="409">
      <c r="A409">
        <f>INDEX(resultados!$A$2:$ZZ$754, 403, MATCH($B$1, resultados!$A$1:$ZZ$1, 0))</f>
        <v/>
      </c>
      <c r="B409">
        <f>INDEX(resultados!$A$2:$ZZ$754, 403, MATCH($B$2, resultados!$A$1:$ZZ$1, 0))</f>
        <v/>
      </c>
      <c r="C409">
        <f>INDEX(resultados!$A$2:$ZZ$754, 403, MATCH($B$3, resultados!$A$1:$ZZ$1, 0))</f>
        <v/>
      </c>
    </row>
    <row r="410">
      <c r="A410">
        <f>INDEX(resultados!$A$2:$ZZ$754, 404, MATCH($B$1, resultados!$A$1:$ZZ$1, 0))</f>
        <v/>
      </c>
      <c r="B410">
        <f>INDEX(resultados!$A$2:$ZZ$754, 404, MATCH($B$2, resultados!$A$1:$ZZ$1, 0))</f>
        <v/>
      </c>
      <c r="C410">
        <f>INDEX(resultados!$A$2:$ZZ$754, 404, MATCH($B$3, resultados!$A$1:$ZZ$1, 0))</f>
        <v/>
      </c>
    </row>
    <row r="411">
      <c r="A411">
        <f>INDEX(resultados!$A$2:$ZZ$754, 405, MATCH($B$1, resultados!$A$1:$ZZ$1, 0))</f>
        <v/>
      </c>
      <c r="B411">
        <f>INDEX(resultados!$A$2:$ZZ$754, 405, MATCH($B$2, resultados!$A$1:$ZZ$1, 0))</f>
        <v/>
      </c>
      <c r="C411">
        <f>INDEX(resultados!$A$2:$ZZ$754, 405, MATCH($B$3, resultados!$A$1:$ZZ$1, 0))</f>
        <v/>
      </c>
    </row>
    <row r="412">
      <c r="A412">
        <f>INDEX(resultados!$A$2:$ZZ$754, 406, MATCH($B$1, resultados!$A$1:$ZZ$1, 0))</f>
        <v/>
      </c>
      <c r="B412">
        <f>INDEX(resultados!$A$2:$ZZ$754, 406, MATCH($B$2, resultados!$A$1:$ZZ$1, 0))</f>
        <v/>
      </c>
      <c r="C412">
        <f>INDEX(resultados!$A$2:$ZZ$754, 406, MATCH($B$3, resultados!$A$1:$ZZ$1, 0))</f>
        <v/>
      </c>
    </row>
    <row r="413">
      <c r="A413">
        <f>INDEX(resultados!$A$2:$ZZ$754, 407, MATCH($B$1, resultados!$A$1:$ZZ$1, 0))</f>
        <v/>
      </c>
      <c r="B413">
        <f>INDEX(resultados!$A$2:$ZZ$754, 407, MATCH($B$2, resultados!$A$1:$ZZ$1, 0))</f>
        <v/>
      </c>
      <c r="C413">
        <f>INDEX(resultados!$A$2:$ZZ$754, 407, MATCH($B$3, resultados!$A$1:$ZZ$1, 0))</f>
        <v/>
      </c>
    </row>
    <row r="414">
      <c r="A414">
        <f>INDEX(resultados!$A$2:$ZZ$754, 408, MATCH($B$1, resultados!$A$1:$ZZ$1, 0))</f>
        <v/>
      </c>
      <c r="B414">
        <f>INDEX(resultados!$A$2:$ZZ$754, 408, MATCH($B$2, resultados!$A$1:$ZZ$1, 0))</f>
        <v/>
      </c>
      <c r="C414">
        <f>INDEX(resultados!$A$2:$ZZ$754, 408, MATCH($B$3, resultados!$A$1:$ZZ$1, 0))</f>
        <v/>
      </c>
    </row>
    <row r="415">
      <c r="A415">
        <f>INDEX(resultados!$A$2:$ZZ$754, 409, MATCH($B$1, resultados!$A$1:$ZZ$1, 0))</f>
        <v/>
      </c>
      <c r="B415">
        <f>INDEX(resultados!$A$2:$ZZ$754, 409, MATCH($B$2, resultados!$A$1:$ZZ$1, 0))</f>
        <v/>
      </c>
      <c r="C415">
        <f>INDEX(resultados!$A$2:$ZZ$754, 409, MATCH($B$3, resultados!$A$1:$ZZ$1, 0))</f>
        <v/>
      </c>
    </row>
    <row r="416">
      <c r="A416">
        <f>INDEX(resultados!$A$2:$ZZ$754, 410, MATCH($B$1, resultados!$A$1:$ZZ$1, 0))</f>
        <v/>
      </c>
      <c r="B416">
        <f>INDEX(resultados!$A$2:$ZZ$754, 410, MATCH($B$2, resultados!$A$1:$ZZ$1, 0))</f>
        <v/>
      </c>
      <c r="C416">
        <f>INDEX(resultados!$A$2:$ZZ$754, 410, MATCH($B$3, resultados!$A$1:$ZZ$1, 0))</f>
        <v/>
      </c>
    </row>
    <row r="417">
      <c r="A417">
        <f>INDEX(resultados!$A$2:$ZZ$754, 411, MATCH($B$1, resultados!$A$1:$ZZ$1, 0))</f>
        <v/>
      </c>
      <c r="B417">
        <f>INDEX(resultados!$A$2:$ZZ$754, 411, MATCH($B$2, resultados!$A$1:$ZZ$1, 0))</f>
        <v/>
      </c>
      <c r="C417">
        <f>INDEX(resultados!$A$2:$ZZ$754, 411, MATCH($B$3, resultados!$A$1:$ZZ$1, 0))</f>
        <v/>
      </c>
    </row>
    <row r="418">
      <c r="A418">
        <f>INDEX(resultados!$A$2:$ZZ$754, 412, MATCH($B$1, resultados!$A$1:$ZZ$1, 0))</f>
        <v/>
      </c>
      <c r="B418">
        <f>INDEX(resultados!$A$2:$ZZ$754, 412, MATCH($B$2, resultados!$A$1:$ZZ$1, 0))</f>
        <v/>
      </c>
      <c r="C418">
        <f>INDEX(resultados!$A$2:$ZZ$754, 412, MATCH($B$3, resultados!$A$1:$ZZ$1, 0))</f>
        <v/>
      </c>
    </row>
    <row r="419">
      <c r="A419">
        <f>INDEX(resultados!$A$2:$ZZ$754, 413, MATCH($B$1, resultados!$A$1:$ZZ$1, 0))</f>
        <v/>
      </c>
      <c r="B419">
        <f>INDEX(resultados!$A$2:$ZZ$754, 413, MATCH($B$2, resultados!$A$1:$ZZ$1, 0))</f>
        <v/>
      </c>
      <c r="C419">
        <f>INDEX(resultados!$A$2:$ZZ$754, 413, MATCH($B$3, resultados!$A$1:$ZZ$1, 0))</f>
        <v/>
      </c>
    </row>
    <row r="420">
      <c r="A420">
        <f>INDEX(resultados!$A$2:$ZZ$754, 414, MATCH($B$1, resultados!$A$1:$ZZ$1, 0))</f>
        <v/>
      </c>
      <c r="B420">
        <f>INDEX(resultados!$A$2:$ZZ$754, 414, MATCH($B$2, resultados!$A$1:$ZZ$1, 0))</f>
        <v/>
      </c>
      <c r="C420">
        <f>INDEX(resultados!$A$2:$ZZ$754, 414, MATCH($B$3, resultados!$A$1:$ZZ$1, 0))</f>
        <v/>
      </c>
    </row>
    <row r="421">
      <c r="A421">
        <f>INDEX(resultados!$A$2:$ZZ$754, 415, MATCH($B$1, resultados!$A$1:$ZZ$1, 0))</f>
        <v/>
      </c>
      <c r="B421">
        <f>INDEX(resultados!$A$2:$ZZ$754, 415, MATCH($B$2, resultados!$A$1:$ZZ$1, 0))</f>
        <v/>
      </c>
      <c r="C421">
        <f>INDEX(resultados!$A$2:$ZZ$754, 415, MATCH($B$3, resultados!$A$1:$ZZ$1, 0))</f>
        <v/>
      </c>
    </row>
    <row r="422">
      <c r="A422">
        <f>INDEX(resultados!$A$2:$ZZ$754, 416, MATCH($B$1, resultados!$A$1:$ZZ$1, 0))</f>
        <v/>
      </c>
      <c r="B422">
        <f>INDEX(resultados!$A$2:$ZZ$754, 416, MATCH($B$2, resultados!$A$1:$ZZ$1, 0))</f>
        <v/>
      </c>
      <c r="C422">
        <f>INDEX(resultados!$A$2:$ZZ$754, 416, MATCH($B$3, resultados!$A$1:$ZZ$1, 0))</f>
        <v/>
      </c>
    </row>
    <row r="423">
      <c r="A423">
        <f>INDEX(resultados!$A$2:$ZZ$754, 417, MATCH($B$1, resultados!$A$1:$ZZ$1, 0))</f>
        <v/>
      </c>
      <c r="B423">
        <f>INDEX(resultados!$A$2:$ZZ$754, 417, MATCH($B$2, resultados!$A$1:$ZZ$1, 0))</f>
        <v/>
      </c>
      <c r="C423">
        <f>INDEX(resultados!$A$2:$ZZ$754, 417, MATCH($B$3, resultados!$A$1:$ZZ$1, 0))</f>
        <v/>
      </c>
    </row>
    <row r="424">
      <c r="A424">
        <f>INDEX(resultados!$A$2:$ZZ$754, 418, MATCH($B$1, resultados!$A$1:$ZZ$1, 0))</f>
        <v/>
      </c>
      <c r="B424">
        <f>INDEX(resultados!$A$2:$ZZ$754, 418, MATCH($B$2, resultados!$A$1:$ZZ$1, 0))</f>
        <v/>
      </c>
      <c r="C424">
        <f>INDEX(resultados!$A$2:$ZZ$754, 418, MATCH($B$3, resultados!$A$1:$ZZ$1, 0))</f>
        <v/>
      </c>
    </row>
    <row r="425">
      <c r="A425">
        <f>INDEX(resultados!$A$2:$ZZ$754, 419, MATCH($B$1, resultados!$A$1:$ZZ$1, 0))</f>
        <v/>
      </c>
      <c r="B425">
        <f>INDEX(resultados!$A$2:$ZZ$754, 419, MATCH($B$2, resultados!$A$1:$ZZ$1, 0))</f>
        <v/>
      </c>
      <c r="C425">
        <f>INDEX(resultados!$A$2:$ZZ$754, 419, MATCH($B$3, resultados!$A$1:$ZZ$1, 0))</f>
        <v/>
      </c>
    </row>
    <row r="426">
      <c r="A426">
        <f>INDEX(resultados!$A$2:$ZZ$754, 420, MATCH($B$1, resultados!$A$1:$ZZ$1, 0))</f>
        <v/>
      </c>
      <c r="B426">
        <f>INDEX(resultados!$A$2:$ZZ$754, 420, MATCH($B$2, resultados!$A$1:$ZZ$1, 0))</f>
        <v/>
      </c>
      <c r="C426">
        <f>INDEX(resultados!$A$2:$ZZ$754, 420, MATCH($B$3, resultados!$A$1:$ZZ$1, 0))</f>
        <v/>
      </c>
    </row>
    <row r="427">
      <c r="A427">
        <f>INDEX(resultados!$A$2:$ZZ$754, 421, MATCH($B$1, resultados!$A$1:$ZZ$1, 0))</f>
        <v/>
      </c>
      <c r="B427">
        <f>INDEX(resultados!$A$2:$ZZ$754, 421, MATCH($B$2, resultados!$A$1:$ZZ$1, 0))</f>
        <v/>
      </c>
      <c r="C427">
        <f>INDEX(resultados!$A$2:$ZZ$754, 421, MATCH($B$3, resultados!$A$1:$ZZ$1, 0))</f>
        <v/>
      </c>
    </row>
    <row r="428">
      <c r="A428">
        <f>INDEX(resultados!$A$2:$ZZ$754, 422, MATCH($B$1, resultados!$A$1:$ZZ$1, 0))</f>
        <v/>
      </c>
      <c r="B428">
        <f>INDEX(resultados!$A$2:$ZZ$754, 422, MATCH($B$2, resultados!$A$1:$ZZ$1, 0))</f>
        <v/>
      </c>
      <c r="C428">
        <f>INDEX(resultados!$A$2:$ZZ$754, 422, MATCH($B$3, resultados!$A$1:$ZZ$1, 0))</f>
        <v/>
      </c>
    </row>
    <row r="429">
      <c r="A429">
        <f>INDEX(resultados!$A$2:$ZZ$754, 423, MATCH($B$1, resultados!$A$1:$ZZ$1, 0))</f>
        <v/>
      </c>
      <c r="B429">
        <f>INDEX(resultados!$A$2:$ZZ$754, 423, MATCH($B$2, resultados!$A$1:$ZZ$1, 0))</f>
        <v/>
      </c>
      <c r="C429">
        <f>INDEX(resultados!$A$2:$ZZ$754, 423, MATCH($B$3, resultados!$A$1:$ZZ$1, 0))</f>
        <v/>
      </c>
    </row>
    <row r="430">
      <c r="A430">
        <f>INDEX(resultados!$A$2:$ZZ$754, 424, MATCH($B$1, resultados!$A$1:$ZZ$1, 0))</f>
        <v/>
      </c>
      <c r="B430">
        <f>INDEX(resultados!$A$2:$ZZ$754, 424, MATCH($B$2, resultados!$A$1:$ZZ$1, 0))</f>
        <v/>
      </c>
      <c r="C430">
        <f>INDEX(resultados!$A$2:$ZZ$754, 424, MATCH($B$3, resultados!$A$1:$ZZ$1, 0))</f>
        <v/>
      </c>
    </row>
    <row r="431">
      <c r="A431">
        <f>INDEX(resultados!$A$2:$ZZ$754, 425, MATCH($B$1, resultados!$A$1:$ZZ$1, 0))</f>
        <v/>
      </c>
      <c r="B431">
        <f>INDEX(resultados!$A$2:$ZZ$754, 425, MATCH($B$2, resultados!$A$1:$ZZ$1, 0))</f>
        <v/>
      </c>
      <c r="C431">
        <f>INDEX(resultados!$A$2:$ZZ$754, 425, MATCH($B$3, resultados!$A$1:$ZZ$1, 0))</f>
        <v/>
      </c>
    </row>
    <row r="432">
      <c r="A432">
        <f>INDEX(resultados!$A$2:$ZZ$754, 426, MATCH($B$1, resultados!$A$1:$ZZ$1, 0))</f>
        <v/>
      </c>
      <c r="B432">
        <f>INDEX(resultados!$A$2:$ZZ$754, 426, MATCH($B$2, resultados!$A$1:$ZZ$1, 0))</f>
        <v/>
      </c>
      <c r="C432">
        <f>INDEX(resultados!$A$2:$ZZ$754, 426, MATCH($B$3, resultados!$A$1:$ZZ$1, 0))</f>
        <v/>
      </c>
    </row>
    <row r="433">
      <c r="A433">
        <f>INDEX(resultados!$A$2:$ZZ$754, 427, MATCH($B$1, resultados!$A$1:$ZZ$1, 0))</f>
        <v/>
      </c>
      <c r="B433">
        <f>INDEX(resultados!$A$2:$ZZ$754, 427, MATCH($B$2, resultados!$A$1:$ZZ$1, 0))</f>
        <v/>
      </c>
      <c r="C433">
        <f>INDEX(resultados!$A$2:$ZZ$754, 427, MATCH($B$3, resultados!$A$1:$ZZ$1, 0))</f>
        <v/>
      </c>
    </row>
    <row r="434">
      <c r="A434">
        <f>INDEX(resultados!$A$2:$ZZ$754, 428, MATCH($B$1, resultados!$A$1:$ZZ$1, 0))</f>
        <v/>
      </c>
      <c r="B434">
        <f>INDEX(resultados!$A$2:$ZZ$754, 428, MATCH($B$2, resultados!$A$1:$ZZ$1, 0))</f>
        <v/>
      </c>
      <c r="C434">
        <f>INDEX(resultados!$A$2:$ZZ$754, 428, MATCH($B$3, resultados!$A$1:$ZZ$1, 0))</f>
        <v/>
      </c>
    </row>
    <row r="435">
      <c r="A435">
        <f>INDEX(resultados!$A$2:$ZZ$754, 429, MATCH($B$1, resultados!$A$1:$ZZ$1, 0))</f>
        <v/>
      </c>
      <c r="B435">
        <f>INDEX(resultados!$A$2:$ZZ$754, 429, MATCH($B$2, resultados!$A$1:$ZZ$1, 0))</f>
        <v/>
      </c>
      <c r="C435">
        <f>INDEX(resultados!$A$2:$ZZ$754, 429, MATCH($B$3, resultados!$A$1:$ZZ$1, 0))</f>
        <v/>
      </c>
    </row>
    <row r="436">
      <c r="A436">
        <f>INDEX(resultados!$A$2:$ZZ$754, 430, MATCH($B$1, resultados!$A$1:$ZZ$1, 0))</f>
        <v/>
      </c>
      <c r="B436">
        <f>INDEX(resultados!$A$2:$ZZ$754, 430, MATCH($B$2, resultados!$A$1:$ZZ$1, 0))</f>
        <v/>
      </c>
      <c r="C436">
        <f>INDEX(resultados!$A$2:$ZZ$754, 430, MATCH($B$3, resultados!$A$1:$ZZ$1, 0))</f>
        <v/>
      </c>
    </row>
    <row r="437">
      <c r="A437">
        <f>INDEX(resultados!$A$2:$ZZ$754, 431, MATCH($B$1, resultados!$A$1:$ZZ$1, 0))</f>
        <v/>
      </c>
      <c r="B437">
        <f>INDEX(resultados!$A$2:$ZZ$754, 431, MATCH($B$2, resultados!$A$1:$ZZ$1, 0))</f>
        <v/>
      </c>
      <c r="C437">
        <f>INDEX(resultados!$A$2:$ZZ$754, 431, MATCH($B$3, resultados!$A$1:$ZZ$1, 0))</f>
        <v/>
      </c>
    </row>
    <row r="438">
      <c r="A438">
        <f>INDEX(resultados!$A$2:$ZZ$754, 432, MATCH($B$1, resultados!$A$1:$ZZ$1, 0))</f>
        <v/>
      </c>
      <c r="B438">
        <f>INDEX(resultados!$A$2:$ZZ$754, 432, MATCH($B$2, resultados!$A$1:$ZZ$1, 0))</f>
        <v/>
      </c>
      <c r="C438">
        <f>INDEX(resultados!$A$2:$ZZ$754, 432, MATCH($B$3, resultados!$A$1:$ZZ$1, 0))</f>
        <v/>
      </c>
    </row>
    <row r="439">
      <c r="A439">
        <f>INDEX(resultados!$A$2:$ZZ$754, 433, MATCH($B$1, resultados!$A$1:$ZZ$1, 0))</f>
        <v/>
      </c>
      <c r="B439">
        <f>INDEX(resultados!$A$2:$ZZ$754, 433, MATCH($B$2, resultados!$A$1:$ZZ$1, 0))</f>
        <v/>
      </c>
      <c r="C439">
        <f>INDEX(resultados!$A$2:$ZZ$754, 433, MATCH($B$3, resultados!$A$1:$ZZ$1, 0))</f>
        <v/>
      </c>
    </row>
    <row r="440">
      <c r="A440">
        <f>INDEX(resultados!$A$2:$ZZ$754, 434, MATCH($B$1, resultados!$A$1:$ZZ$1, 0))</f>
        <v/>
      </c>
      <c r="B440">
        <f>INDEX(resultados!$A$2:$ZZ$754, 434, MATCH($B$2, resultados!$A$1:$ZZ$1, 0))</f>
        <v/>
      </c>
      <c r="C440">
        <f>INDEX(resultados!$A$2:$ZZ$754, 434, MATCH($B$3, resultados!$A$1:$ZZ$1, 0))</f>
        <v/>
      </c>
    </row>
    <row r="441">
      <c r="A441">
        <f>INDEX(resultados!$A$2:$ZZ$754, 435, MATCH($B$1, resultados!$A$1:$ZZ$1, 0))</f>
        <v/>
      </c>
      <c r="B441">
        <f>INDEX(resultados!$A$2:$ZZ$754, 435, MATCH($B$2, resultados!$A$1:$ZZ$1, 0))</f>
        <v/>
      </c>
      <c r="C441">
        <f>INDEX(resultados!$A$2:$ZZ$754, 435, MATCH($B$3, resultados!$A$1:$ZZ$1, 0))</f>
        <v/>
      </c>
    </row>
    <row r="442">
      <c r="A442">
        <f>INDEX(resultados!$A$2:$ZZ$754, 436, MATCH($B$1, resultados!$A$1:$ZZ$1, 0))</f>
        <v/>
      </c>
      <c r="B442">
        <f>INDEX(resultados!$A$2:$ZZ$754, 436, MATCH($B$2, resultados!$A$1:$ZZ$1, 0))</f>
        <v/>
      </c>
      <c r="C442">
        <f>INDEX(resultados!$A$2:$ZZ$754, 436, MATCH($B$3, resultados!$A$1:$ZZ$1, 0))</f>
        <v/>
      </c>
    </row>
    <row r="443">
      <c r="A443">
        <f>INDEX(resultados!$A$2:$ZZ$754, 437, MATCH($B$1, resultados!$A$1:$ZZ$1, 0))</f>
        <v/>
      </c>
      <c r="B443">
        <f>INDEX(resultados!$A$2:$ZZ$754, 437, MATCH($B$2, resultados!$A$1:$ZZ$1, 0))</f>
        <v/>
      </c>
      <c r="C443">
        <f>INDEX(resultados!$A$2:$ZZ$754, 437, MATCH($B$3, resultados!$A$1:$ZZ$1, 0))</f>
        <v/>
      </c>
    </row>
    <row r="444">
      <c r="A444">
        <f>INDEX(resultados!$A$2:$ZZ$754, 438, MATCH($B$1, resultados!$A$1:$ZZ$1, 0))</f>
        <v/>
      </c>
      <c r="B444">
        <f>INDEX(resultados!$A$2:$ZZ$754, 438, MATCH($B$2, resultados!$A$1:$ZZ$1, 0))</f>
        <v/>
      </c>
      <c r="C444">
        <f>INDEX(resultados!$A$2:$ZZ$754, 438, MATCH($B$3, resultados!$A$1:$ZZ$1, 0))</f>
        <v/>
      </c>
    </row>
    <row r="445">
      <c r="A445">
        <f>INDEX(resultados!$A$2:$ZZ$754, 439, MATCH($B$1, resultados!$A$1:$ZZ$1, 0))</f>
        <v/>
      </c>
      <c r="B445">
        <f>INDEX(resultados!$A$2:$ZZ$754, 439, MATCH($B$2, resultados!$A$1:$ZZ$1, 0))</f>
        <v/>
      </c>
      <c r="C445">
        <f>INDEX(resultados!$A$2:$ZZ$754, 439, MATCH($B$3, resultados!$A$1:$ZZ$1, 0))</f>
        <v/>
      </c>
    </row>
    <row r="446">
      <c r="A446">
        <f>INDEX(resultados!$A$2:$ZZ$754, 440, MATCH($B$1, resultados!$A$1:$ZZ$1, 0))</f>
        <v/>
      </c>
      <c r="B446">
        <f>INDEX(resultados!$A$2:$ZZ$754, 440, MATCH($B$2, resultados!$A$1:$ZZ$1, 0))</f>
        <v/>
      </c>
      <c r="C446">
        <f>INDEX(resultados!$A$2:$ZZ$754, 440, MATCH($B$3, resultados!$A$1:$ZZ$1, 0))</f>
        <v/>
      </c>
    </row>
    <row r="447">
      <c r="A447">
        <f>INDEX(resultados!$A$2:$ZZ$754, 441, MATCH($B$1, resultados!$A$1:$ZZ$1, 0))</f>
        <v/>
      </c>
      <c r="B447">
        <f>INDEX(resultados!$A$2:$ZZ$754, 441, MATCH($B$2, resultados!$A$1:$ZZ$1, 0))</f>
        <v/>
      </c>
      <c r="C447">
        <f>INDEX(resultados!$A$2:$ZZ$754, 441, MATCH($B$3, resultados!$A$1:$ZZ$1, 0))</f>
        <v/>
      </c>
    </row>
    <row r="448">
      <c r="A448">
        <f>INDEX(resultados!$A$2:$ZZ$754, 442, MATCH($B$1, resultados!$A$1:$ZZ$1, 0))</f>
        <v/>
      </c>
      <c r="B448">
        <f>INDEX(resultados!$A$2:$ZZ$754, 442, MATCH($B$2, resultados!$A$1:$ZZ$1, 0))</f>
        <v/>
      </c>
      <c r="C448">
        <f>INDEX(resultados!$A$2:$ZZ$754, 442, MATCH($B$3, resultados!$A$1:$ZZ$1, 0))</f>
        <v/>
      </c>
    </row>
    <row r="449">
      <c r="A449">
        <f>INDEX(resultados!$A$2:$ZZ$754, 443, MATCH($B$1, resultados!$A$1:$ZZ$1, 0))</f>
        <v/>
      </c>
      <c r="B449">
        <f>INDEX(resultados!$A$2:$ZZ$754, 443, MATCH($B$2, resultados!$A$1:$ZZ$1, 0))</f>
        <v/>
      </c>
      <c r="C449">
        <f>INDEX(resultados!$A$2:$ZZ$754, 443, MATCH($B$3, resultados!$A$1:$ZZ$1, 0))</f>
        <v/>
      </c>
    </row>
    <row r="450">
      <c r="A450">
        <f>INDEX(resultados!$A$2:$ZZ$754, 444, MATCH($B$1, resultados!$A$1:$ZZ$1, 0))</f>
        <v/>
      </c>
      <c r="B450">
        <f>INDEX(resultados!$A$2:$ZZ$754, 444, MATCH($B$2, resultados!$A$1:$ZZ$1, 0))</f>
        <v/>
      </c>
      <c r="C450">
        <f>INDEX(resultados!$A$2:$ZZ$754, 444, MATCH($B$3, resultados!$A$1:$ZZ$1, 0))</f>
        <v/>
      </c>
    </row>
    <row r="451">
      <c r="A451">
        <f>INDEX(resultados!$A$2:$ZZ$754, 445, MATCH($B$1, resultados!$A$1:$ZZ$1, 0))</f>
        <v/>
      </c>
      <c r="B451">
        <f>INDEX(resultados!$A$2:$ZZ$754, 445, MATCH($B$2, resultados!$A$1:$ZZ$1, 0))</f>
        <v/>
      </c>
      <c r="C451">
        <f>INDEX(resultados!$A$2:$ZZ$754, 445, MATCH($B$3, resultados!$A$1:$ZZ$1, 0))</f>
        <v/>
      </c>
    </row>
    <row r="452">
      <c r="A452">
        <f>INDEX(resultados!$A$2:$ZZ$754, 446, MATCH($B$1, resultados!$A$1:$ZZ$1, 0))</f>
        <v/>
      </c>
      <c r="B452">
        <f>INDEX(resultados!$A$2:$ZZ$754, 446, MATCH($B$2, resultados!$A$1:$ZZ$1, 0))</f>
        <v/>
      </c>
      <c r="C452">
        <f>INDEX(resultados!$A$2:$ZZ$754, 446, MATCH($B$3, resultados!$A$1:$ZZ$1, 0))</f>
        <v/>
      </c>
    </row>
    <row r="453">
      <c r="A453">
        <f>INDEX(resultados!$A$2:$ZZ$754, 447, MATCH($B$1, resultados!$A$1:$ZZ$1, 0))</f>
        <v/>
      </c>
      <c r="B453">
        <f>INDEX(resultados!$A$2:$ZZ$754, 447, MATCH($B$2, resultados!$A$1:$ZZ$1, 0))</f>
        <v/>
      </c>
      <c r="C453">
        <f>INDEX(resultados!$A$2:$ZZ$754, 447, MATCH($B$3, resultados!$A$1:$ZZ$1, 0))</f>
        <v/>
      </c>
    </row>
    <row r="454">
      <c r="A454">
        <f>INDEX(resultados!$A$2:$ZZ$754, 448, MATCH($B$1, resultados!$A$1:$ZZ$1, 0))</f>
        <v/>
      </c>
      <c r="B454">
        <f>INDEX(resultados!$A$2:$ZZ$754, 448, MATCH($B$2, resultados!$A$1:$ZZ$1, 0))</f>
        <v/>
      </c>
      <c r="C454">
        <f>INDEX(resultados!$A$2:$ZZ$754, 448, MATCH($B$3, resultados!$A$1:$ZZ$1, 0))</f>
        <v/>
      </c>
    </row>
    <row r="455">
      <c r="A455">
        <f>INDEX(resultados!$A$2:$ZZ$754, 449, MATCH($B$1, resultados!$A$1:$ZZ$1, 0))</f>
        <v/>
      </c>
      <c r="B455">
        <f>INDEX(resultados!$A$2:$ZZ$754, 449, MATCH($B$2, resultados!$A$1:$ZZ$1, 0))</f>
        <v/>
      </c>
      <c r="C455">
        <f>INDEX(resultados!$A$2:$ZZ$754, 449, MATCH($B$3, resultados!$A$1:$ZZ$1, 0))</f>
        <v/>
      </c>
    </row>
    <row r="456">
      <c r="A456">
        <f>INDEX(resultados!$A$2:$ZZ$754, 450, MATCH($B$1, resultados!$A$1:$ZZ$1, 0))</f>
        <v/>
      </c>
      <c r="B456">
        <f>INDEX(resultados!$A$2:$ZZ$754, 450, MATCH($B$2, resultados!$A$1:$ZZ$1, 0))</f>
        <v/>
      </c>
      <c r="C456">
        <f>INDEX(resultados!$A$2:$ZZ$754, 450, MATCH($B$3, resultados!$A$1:$ZZ$1, 0))</f>
        <v/>
      </c>
    </row>
    <row r="457">
      <c r="A457">
        <f>INDEX(resultados!$A$2:$ZZ$754, 451, MATCH($B$1, resultados!$A$1:$ZZ$1, 0))</f>
        <v/>
      </c>
      <c r="B457">
        <f>INDEX(resultados!$A$2:$ZZ$754, 451, MATCH($B$2, resultados!$A$1:$ZZ$1, 0))</f>
        <v/>
      </c>
      <c r="C457">
        <f>INDEX(resultados!$A$2:$ZZ$754, 451, MATCH($B$3, resultados!$A$1:$ZZ$1, 0))</f>
        <v/>
      </c>
    </row>
    <row r="458">
      <c r="A458">
        <f>INDEX(resultados!$A$2:$ZZ$754, 452, MATCH($B$1, resultados!$A$1:$ZZ$1, 0))</f>
        <v/>
      </c>
      <c r="B458">
        <f>INDEX(resultados!$A$2:$ZZ$754, 452, MATCH($B$2, resultados!$A$1:$ZZ$1, 0))</f>
        <v/>
      </c>
      <c r="C458">
        <f>INDEX(resultados!$A$2:$ZZ$754, 452, MATCH($B$3, resultados!$A$1:$ZZ$1, 0))</f>
        <v/>
      </c>
    </row>
    <row r="459">
      <c r="A459">
        <f>INDEX(resultados!$A$2:$ZZ$754, 453, MATCH($B$1, resultados!$A$1:$ZZ$1, 0))</f>
        <v/>
      </c>
      <c r="B459">
        <f>INDEX(resultados!$A$2:$ZZ$754, 453, MATCH($B$2, resultados!$A$1:$ZZ$1, 0))</f>
        <v/>
      </c>
      <c r="C459">
        <f>INDEX(resultados!$A$2:$ZZ$754, 453, MATCH($B$3, resultados!$A$1:$ZZ$1, 0))</f>
        <v/>
      </c>
    </row>
    <row r="460">
      <c r="A460">
        <f>INDEX(resultados!$A$2:$ZZ$754, 454, MATCH($B$1, resultados!$A$1:$ZZ$1, 0))</f>
        <v/>
      </c>
      <c r="B460">
        <f>INDEX(resultados!$A$2:$ZZ$754, 454, MATCH($B$2, resultados!$A$1:$ZZ$1, 0))</f>
        <v/>
      </c>
      <c r="C460">
        <f>INDEX(resultados!$A$2:$ZZ$754, 454, MATCH($B$3, resultados!$A$1:$ZZ$1, 0))</f>
        <v/>
      </c>
    </row>
    <row r="461">
      <c r="A461">
        <f>INDEX(resultados!$A$2:$ZZ$754, 455, MATCH($B$1, resultados!$A$1:$ZZ$1, 0))</f>
        <v/>
      </c>
      <c r="B461">
        <f>INDEX(resultados!$A$2:$ZZ$754, 455, MATCH($B$2, resultados!$A$1:$ZZ$1, 0))</f>
        <v/>
      </c>
      <c r="C461">
        <f>INDEX(resultados!$A$2:$ZZ$754, 455, MATCH($B$3, resultados!$A$1:$ZZ$1, 0))</f>
        <v/>
      </c>
    </row>
    <row r="462">
      <c r="A462">
        <f>INDEX(resultados!$A$2:$ZZ$754, 456, MATCH($B$1, resultados!$A$1:$ZZ$1, 0))</f>
        <v/>
      </c>
      <c r="B462">
        <f>INDEX(resultados!$A$2:$ZZ$754, 456, MATCH($B$2, resultados!$A$1:$ZZ$1, 0))</f>
        <v/>
      </c>
      <c r="C462">
        <f>INDEX(resultados!$A$2:$ZZ$754, 456, MATCH($B$3, resultados!$A$1:$ZZ$1, 0))</f>
        <v/>
      </c>
    </row>
    <row r="463">
      <c r="A463">
        <f>INDEX(resultados!$A$2:$ZZ$754, 457, MATCH($B$1, resultados!$A$1:$ZZ$1, 0))</f>
        <v/>
      </c>
      <c r="B463">
        <f>INDEX(resultados!$A$2:$ZZ$754, 457, MATCH($B$2, resultados!$A$1:$ZZ$1, 0))</f>
        <v/>
      </c>
      <c r="C463">
        <f>INDEX(resultados!$A$2:$ZZ$754, 457, MATCH($B$3, resultados!$A$1:$ZZ$1, 0))</f>
        <v/>
      </c>
    </row>
    <row r="464">
      <c r="A464">
        <f>INDEX(resultados!$A$2:$ZZ$754, 458, MATCH($B$1, resultados!$A$1:$ZZ$1, 0))</f>
        <v/>
      </c>
      <c r="B464">
        <f>INDEX(resultados!$A$2:$ZZ$754, 458, MATCH($B$2, resultados!$A$1:$ZZ$1, 0))</f>
        <v/>
      </c>
      <c r="C464">
        <f>INDEX(resultados!$A$2:$ZZ$754, 458, MATCH($B$3, resultados!$A$1:$ZZ$1, 0))</f>
        <v/>
      </c>
    </row>
    <row r="465">
      <c r="A465">
        <f>INDEX(resultados!$A$2:$ZZ$754, 459, MATCH($B$1, resultados!$A$1:$ZZ$1, 0))</f>
        <v/>
      </c>
      <c r="B465">
        <f>INDEX(resultados!$A$2:$ZZ$754, 459, MATCH($B$2, resultados!$A$1:$ZZ$1, 0))</f>
        <v/>
      </c>
      <c r="C465">
        <f>INDEX(resultados!$A$2:$ZZ$754, 459, MATCH($B$3, resultados!$A$1:$ZZ$1, 0))</f>
        <v/>
      </c>
    </row>
    <row r="466">
      <c r="A466">
        <f>INDEX(resultados!$A$2:$ZZ$754, 460, MATCH($B$1, resultados!$A$1:$ZZ$1, 0))</f>
        <v/>
      </c>
      <c r="B466">
        <f>INDEX(resultados!$A$2:$ZZ$754, 460, MATCH($B$2, resultados!$A$1:$ZZ$1, 0))</f>
        <v/>
      </c>
      <c r="C466">
        <f>INDEX(resultados!$A$2:$ZZ$754, 460, MATCH($B$3, resultados!$A$1:$ZZ$1, 0))</f>
        <v/>
      </c>
    </row>
    <row r="467">
      <c r="A467">
        <f>INDEX(resultados!$A$2:$ZZ$754, 461, MATCH($B$1, resultados!$A$1:$ZZ$1, 0))</f>
        <v/>
      </c>
      <c r="B467">
        <f>INDEX(resultados!$A$2:$ZZ$754, 461, MATCH($B$2, resultados!$A$1:$ZZ$1, 0))</f>
        <v/>
      </c>
      <c r="C467">
        <f>INDEX(resultados!$A$2:$ZZ$754, 461, MATCH($B$3, resultados!$A$1:$ZZ$1, 0))</f>
        <v/>
      </c>
    </row>
    <row r="468">
      <c r="A468">
        <f>INDEX(resultados!$A$2:$ZZ$754, 462, MATCH($B$1, resultados!$A$1:$ZZ$1, 0))</f>
        <v/>
      </c>
      <c r="B468">
        <f>INDEX(resultados!$A$2:$ZZ$754, 462, MATCH($B$2, resultados!$A$1:$ZZ$1, 0))</f>
        <v/>
      </c>
      <c r="C468">
        <f>INDEX(resultados!$A$2:$ZZ$754, 462, MATCH($B$3, resultados!$A$1:$ZZ$1, 0))</f>
        <v/>
      </c>
    </row>
    <row r="469">
      <c r="A469">
        <f>INDEX(resultados!$A$2:$ZZ$754, 463, MATCH($B$1, resultados!$A$1:$ZZ$1, 0))</f>
        <v/>
      </c>
      <c r="B469">
        <f>INDEX(resultados!$A$2:$ZZ$754, 463, MATCH($B$2, resultados!$A$1:$ZZ$1, 0))</f>
        <v/>
      </c>
      <c r="C469">
        <f>INDEX(resultados!$A$2:$ZZ$754, 463, MATCH($B$3, resultados!$A$1:$ZZ$1, 0))</f>
        <v/>
      </c>
    </row>
    <row r="470">
      <c r="A470">
        <f>INDEX(resultados!$A$2:$ZZ$754, 464, MATCH($B$1, resultados!$A$1:$ZZ$1, 0))</f>
        <v/>
      </c>
      <c r="B470">
        <f>INDEX(resultados!$A$2:$ZZ$754, 464, MATCH($B$2, resultados!$A$1:$ZZ$1, 0))</f>
        <v/>
      </c>
      <c r="C470">
        <f>INDEX(resultados!$A$2:$ZZ$754, 464, MATCH($B$3, resultados!$A$1:$ZZ$1, 0))</f>
        <v/>
      </c>
    </row>
    <row r="471">
      <c r="A471">
        <f>INDEX(resultados!$A$2:$ZZ$754, 465, MATCH($B$1, resultados!$A$1:$ZZ$1, 0))</f>
        <v/>
      </c>
      <c r="B471">
        <f>INDEX(resultados!$A$2:$ZZ$754, 465, MATCH($B$2, resultados!$A$1:$ZZ$1, 0))</f>
        <v/>
      </c>
      <c r="C471">
        <f>INDEX(resultados!$A$2:$ZZ$754, 465, MATCH($B$3, resultados!$A$1:$ZZ$1, 0))</f>
        <v/>
      </c>
    </row>
    <row r="472">
      <c r="A472">
        <f>INDEX(resultados!$A$2:$ZZ$754, 466, MATCH($B$1, resultados!$A$1:$ZZ$1, 0))</f>
        <v/>
      </c>
      <c r="B472">
        <f>INDEX(resultados!$A$2:$ZZ$754, 466, MATCH($B$2, resultados!$A$1:$ZZ$1, 0))</f>
        <v/>
      </c>
      <c r="C472">
        <f>INDEX(resultados!$A$2:$ZZ$754, 466, MATCH($B$3, resultados!$A$1:$ZZ$1, 0))</f>
        <v/>
      </c>
    </row>
    <row r="473">
      <c r="A473">
        <f>INDEX(resultados!$A$2:$ZZ$754, 467, MATCH($B$1, resultados!$A$1:$ZZ$1, 0))</f>
        <v/>
      </c>
      <c r="B473">
        <f>INDEX(resultados!$A$2:$ZZ$754, 467, MATCH($B$2, resultados!$A$1:$ZZ$1, 0))</f>
        <v/>
      </c>
      <c r="C473">
        <f>INDEX(resultados!$A$2:$ZZ$754, 467, MATCH($B$3, resultados!$A$1:$ZZ$1, 0))</f>
        <v/>
      </c>
    </row>
    <row r="474">
      <c r="A474">
        <f>INDEX(resultados!$A$2:$ZZ$754, 468, MATCH($B$1, resultados!$A$1:$ZZ$1, 0))</f>
        <v/>
      </c>
      <c r="B474">
        <f>INDEX(resultados!$A$2:$ZZ$754, 468, MATCH($B$2, resultados!$A$1:$ZZ$1, 0))</f>
        <v/>
      </c>
      <c r="C474">
        <f>INDEX(resultados!$A$2:$ZZ$754, 468, MATCH($B$3, resultados!$A$1:$ZZ$1, 0))</f>
        <v/>
      </c>
    </row>
    <row r="475">
      <c r="A475">
        <f>INDEX(resultados!$A$2:$ZZ$754, 469, MATCH($B$1, resultados!$A$1:$ZZ$1, 0))</f>
        <v/>
      </c>
      <c r="B475">
        <f>INDEX(resultados!$A$2:$ZZ$754, 469, MATCH($B$2, resultados!$A$1:$ZZ$1, 0))</f>
        <v/>
      </c>
      <c r="C475">
        <f>INDEX(resultados!$A$2:$ZZ$754, 469, MATCH($B$3, resultados!$A$1:$ZZ$1, 0))</f>
        <v/>
      </c>
    </row>
    <row r="476">
      <c r="A476">
        <f>INDEX(resultados!$A$2:$ZZ$754, 470, MATCH($B$1, resultados!$A$1:$ZZ$1, 0))</f>
        <v/>
      </c>
      <c r="B476">
        <f>INDEX(resultados!$A$2:$ZZ$754, 470, MATCH($B$2, resultados!$A$1:$ZZ$1, 0))</f>
        <v/>
      </c>
      <c r="C476">
        <f>INDEX(resultados!$A$2:$ZZ$754, 470, MATCH($B$3, resultados!$A$1:$ZZ$1, 0))</f>
        <v/>
      </c>
    </row>
    <row r="477">
      <c r="A477">
        <f>INDEX(resultados!$A$2:$ZZ$754, 471, MATCH($B$1, resultados!$A$1:$ZZ$1, 0))</f>
        <v/>
      </c>
      <c r="B477">
        <f>INDEX(resultados!$A$2:$ZZ$754, 471, MATCH($B$2, resultados!$A$1:$ZZ$1, 0))</f>
        <v/>
      </c>
      <c r="C477">
        <f>INDEX(resultados!$A$2:$ZZ$754, 471, MATCH($B$3, resultados!$A$1:$ZZ$1, 0))</f>
        <v/>
      </c>
    </row>
    <row r="478">
      <c r="A478">
        <f>INDEX(resultados!$A$2:$ZZ$754, 472, MATCH($B$1, resultados!$A$1:$ZZ$1, 0))</f>
        <v/>
      </c>
      <c r="B478">
        <f>INDEX(resultados!$A$2:$ZZ$754, 472, MATCH($B$2, resultados!$A$1:$ZZ$1, 0))</f>
        <v/>
      </c>
      <c r="C478">
        <f>INDEX(resultados!$A$2:$ZZ$754, 472, MATCH($B$3, resultados!$A$1:$ZZ$1, 0))</f>
        <v/>
      </c>
    </row>
    <row r="479">
      <c r="A479">
        <f>INDEX(resultados!$A$2:$ZZ$754, 473, MATCH($B$1, resultados!$A$1:$ZZ$1, 0))</f>
        <v/>
      </c>
      <c r="B479">
        <f>INDEX(resultados!$A$2:$ZZ$754, 473, MATCH($B$2, resultados!$A$1:$ZZ$1, 0))</f>
        <v/>
      </c>
      <c r="C479">
        <f>INDEX(resultados!$A$2:$ZZ$754, 473, MATCH($B$3, resultados!$A$1:$ZZ$1, 0))</f>
        <v/>
      </c>
    </row>
    <row r="480">
      <c r="A480">
        <f>INDEX(resultados!$A$2:$ZZ$754, 474, MATCH($B$1, resultados!$A$1:$ZZ$1, 0))</f>
        <v/>
      </c>
      <c r="B480">
        <f>INDEX(resultados!$A$2:$ZZ$754, 474, MATCH($B$2, resultados!$A$1:$ZZ$1, 0))</f>
        <v/>
      </c>
      <c r="C480">
        <f>INDEX(resultados!$A$2:$ZZ$754, 474, MATCH($B$3, resultados!$A$1:$ZZ$1, 0))</f>
        <v/>
      </c>
    </row>
    <row r="481">
      <c r="A481">
        <f>INDEX(resultados!$A$2:$ZZ$754, 475, MATCH($B$1, resultados!$A$1:$ZZ$1, 0))</f>
        <v/>
      </c>
      <c r="B481">
        <f>INDEX(resultados!$A$2:$ZZ$754, 475, MATCH($B$2, resultados!$A$1:$ZZ$1, 0))</f>
        <v/>
      </c>
      <c r="C481">
        <f>INDEX(resultados!$A$2:$ZZ$754, 475, MATCH($B$3, resultados!$A$1:$ZZ$1, 0))</f>
        <v/>
      </c>
    </row>
    <row r="482">
      <c r="A482">
        <f>INDEX(resultados!$A$2:$ZZ$754, 476, MATCH($B$1, resultados!$A$1:$ZZ$1, 0))</f>
        <v/>
      </c>
      <c r="B482">
        <f>INDEX(resultados!$A$2:$ZZ$754, 476, MATCH($B$2, resultados!$A$1:$ZZ$1, 0))</f>
        <v/>
      </c>
      <c r="C482">
        <f>INDEX(resultados!$A$2:$ZZ$754, 476, MATCH($B$3, resultados!$A$1:$ZZ$1, 0))</f>
        <v/>
      </c>
    </row>
    <row r="483">
      <c r="A483">
        <f>INDEX(resultados!$A$2:$ZZ$754, 477, MATCH($B$1, resultados!$A$1:$ZZ$1, 0))</f>
        <v/>
      </c>
      <c r="B483">
        <f>INDEX(resultados!$A$2:$ZZ$754, 477, MATCH($B$2, resultados!$A$1:$ZZ$1, 0))</f>
        <v/>
      </c>
      <c r="C483">
        <f>INDEX(resultados!$A$2:$ZZ$754, 477, MATCH($B$3, resultados!$A$1:$ZZ$1, 0))</f>
        <v/>
      </c>
    </row>
    <row r="484">
      <c r="A484">
        <f>INDEX(resultados!$A$2:$ZZ$754, 478, MATCH($B$1, resultados!$A$1:$ZZ$1, 0))</f>
        <v/>
      </c>
      <c r="B484">
        <f>INDEX(resultados!$A$2:$ZZ$754, 478, MATCH($B$2, resultados!$A$1:$ZZ$1, 0))</f>
        <v/>
      </c>
      <c r="C484">
        <f>INDEX(resultados!$A$2:$ZZ$754, 478, MATCH($B$3, resultados!$A$1:$ZZ$1, 0))</f>
        <v/>
      </c>
    </row>
    <row r="485">
      <c r="A485">
        <f>INDEX(resultados!$A$2:$ZZ$754, 479, MATCH($B$1, resultados!$A$1:$ZZ$1, 0))</f>
        <v/>
      </c>
      <c r="B485">
        <f>INDEX(resultados!$A$2:$ZZ$754, 479, MATCH($B$2, resultados!$A$1:$ZZ$1, 0))</f>
        <v/>
      </c>
      <c r="C485">
        <f>INDEX(resultados!$A$2:$ZZ$754, 479, MATCH($B$3, resultados!$A$1:$ZZ$1, 0))</f>
        <v/>
      </c>
    </row>
    <row r="486">
      <c r="A486">
        <f>INDEX(resultados!$A$2:$ZZ$754, 480, MATCH($B$1, resultados!$A$1:$ZZ$1, 0))</f>
        <v/>
      </c>
      <c r="B486">
        <f>INDEX(resultados!$A$2:$ZZ$754, 480, MATCH($B$2, resultados!$A$1:$ZZ$1, 0))</f>
        <v/>
      </c>
      <c r="C486">
        <f>INDEX(resultados!$A$2:$ZZ$754, 480, MATCH($B$3, resultados!$A$1:$ZZ$1, 0))</f>
        <v/>
      </c>
    </row>
    <row r="487">
      <c r="A487">
        <f>INDEX(resultados!$A$2:$ZZ$754, 481, MATCH($B$1, resultados!$A$1:$ZZ$1, 0))</f>
        <v/>
      </c>
      <c r="B487">
        <f>INDEX(resultados!$A$2:$ZZ$754, 481, MATCH($B$2, resultados!$A$1:$ZZ$1, 0))</f>
        <v/>
      </c>
      <c r="C487">
        <f>INDEX(resultados!$A$2:$ZZ$754, 481, MATCH($B$3, resultados!$A$1:$ZZ$1, 0))</f>
        <v/>
      </c>
    </row>
    <row r="488">
      <c r="A488">
        <f>INDEX(resultados!$A$2:$ZZ$754, 482, MATCH($B$1, resultados!$A$1:$ZZ$1, 0))</f>
        <v/>
      </c>
      <c r="B488">
        <f>INDEX(resultados!$A$2:$ZZ$754, 482, MATCH($B$2, resultados!$A$1:$ZZ$1, 0))</f>
        <v/>
      </c>
      <c r="C488">
        <f>INDEX(resultados!$A$2:$ZZ$754, 482, MATCH($B$3, resultados!$A$1:$ZZ$1, 0))</f>
        <v/>
      </c>
    </row>
    <row r="489">
      <c r="A489">
        <f>INDEX(resultados!$A$2:$ZZ$754, 483, MATCH($B$1, resultados!$A$1:$ZZ$1, 0))</f>
        <v/>
      </c>
      <c r="B489">
        <f>INDEX(resultados!$A$2:$ZZ$754, 483, MATCH($B$2, resultados!$A$1:$ZZ$1, 0))</f>
        <v/>
      </c>
      <c r="C489">
        <f>INDEX(resultados!$A$2:$ZZ$754, 483, MATCH($B$3, resultados!$A$1:$ZZ$1, 0))</f>
        <v/>
      </c>
    </row>
    <row r="490">
      <c r="A490">
        <f>INDEX(resultados!$A$2:$ZZ$754, 484, MATCH($B$1, resultados!$A$1:$ZZ$1, 0))</f>
        <v/>
      </c>
      <c r="B490">
        <f>INDEX(resultados!$A$2:$ZZ$754, 484, MATCH($B$2, resultados!$A$1:$ZZ$1, 0))</f>
        <v/>
      </c>
      <c r="C490">
        <f>INDEX(resultados!$A$2:$ZZ$754, 484, MATCH($B$3, resultados!$A$1:$ZZ$1, 0))</f>
        <v/>
      </c>
    </row>
    <row r="491">
      <c r="A491">
        <f>INDEX(resultados!$A$2:$ZZ$754, 485, MATCH($B$1, resultados!$A$1:$ZZ$1, 0))</f>
        <v/>
      </c>
      <c r="B491">
        <f>INDEX(resultados!$A$2:$ZZ$754, 485, MATCH($B$2, resultados!$A$1:$ZZ$1, 0))</f>
        <v/>
      </c>
      <c r="C491">
        <f>INDEX(resultados!$A$2:$ZZ$754, 485, MATCH($B$3, resultados!$A$1:$ZZ$1, 0))</f>
        <v/>
      </c>
    </row>
    <row r="492">
      <c r="A492">
        <f>INDEX(resultados!$A$2:$ZZ$754, 486, MATCH($B$1, resultados!$A$1:$ZZ$1, 0))</f>
        <v/>
      </c>
      <c r="B492">
        <f>INDEX(resultados!$A$2:$ZZ$754, 486, MATCH($B$2, resultados!$A$1:$ZZ$1, 0))</f>
        <v/>
      </c>
      <c r="C492">
        <f>INDEX(resultados!$A$2:$ZZ$754, 486, MATCH($B$3, resultados!$A$1:$ZZ$1, 0))</f>
        <v/>
      </c>
    </row>
    <row r="493">
      <c r="A493">
        <f>INDEX(resultados!$A$2:$ZZ$754, 487, MATCH($B$1, resultados!$A$1:$ZZ$1, 0))</f>
        <v/>
      </c>
      <c r="B493">
        <f>INDEX(resultados!$A$2:$ZZ$754, 487, MATCH($B$2, resultados!$A$1:$ZZ$1, 0))</f>
        <v/>
      </c>
      <c r="C493">
        <f>INDEX(resultados!$A$2:$ZZ$754, 487, MATCH($B$3, resultados!$A$1:$ZZ$1, 0))</f>
        <v/>
      </c>
    </row>
    <row r="494">
      <c r="A494">
        <f>INDEX(resultados!$A$2:$ZZ$754, 488, MATCH($B$1, resultados!$A$1:$ZZ$1, 0))</f>
        <v/>
      </c>
      <c r="B494">
        <f>INDEX(resultados!$A$2:$ZZ$754, 488, MATCH($B$2, resultados!$A$1:$ZZ$1, 0))</f>
        <v/>
      </c>
      <c r="C494">
        <f>INDEX(resultados!$A$2:$ZZ$754, 488, MATCH($B$3, resultados!$A$1:$ZZ$1, 0))</f>
        <v/>
      </c>
    </row>
    <row r="495">
      <c r="A495">
        <f>INDEX(resultados!$A$2:$ZZ$754, 489, MATCH($B$1, resultados!$A$1:$ZZ$1, 0))</f>
        <v/>
      </c>
      <c r="B495">
        <f>INDEX(resultados!$A$2:$ZZ$754, 489, MATCH($B$2, resultados!$A$1:$ZZ$1, 0))</f>
        <v/>
      </c>
      <c r="C495">
        <f>INDEX(resultados!$A$2:$ZZ$754, 489, MATCH($B$3, resultados!$A$1:$ZZ$1, 0))</f>
        <v/>
      </c>
    </row>
    <row r="496">
      <c r="A496">
        <f>INDEX(resultados!$A$2:$ZZ$754, 490, MATCH($B$1, resultados!$A$1:$ZZ$1, 0))</f>
        <v/>
      </c>
      <c r="B496">
        <f>INDEX(resultados!$A$2:$ZZ$754, 490, MATCH($B$2, resultados!$A$1:$ZZ$1, 0))</f>
        <v/>
      </c>
      <c r="C496">
        <f>INDEX(resultados!$A$2:$ZZ$754, 490, MATCH($B$3, resultados!$A$1:$ZZ$1, 0))</f>
        <v/>
      </c>
    </row>
    <row r="497">
      <c r="A497">
        <f>INDEX(resultados!$A$2:$ZZ$754, 491, MATCH($B$1, resultados!$A$1:$ZZ$1, 0))</f>
        <v/>
      </c>
      <c r="B497">
        <f>INDEX(resultados!$A$2:$ZZ$754, 491, MATCH($B$2, resultados!$A$1:$ZZ$1, 0))</f>
        <v/>
      </c>
      <c r="C497">
        <f>INDEX(resultados!$A$2:$ZZ$754, 491, MATCH($B$3, resultados!$A$1:$ZZ$1, 0))</f>
        <v/>
      </c>
    </row>
    <row r="498">
      <c r="A498">
        <f>INDEX(resultados!$A$2:$ZZ$754, 492, MATCH($B$1, resultados!$A$1:$ZZ$1, 0))</f>
        <v/>
      </c>
      <c r="B498">
        <f>INDEX(resultados!$A$2:$ZZ$754, 492, MATCH($B$2, resultados!$A$1:$ZZ$1, 0))</f>
        <v/>
      </c>
      <c r="C498">
        <f>INDEX(resultados!$A$2:$ZZ$754, 492, MATCH($B$3, resultados!$A$1:$ZZ$1, 0))</f>
        <v/>
      </c>
    </row>
    <row r="499">
      <c r="A499">
        <f>INDEX(resultados!$A$2:$ZZ$754, 493, MATCH($B$1, resultados!$A$1:$ZZ$1, 0))</f>
        <v/>
      </c>
      <c r="B499">
        <f>INDEX(resultados!$A$2:$ZZ$754, 493, MATCH($B$2, resultados!$A$1:$ZZ$1, 0))</f>
        <v/>
      </c>
      <c r="C499">
        <f>INDEX(resultados!$A$2:$ZZ$754, 493, MATCH($B$3, resultados!$A$1:$ZZ$1, 0))</f>
        <v/>
      </c>
    </row>
    <row r="500">
      <c r="A500">
        <f>INDEX(resultados!$A$2:$ZZ$754, 494, MATCH($B$1, resultados!$A$1:$ZZ$1, 0))</f>
        <v/>
      </c>
      <c r="B500">
        <f>INDEX(resultados!$A$2:$ZZ$754, 494, MATCH($B$2, resultados!$A$1:$ZZ$1, 0))</f>
        <v/>
      </c>
      <c r="C500">
        <f>INDEX(resultados!$A$2:$ZZ$754, 494, MATCH($B$3, resultados!$A$1:$ZZ$1, 0))</f>
        <v/>
      </c>
    </row>
    <row r="501">
      <c r="A501">
        <f>INDEX(resultados!$A$2:$ZZ$754, 495, MATCH($B$1, resultados!$A$1:$ZZ$1, 0))</f>
        <v/>
      </c>
      <c r="B501">
        <f>INDEX(resultados!$A$2:$ZZ$754, 495, MATCH($B$2, resultados!$A$1:$ZZ$1, 0))</f>
        <v/>
      </c>
      <c r="C501">
        <f>INDEX(resultados!$A$2:$ZZ$754, 495, MATCH($B$3, resultados!$A$1:$ZZ$1, 0))</f>
        <v/>
      </c>
    </row>
    <row r="502">
      <c r="A502">
        <f>INDEX(resultados!$A$2:$ZZ$754, 496, MATCH($B$1, resultados!$A$1:$ZZ$1, 0))</f>
        <v/>
      </c>
      <c r="B502">
        <f>INDEX(resultados!$A$2:$ZZ$754, 496, MATCH($B$2, resultados!$A$1:$ZZ$1, 0))</f>
        <v/>
      </c>
      <c r="C502">
        <f>INDEX(resultados!$A$2:$ZZ$754, 496, MATCH($B$3, resultados!$A$1:$ZZ$1, 0))</f>
        <v/>
      </c>
    </row>
    <row r="503">
      <c r="A503">
        <f>INDEX(resultados!$A$2:$ZZ$754, 497, MATCH($B$1, resultados!$A$1:$ZZ$1, 0))</f>
        <v/>
      </c>
      <c r="B503">
        <f>INDEX(resultados!$A$2:$ZZ$754, 497, MATCH($B$2, resultados!$A$1:$ZZ$1, 0))</f>
        <v/>
      </c>
      <c r="C503">
        <f>INDEX(resultados!$A$2:$ZZ$754, 497, MATCH($B$3, resultados!$A$1:$ZZ$1, 0))</f>
        <v/>
      </c>
    </row>
    <row r="504">
      <c r="A504">
        <f>INDEX(resultados!$A$2:$ZZ$754, 498, MATCH($B$1, resultados!$A$1:$ZZ$1, 0))</f>
        <v/>
      </c>
      <c r="B504">
        <f>INDEX(resultados!$A$2:$ZZ$754, 498, MATCH($B$2, resultados!$A$1:$ZZ$1, 0))</f>
        <v/>
      </c>
      <c r="C504">
        <f>INDEX(resultados!$A$2:$ZZ$754, 498, MATCH($B$3, resultados!$A$1:$ZZ$1, 0))</f>
        <v/>
      </c>
    </row>
    <row r="505">
      <c r="A505">
        <f>INDEX(resultados!$A$2:$ZZ$754, 499, MATCH($B$1, resultados!$A$1:$ZZ$1, 0))</f>
        <v/>
      </c>
      <c r="B505">
        <f>INDEX(resultados!$A$2:$ZZ$754, 499, MATCH($B$2, resultados!$A$1:$ZZ$1, 0))</f>
        <v/>
      </c>
      <c r="C505">
        <f>INDEX(resultados!$A$2:$ZZ$754, 499, MATCH($B$3, resultados!$A$1:$ZZ$1, 0))</f>
        <v/>
      </c>
    </row>
    <row r="506">
      <c r="A506">
        <f>INDEX(resultados!$A$2:$ZZ$754, 500, MATCH($B$1, resultados!$A$1:$ZZ$1, 0))</f>
        <v/>
      </c>
      <c r="B506">
        <f>INDEX(resultados!$A$2:$ZZ$754, 500, MATCH($B$2, resultados!$A$1:$ZZ$1, 0))</f>
        <v/>
      </c>
      <c r="C506">
        <f>INDEX(resultados!$A$2:$ZZ$754, 500, MATCH($B$3, resultados!$A$1:$ZZ$1, 0))</f>
        <v/>
      </c>
    </row>
    <row r="507">
      <c r="A507">
        <f>INDEX(resultados!$A$2:$ZZ$754, 501, MATCH($B$1, resultados!$A$1:$ZZ$1, 0))</f>
        <v/>
      </c>
      <c r="B507">
        <f>INDEX(resultados!$A$2:$ZZ$754, 501, MATCH($B$2, resultados!$A$1:$ZZ$1, 0))</f>
        <v/>
      </c>
      <c r="C507">
        <f>INDEX(resultados!$A$2:$ZZ$754, 501, MATCH($B$3, resultados!$A$1:$ZZ$1, 0))</f>
        <v/>
      </c>
    </row>
    <row r="508">
      <c r="A508">
        <f>INDEX(resultados!$A$2:$ZZ$754, 502, MATCH($B$1, resultados!$A$1:$ZZ$1, 0))</f>
        <v/>
      </c>
      <c r="B508">
        <f>INDEX(resultados!$A$2:$ZZ$754, 502, MATCH($B$2, resultados!$A$1:$ZZ$1, 0))</f>
        <v/>
      </c>
      <c r="C508">
        <f>INDEX(resultados!$A$2:$ZZ$754, 502, MATCH($B$3, resultados!$A$1:$ZZ$1, 0))</f>
        <v/>
      </c>
    </row>
    <row r="509">
      <c r="A509">
        <f>INDEX(resultados!$A$2:$ZZ$754, 503, MATCH($B$1, resultados!$A$1:$ZZ$1, 0))</f>
        <v/>
      </c>
      <c r="B509">
        <f>INDEX(resultados!$A$2:$ZZ$754, 503, MATCH($B$2, resultados!$A$1:$ZZ$1, 0))</f>
        <v/>
      </c>
      <c r="C509">
        <f>INDEX(resultados!$A$2:$ZZ$754, 503, MATCH($B$3, resultados!$A$1:$ZZ$1, 0))</f>
        <v/>
      </c>
    </row>
    <row r="510">
      <c r="A510">
        <f>INDEX(resultados!$A$2:$ZZ$754, 504, MATCH($B$1, resultados!$A$1:$ZZ$1, 0))</f>
        <v/>
      </c>
      <c r="B510">
        <f>INDEX(resultados!$A$2:$ZZ$754, 504, MATCH($B$2, resultados!$A$1:$ZZ$1, 0))</f>
        <v/>
      </c>
      <c r="C510">
        <f>INDEX(resultados!$A$2:$ZZ$754, 504, MATCH($B$3, resultados!$A$1:$ZZ$1, 0))</f>
        <v/>
      </c>
    </row>
    <row r="511">
      <c r="A511">
        <f>INDEX(resultados!$A$2:$ZZ$754, 505, MATCH($B$1, resultados!$A$1:$ZZ$1, 0))</f>
        <v/>
      </c>
      <c r="B511">
        <f>INDEX(resultados!$A$2:$ZZ$754, 505, MATCH($B$2, resultados!$A$1:$ZZ$1, 0))</f>
        <v/>
      </c>
      <c r="C511">
        <f>INDEX(resultados!$A$2:$ZZ$754, 505, MATCH($B$3, resultados!$A$1:$ZZ$1, 0))</f>
        <v/>
      </c>
    </row>
    <row r="512">
      <c r="A512">
        <f>INDEX(resultados!$A$2:$ZZ$754, 506, MATCH($B$1, resultados!$A$1:$ZZ$1, 0))</f>
        <v/>
      </c>
      <c r="B512">
        <f>INDEX(resultados!$A$2:$ZZ$754, 506, MATCH($B$2, resultados!$A$1:$ZZ$1, 0))</f>
        <v/>
      </c>
      <c r="C512">
        <f>INDEX(resultados!$A$2:$ZZ$754, 506, MATCH($B$3, resultados!$A$1:$ZZ$1, 0))</f>
        <v/>
      </c>
    </row>
    <row r="513">
      <c r="A513">
        <f>INDEX(resultados!$A$2:$ZZ$754, 507, MATCH($B$1, resultados!$A$1:$ZZ$1, 0))</f>
        <v/>
      </c>
      <c r="B513">
        <f>INDEX(resultados!$A$2:$ZZ$754, 507, MATCH($B$2, resultados!$A$1:$ZZ$1, 0))</f>
        <v/>
      </c>
      <c r="C513">
        <f>INDEX(resultados!$A$2:$ZZ$754, 507, MATCH($B$3, resultados!$A$1:$ZZ$1, 0))</f>
        <v/>
      </c>
    </row>
    <row r="514">
      <c r="A514">
        <f>INDEX(resultados!$A$2:$ZZ$754, 508, MATCH($B$1, resultados!$A$1:$ZZ$1, 0))</f>
        <v/>
      </c>
      <c r="B514">
        <f>INDEX(resultados!$A$2:$ZZ$754, 508, MATCH($B$2, resultados!$A$1:$ZZ$1, 0))</f>
        <v/>
      </c>
      <c r="C514">
        <f>INDEX(resultados!$A$2:$ZZ$754, 508, MATCH($B$3, resultados!$A$1:$ZZ$1, 0))</f>
        <v/>
      </c>
    </row>
    <row r="515">
      <c r="A515">
        <f>INDEX(resultados!$A$2:$ZZ$754, 509, MATCH($B$1, resultados!$A$1:$ZZ$1, 0))</f>
        <v/>
      </c>
      <c r="B515">
        <f>INDEX(resultados!$A$2:$ZZ$754, 509, MATCH($B$2, resultados!$A$1:$ZZ$1, 0))</f>
        <v/>
      </c>
      <c r="C515">
        <f>INDEX(resultados!$A$2:$ZZ$754, 509, MATCH($B$3, resultados!$A$1:$ZZ$1, 0))</f>
        <v/>
      </c>
    </row>
    <row r="516">
      <c r="A516">
        <f>INDEX(resultados!$A$2:$ZZ$754, 510, MATCH($B$1, resultados!$A$1:$ZZ$1, 0))</f>
        <v/>
      </c>
      <c r="B516">
        <f>INDEX(resultados!$A$2:$ZZ$754, 510, MATCH($B$2, resultados!$A$1:$ZZ$1, 0))</f>
        <v/>
      </c>
      <c r="C516">
        <f>INDEX(resultados!$A$2:$ZZ$754, 510, MATCH($B$3, resultados!$A$1:$ZZ$1, 0))</f>
        <v/>
      </c>
    </row>
    <row r="517">
      <c r="A517">
        <f>INDEX(resultados!$A$2:$ZZ$754, 511, MATCH($B$1, resultados!$A$1:$ZZ$1, 0))</f>
        <v/>
      </c>
      <c r="B517">
        <f>INDEX(resultados!$A$2:$ZZ$754, 511, MATCH($B$2, resultados!$A$1:$ZZ$1, 0))</f>
        <v/>
      </c>
      <c r="C517">
        <f>INDEX(resultados!$A$2:$ZZ$754, 511, MATCH($B$3, resultados!$A$1:$ZZ$1, 0))</f>
        <v/>
      </c>
    </row>
    <row r="518">
      <c r="A518">
        <f>INDEX(resultados!$A$2:$ZZ$754, 512, MATCH($B$1, resultados!$A$1:$ZZ$1, 0))</f>
        <v/>
      </c>
      <c r="B518">
        <f>INDEX(resultados!$A$2:$ZZ$754, 512, MATCH($B$2, resultados!$A$1:$ZZ$1, 0))</f>
        <v/>
      </c>
      <c r="C518">
        <f>INDEX(resultados!$A$2:$ZZ$754, 512, MATCH($B$3, resultados!$A$1:$ZZ$1, 0))</f>
        <v/>
      </c>
    </row>
    <row r="519">
      <c r="A519">
        <f>INDEX(resultados!$A$2:$ZZ$754, 513, MATCH($B$1, resultados!$A$1:$ZZ$1, 0))</f>
        <v/>
      </c>
      <c r="B519">
        <f>INDEX(resultados!$A$2:$ZZ$754, 513, MATCH($B$2, resultados!$A$1:$ZZ$1, 0))</f>
        <v/>
      </c>
      <c r="C519">
        <f>INDEX(resultados!$A$2:$ZZ$754, 513, MATCH($B$3, resultados!$A$1:$ZZ$1, 0))</f>
        <v/>
      </c>
    </row>
    <row r="520">
      <c r="A520">
        <f>INDEX(resultados!$A$2:$ZZ$754, 514, MATCH($B$1, resultados!$A$1:$ZZ$1, 0))</f>
        <v/>
      </c>
      <c r="B520">
        <f>INDEX(resultados!$A$2:$ZZ$754, 514, MATCH($B$2, resultados!$A$1:$ZZ$1, 0))</f>
        <v/>
      </c>
      <c r="C520">
        <f>INDEX(resultados!$A$2:$ZZ$754, 514, MATCH($B$3, resultados!$A$1:$ZZ$1, 0))</f>
        <v/>
      </c>
    </row>
    <row r="521">
      <c r="A521">
        <f>INDEX(resultados!$A$2:$ZZ$754, 515, MATCH($B$1, resultados!$A$1:$ZZ$1, 0))</f>
        <v/>
      </c>
      <c r="B521">
        <f>INDEX(resultados!$A$2:$ZZ$754, 515, MATCH($B$2, resultados!$A$1:$ZZ$1, 0))</f>
        <v/>
      </c>
      <c r="C521">
        <f>INDEX(resultados!$A$2:$ZZ$754, 515, MATCH($B$3, resultados!$A$1:$ZZ$1, 0))</f>
        <v/>
      </c>
    </row>
    <row r="522">
      <c r="A522">
        <f>INDEX(resultados!$A$2:$ZZ$754, 516, MATCH($B$1, resultados!$A$1:$ZZ$1, 0))</f>
        <v/>
      </c>
      <c r="B522">
        <f>INDEX(resultados!$A$2:$ZZ$754, 516, MATCH($B$2, resultados!$A$1:$ZZ$1, 0))</f>
        <v/>
      </c>
      <c r="C522">
        <f>INDEX(resultados!$A$2:$ZZ$754, 516, MATCH($B$3, resultados!$A$1:$ZZ$1, 0))</f>
        <v/>
      </c>
    </row>
    <row r="523">
      <c r="A523">
        <f>INDEX(resultados!$A$2:$ZZ$754, 517, MATCH($B$1, resultados!$A$1:$ZZ$1, 0))</f>
        <v/>
      </c>
      <c r="B523">
        <f>INDEX(resultados!$A$2:$ZZ$754, 517, MATCH($B$2, resultados!$A$1:$ZZ$1, 0))</f>
        <v/>
      </c>
      <c r="C523">
        <f>INDEX(resultados!$A$2:$ZZ$754, 517, MATCH($B$3, resultados!$A$1:$ZZ$1, 0))</f>
        <v/>
      </c>
    </row>
    <row r="524">
      <c r="A524">
        <f>INDEX(resultados!$A$2:$ZZ$754, 518, MATCH($B$1, resultados!$A$1:$ZZ$1, 0))</f>
        <v/>
      </c>
      <c r="B524">
        <f>INDEX(resultados!$A$2:$ZZ$754, 518, MATCH($B$2, resultados!$A$1:$ZZ$1, 0))</f>
        <v/>
      </c>
      <c r="C524">
        <f>INDEX(resultados!$A$2:$ZZ$754, 518, MATCH($B$3, resultados!$A$1:$ZZ$1, 0))</f>
        <v/>
      </c>
    </row>
    <row r="525">
      <c r="A525">
        <f>INDEX(resultados!$A$2:$ZZ$754, 519, MATCH($B$1, resultados!$A$1:$ZZ$1, 0))</f>
        <v/>
      </c>
      <c r="B525">
        <f>INDEX(resultados!$A$2:$ZZ$754, 519, MATCH($B$2, resultados!$A$1:$ZZ$1, 0))</f>
        <v/>
      </c>
      <c r="C525">
        <f>INDEX(resultados!$A$2:$ZZ$754, 519, MATCH($B$3, resultados!$A$1:$ZZ$1, 0))</f>
        <v/>
      </c>
    </row>
    <row r="526">
      <c r="A526">
        <f>INDEX(resultados!$A$2:$ZZ$754, 520, MATCH($B$1, resultados!$A$1:$ZZ$1, 0))</f>
        <v/>
      </c>
      <c r="B526">
        <f>INDEX(resultados!$A$2:$ZZ$754, 520, MATCH($B$2, resultados!$A$1:$ZZ$1, 0))</f>
        <v/>
      </c>
      <c r="C526">
        <f>INDEX(resultados!$A$2:$ZZ$754, 520, MATCH($B$3, resultados!$A$1:$ZZ$1, 0))</f>
        <v/>
      </c>
    </row>
    <row r="527">
      <c r="A527">
        <f>INDEX(resultados!$A$2:$ZZ$754, 521, MATCH($B$1, resultados!$A$1:$ZZ$1, 0))</f>
        <v/>
      </c>
      <c r="B527">
        <f>INDEX(resultados!$A$2:$ZZ$754, 521, MATCH($B$2, resultados!$A$1:$ZZ$1, 0))</f>
        <v/>
      </c>
      <c r="C527">
        <f>INDEX(resultados!$A$2:$ZZ$754, 521, MATCH($B$3, resultados!$A$1:$ZZ$1, 0))</f>
        <v/>
      </c>
    </row>
    <row r="528">
      <c r="A528">
        <f>INDEX(resultados!$A$2:$ZZ$754, 522, MATCH($B$1, resultados!$A$1:$ZZ$1, 0))</f>
        <v/>
      </c>
      <c r="B528">
        <f>INDEX(resultados!$A$2:$ZZ$754, 522, MATCH($B$2, resultados!$A$1:$ZZ$1, 0))</f>
        <v/>
      </c>
      <c r="C528">
        <f>INDEX(resultados!$A$2:$ZZ$754, 522, MATCH($B$3, resultados!$A$1:$ZZ$1, 0))</f>
        <v/>
      </c>
    </row>
    <row r="529">
      <c r="A529">
        <f>INDEX(resultados!$A$2:$ZZ$754, 523, MATCH($B$1, resultados!$A$1:$ZZ$1, 0))</f>
        <v/>
      </c>
      <c r="B529">
        <f>INDEX(resultados!$A$2:$ZZ$754, 523, MATCH($B$2, resultados!$A$1:$ZZ$1, 0))</f>
        <v/>
      </c>
      <c r="C529">
        <f>INDEX(resultados!$A$2:$ZZ$754, 523, MATCH($B$3, resultados!$A$1:$ZZ$1, 0))</f>
        <v/>
      </c>
    </row>
    <row r="530">
      <c r="A530">
        <f>INDEX(resultados!$A$2:$ZZ$754, 524, MATCH($B$1, resultados!$A$1:$ZZ$1, 0))</f>
        <v/>
      </c>
      <c r="B530">
        <f>INDEX(resultados!$A$2:$ZZ$754, 524, MATCH($B$2, resultados!$A$1:$ZZ$1, 0))</f>
        <v/>
      </c>
      <c r="C530">
        <f>INDEX(resultados!$A$2:$ZZ$754, 524, MATCH($B$3, resultados!$A$1:$ZZ$1, 0))</f>
        <v/>
      </c>
    </row>
    <row r="531">
      <c r="A531">
        <f>INDEX(resultados!$A$2:$ZZ$754, 525, MATCH($B$1, resultados!$A$1:$ZZ$1, 0))</f>
        <v/>
      </c>
      <c r="B531">
        <f>INDEX(resultados!$A$2:$ZZ$754, 525, MATCH($B$2, resultados!$A$1:$ZZ$1, 0))</f>
        <v/>
      </c>
      <c r="C531">
        <f>INDEX(resultados!$A$2:$ZZ$754, 525, MATCH($B$3, resultados!$A$1:$ZZ$1, 0))</f>
        <v/>
      </c>
    </row>
    <row r="532">
      <c r="A532">
        <f>INDEX(resultados!$A$2:$ZZ$754, 526, MATCH($B$1, resultados!$A$1:$ZZ$1, 0))</f>
        <v/>
      </c>
      <c r="B532">
        <f>INDEX(resultados!$A$2:$ZZ$754, 526, MATCH($B$2, resultados!$A$1:$ZZ$1, 0))</f>
        <v/>
      </c>
      <c r="C532">
        <f>INDEX(resultados!$A$2:$ZZ$754, 526, MATCH($B$3, resultados!$A$1:$ZZ$1, 0))</f>
        <v/>
      </c>
    </row>
    <row r="533">
      <c r="A533">
        <f>INDEX(resultados!$A$2:$ZZ$754, 527, MATCH($B$1, resultados!$A$1:$ZZ$1, 0))</f>
        <v/>
      </c>
      <c r="B533">
        <f>INDEX(resultados!$A$2:$ZZ$754, 527, MATCH($B$2, resultados!$A$1:$ZZ$1, 0))</f>
        <v/>
      </c>
      <c r="C533">
        <f>INDEX(resultados!$A$2:$ZZ$754, 527, MATCH($B$3, resultados!$A$1:$ZZ$1, 0))</f>
        <v/>
      </c>
    </row>
    <row r="534">
      <c r="A534">
        <f>INDEX(resultados!$A$2:$ZZ$754, 528, MATCH($B$1, resultados!$A$1:$ZZ$1, 0))</f>
        <v/>
      </c>
      <c r="B534">
        <f>INDEX(resultados!$A$2:$ZZ$754, 528, MATCH($B$2, resultados!$A$1:$ZZ$1, 0))</f>
        <v/>
      </c>
      <c r="C534">
        <f>INDEX(resultados!$A$2:$ZZ$754, 528, MATCH($B$3, resultados!$A$1:$ZZ$1, 0))</f>
        <v/>
      </c>
    </row>
    <row r="535">
      <c r="A535">
        <f>INDEX(resultados!$A$2:$ZZ$754, 529, MATCH($B$1, resultados!$A$1:$ZZ$1, 0))</f>
        <v/>
      </c>
      <c r="B535">
        <f>INDEX(resultados!$A$2:$ZZ$754, 529, MATCH($B$2, resultados!$A$1:$ZZ$1, 0))</f>
        <v/>
      </c>
      <c r="C535">
        <f>INDEX(resultados!$A$2:$ZZ$754, 529, MATCH($B$3, resultados!$A$1:$ZZ$1, 0))</f>
        <v/>
      </c>
    </row>
    <row r="536">
      <c r="A536">
        <f>INDEX(resultados!$A$2:$ZZ$754, 530, MATCH($B$1, resultados!$A$1:$ZZ$1, 0))</f>
        <v/>
      </c>
      <c r="B536">
        <f>INDEX(resultados!$A$2:$ZZ$754, 530, MATCH($B$2, resultados!$A$1:$ZZ$1, 0))</f>
        <v/>
      </c>
      <c r="C536">
        <f>INDEX(resultados!$A$2:$ZZ$754, 530, MATCH($B$3, resultados!$A$1:$ZZ$1, 0))</f>
        <v/>
      </c>
    </row>
    <row r="537">
      <c r="A537">
        <f>INDEX(resultados!$A$2:$ZZ$754, 531, MATCH($B$1, resultados!$A$1:$ZZ$1, 0))</f>
        <v/>
      </c>
      <c r="B537">
        <f>INDEX(resultados!$A$2:$ZZ$754, 531, MATCH($B$2, resultados!$A$1:$ZZ$1, 0))</f>
        <v/>
      </c>
      <c r="C537">
        <f>INDEX(resultados!$A$2:$ZZ$754, 531, MATCH($B$3, resultados!$A$1:$ZZ$1, 0))</f>
        <v/>
      </c>
    </row>
    <row r="538">
      <c r="A538">
        <f>INDEX(resultados!$A$2:$ZZ$754, 532, MATCH($B$1, resultados!$A$1:$ZZ$1, 0))</f>
        <v/>
      </c>
      <c r="B538">
        <f>INDEX(resultados!$A$2:$ZZ$754, 532, MATCH($B$2, resultados!$A$1:$ZZ$1, 0))</f>
        <v/>
      </c>
      <c r="C538">
        <f>INDEX(resultados!$A$2:$ZZ$754, 532, MATCH($B$3, resultados!$A$1:$ZZ$1, 0))</f>
        <v/>
      </c>
    </row>
    <row r="539">
      <c r="A539">
        <f>INDEX(resultados!$A$2:$ZZ$754, 533, MATCH($B$1, resultados!$A$1:$ZZ$1, 0))</f>
        <v/>
      </c>
      <c r="B539">
        <f>INDEX(resultados!$A$2:$ZZ$754, 533, MATCH($B$2, resultados!$A$1:$ZZ$1, 0))</f>
        <v/>
      </c>
      <c r="C539">
        <f>INDEX(resultados!$A$2:$ZZ$754, 533, MATCH($B$3, resultados!$A$1:$ZZ$1, 0))</f>
        <v/>
      </c>
    </row>
    <row r="540">
      <c r="A540">
        <f>INDEX(resultados!$A$2:$ZZ$754, 534, MATCH($B$1, resultados!$A$1:$ZZ$1, 0))</f>
        <v/>
      </c>
      <c r="B540">
        <f>INDEX(resultados!$A$2:$ZZ$754, 534, MATCH($B$2, resultados!$A$1:$ZZ$1, 0))</f>
        <v/>
      </c>
      <c r="C540">
        <f>INDEX(resultados!$A$2:$ZZ$754, 534, MATCH($B$3, resultados!$A$1:$ZZ$1, 0))</f>
        <v/>
      </c>
    </row>
    <row r="541">
      <c r="A541">
        <f>INDEX(resultados!$A$2:$ZZ$754, 535, MATCH($B$1, resultados!$A$1:$ZZ$1, 0))</f>
        <v/>
      </c>
      <c r="B541">
        <f>INDEX(resultados!$A$2:$ZZ$754, 535, MATCH($B$2, resultados!$A$1:$ZZ$1, 0))</f>
        <v/>
      </c>
      <c r="C541">
        <f>INDEX(resultados!$A$2:$ZZ$754, 535, MATCH($B$3, resultados!$A$1:$ZZ$1, 0))</f>
        <v/>
      </c>
    </row>
    <row r="542">
      <c r="A542">
        <f>INDEX(resultados!$A$2:$ZZ$754, 536, MATCH($B$1, resultados!$A$1:$ZZ$1, 0))</f>
        <v/>
      </c>
      <c r="B542">
        <f>INDEX(resultados!$A$2:$ZZ$754, 536, MATCH($B$2, resultados!$A$1:$ZZ$1, 0))</f>
        <v/>
      </c>
      <c r="C542">
        <f>INDEX(resultados!$A$2:$ZZ$754, 536, MATCH($B$3, resultados!$A$1:$ZZ$1, 0))</f>
        <v/>
      </c>
    </row>
    <row r="543">
      <c r="A543">
        <f>INDEX(resultados!$A$2:$ZZ$754, 537, MATCH($B$1, resultados!$A$1:$ZZ$1, 0))</f>
        <v/>
      </c>
      <c r="B543">
        <f>INDEX(resultados!$A$2:$ZZ$754, 537, MATCH($B$2, resultados!$A$1:$ZZ$1, 0))</f>
        <v/>
      </c>
      <c r="C543">
        <f>INDEX(resultados!$A$2:$ZZ$754, 537, MATCH($B$3, resultados!$A$1:$ZZ$1, 0))</f>
        <v/>
      </c>
    </row>
    <row r="544">
      <c r="A544">
        <f>INDEX(resultados!$A$2:$ZZ$754, 538, MATCH($B$1, resultados!$A$1:$ZZ$1, 0))</f>
        <v/>
      </c>
      <c r="B544">
        <f>INDEX(resultados!$A$2:$ZZ$754, 538, MATCH($B$2, resultados!$A$1:$ZZ$1, 0))</f>
        <v/>
      </c>
      <c r="C544">
        <f>INDEX(resultados!$A$2:$ZZ$754, 538, MATCH($B$3, resultados!$A$1:$ZZ$1, 0))</f>
        <v/>
      </c>
    </row>
    <row r="545">
      <c r="A545">
        <f>INDEX(resultados!$A$2:$ZZ$754, 539, MATCH($B$1, resultados!$A$1:$ZZ$1, 0))</f>
        <v/>
      </c>
      <c r="B545">
        <f>INDEX(resultados!$A$2:$ZZ$754, 539, MATCH($B$2, resultados!$A$1:$ZZ$1, 0))</f>
        <v/>
      </c>
      <c r="C545">
        <f>INDEX(resultados!$A$2:$ZZ$754, 539, MATCH($B$3, resultados!$A$1:$ZZ$1, 0))</f>
        <v/>
      </c>
    </row>
    <row r="546">
      <c r="A546">
        <f>INDEX(resultados!$A$2:$ZZ$754, 540, MATCH($B$1, resultados!$A$1:$ZZ$1, 0))</f>
        <v/>
      </c>
      <c r="B546">
        <f>INDEX(resultados!$A$2:$ZZ$754, 540, MATCH($B$2, resultados!$A$1:$ZZ$1, 0))</f>
        <v/>
      </c>
      <c r="C546">
        <f>INDEX(resultados!$A$2:$ZZ$754, 540, MATCH($B$3, resultados!$A$1:$ZZ$1, 0))</f>
        <v/>
      </c>
    </row>
    <row r="547">
      <c r="A547">
        <f>INDEX(resultados!$A$2:$ZZ$754, 541, MATCH($B$1, resultados!$A$1:$ZZ$1, 0))</f>
        <v/>
      </c>
      <c r="B547">
        <f>INDEX(resultados!$A$2:$ZZ$754, 541, MATCH($B$2, resultados!$A$1:$ZZ$1, 0))</f>
        <v/>
      </c>
      <c r="C547">
        <f>INDEX(resultados!$A$2:$ZZ$754, 541, MATCH($B$3, resultados!$A$1:$ZZ$1, 0))</f>
        <v/>
      </c>
    </row>
    <row r="548">
      <c r="A548">
        <f>INDEX(resultados!$A$2:$ZZ$754, 542, MATCH($B$1, resultados!$A$1:$ZZ$1, 0))</f>
        <v/>
      </c>
      <c r="B548">
        <f>INDEX(resultados!$A$2:$ZZ$754, 542, MATCH($B$2, resultados!$A$1:$ZZ$1, 0))</f>
        <v/>
      </c>
      <c r="C548">
        <f>INDEX(resultados!$A$2:$ZZ$754, 542, MATCH($B$3, resultados!$A$1:$ZZ$1, 0))</f>
        <v/>
      </c>
    </row>
    <row r="549">
      <c r="A549">
        <f>INDEX(resultados!$A$2:$ZZ$754, 543, MATCH($B$1, resultados!$A$1:$ZZ$1, 0))</f>
        <v/>
      </c>
      <c r="B549">
        <f>INDEX(resultados!$A$2:$ZZ$754, 543, MATCH($B$2, resultados!$A$1:$ZZ$1, 0))</f>
        <v/>
      </c>
      <c r="C549">
        <f>INDEX(resultados!$A$2:$ZZ$754, 543, MATCH($B$3, resultados!$A$1:$ZZ$1, 0))</f>
        <v/>
      </c>
    </row>
    <row r="550">
      <c r="A550">
        <f>INDEX(resultados!$A$2:$ZZ$754, 544, MATCH($B$1, resultados!$A$1:$ZZ$1, 0))</f>
        <v/>
      </c>
      <c r="B550">
        <f>INDEX(resultados!$A$2:$ZZ$754, 544, MATCH($B$2, resultados!$A$1:$ZZ$1, 0))</f>
        <v/>
      </c>
      <c r="C550">
        <f>INDEX(resultados!$A$2:$ZZ$754, 544, MATCH($B$3, resultados!$A$1:$ZZ$1, 0))</f>
        <v/>
      </c>
    </row>
    <row r="551">
      <c r="A551">
        <f>INDEX(resultados!$A$2:$ZZ$754, 545, MATCH($B$1, resultados!$A$1:$ZZ$1, 0))</f>
        <v/>
      </c>
      <c r="B551">
        <f>INDEX(resultados!$A$2:$ZZ$754, 545, MATCH($B$2, resultados!$A$1:$ZZ$1, 0))</f>
        <v/>
      </c>
      <c r="C551">
        <f>INDEX(resultados!$A$2:$ZZ$754, 545, MATCH($B$3, resultados!$A$1:$ZZ$1, 0))</f>
        <v/>
      </c>
    </row>
    <row r="552">
      <c r="A552">
        <f>INDEX(resultados!$A$2:$ZZ$754, 546, MATCH($B$1, resultados!$A$1:$ZZ$1, 0))</f>
        <v/>
      </c>
      <c r="B552">
        <f>INDEX(resultados!$A$2:$ZZ$754, 546, MATCH($B$2, resultados!$A$1:$ZZ$1, 0))</f>
        <v/>
      </c>
      <c r="C552">
        <f>INDEX(resultados!$A$2:$ZZ$754, 546, MATCH($B$3, resultados!$A$1:$ZZ$1, 0))</f>
        <v/>
      </c>
    </row>
    <row r="553">
      <c r="A553">
        <f>INDEX(resultados!$A$2:$ZZ$754, 547, MATCH($B$1, resultados!$A$1:$ZZ$1, 0))</f>
        <v/>
      </c>
      <c r="B553">
        <f>INDEX(resultados!$A$2:$ZZ$754, 547, MATCH($B$2, resultados!$A$1:$ZZ$1, 0))</f>
        <v/>
      </c>
      <c r="C553">
        <f>INDEX(resultados!$A$2:$ZZ$754, 547, MATCH($B$3, resultados!$A$1:$ZZ$1, 0))</f>
        <v/>
      </c>
    </row>
    <row r="554">
      <c r="A554">
        <f>INDEX(resultados!$A$2:$ZZ$754, 548, MATCH($B$1, resultados!$A$1:$ZZ$1, 0))</f>
        <v/>
      </c>
      <c r="B554">
        <f>INDEX(resultados!$A$2:$ZZ$754, 548, MATCH($B$2, resultados!$A$1:$ZZ$1, 0))</f>
        <v/>
      </c>
      <c r="C554">
        <f>INDEX(resultados!$A$2:$ZZ$754, 548, MATCH($B$3, resultados!$A$1:$ZZ$1, 0))</f>
        <v/>
      </c>
    </row>
    <row r="555">
      <c r="A555">
        <f>INDEX(resultados!$A$2:$ZZ$754, 549, MATCH($B$1, resultados!$A$1:$ZZ$1, 0))</f>
        <v/>
      </c>
      <c r="B555">
        <f>INDEX(resultados!$A$2:$ZZ$754, 549, MATCH($B$2, resultados!$A$1:$ZZ$1, 0))</f>
        <v/>
      </c>
      <c r="C555">
        <f>INDEX(resultados!$A$2:$ZZ$754, 549, MATCH($B$3, resultados!$A$1:$ZZ$1, 0))</f>
        <v/>
      </c>
    </row>
    <row r="556">
      <c r="A556">
        <f>INDEX(resultados!$A$2:$ZZ$754, 550, MATCH($B$1, resultados!$A$1:$ZZ$1, 0))</f>
        <v/>
      </c>
      <c r="B556">
        <f>INDEX(resultados!$A$2:$ZZ$754, 550, MATCH($B$2, resultados!$A$1:$ZZ$1, 0))</f>
        <v/>
      </c>
      <c r="C556">
        <f>INDEX(resultados!$A$2:$ZZ$754, 550, MATCH($B$3, resultados!$A$1:$ZZ$1, 0))</f>
        <v/>
      </c>
    </row>
    <row r="557">
      <c r="A557">
        <f>INDEX(resultados!$A$2:$ZZ$754, 551, MATCH($B$1, resultados!$A$1:$ZZ$1, 0))</f>
        <v/>
      </c>
      <c r="B557">
        <f>INDEX(resultados!$A$2:$ZZ$754, 551, MATCH($B$2, resultados!$A$1:$ZZ$1, 0))</f>
        <v/>
      </c>
      <c r="C557">
        <f>INDEX(resultados!$A$2:$ZZ$754, 551, MATCH($B$3, resultados!$A$1:$ZZ$1, 0))</f>
        <v/>
      </c>
    </row>
    <row r="558">
      <c r="A558">
        <f>INDEX(resultados!$A$2:$ZZ$754, 552, MATCH($B$1, resultados!$A$1:$ZZ$1, 0))</f>
        <v/>
      </c>
      <c r="B558">
        <f>INDEX(resultados!$A$2:$ZZ$754, 552, MATCH($B$2, resultados!$A$1:$ZZ$1, 0))</f>
        <v/>
      </c>
      <c r="C558">
        <f>INDEX(resultados!$A$2:$ZZ$754, 552, MATCH($B$3, resultados!$A$1:$ZZ$1, 0))</f>
        <v/>
      </c>
    </row>
    <row r="559">
      <c r="A559">
        <f>INDEX(resultados!$A$2:$ZZ$754, 553, MATCH($B$1, resultados!$A$1:$ZZ$1, 0))</f>
        <v/>
      </c>
      <c r="B559">
        <f>INDEX(resultados!$A$2:$ZZ$754, 553, MATCH($B$2, resultados!$A$1:$ZZ$1, 0))</f>
        <v/>
      </c>
      <c r="C559">
        <f>INDEX(resultados!$A$2:$ZZ$754, 553, MATCH($B$3, resultados!$A$1:$ZZ$1, 0))</f>
        <v/>
      </c>
    </row>
    <row r="560">
      <c r="A560">
        <f>INDEX(resultados!$A$2:$ZZ$754, 554, MATCH($B$1, resultados!$A$1:$ZZ$1, 0))</f>
        <v/>
      </c>
      <c r="B560">
        <f>INDEX(resultados!$A$2:$ZZ$754, 554, MATCH($B$2, resultados!$A$1:$ZZ$1, 0))</f>
        <v/>
      </c>
      <c r="C560">
        <f>INDEX(resultados!$A$2:$ZZ$754, 554, MATCH($B$3, resultados!$A$1:$ZZ$1, 0))</f>
        <v/>
      </c>
    </row>
    <row r="561">
      <c r="A561">
        <f>INDEX(resultados!$A$2:$ZZ$754, 555, MATCH($B$1, resultados!$A$1:$ZZ$1, 0))</f>
        <v/>
      </c>
      <c r="B561">
        <f>INDEX(resultados!$A$2:$ZZ$754, 555, MATCH($B$2, resultados!$A$1:$ZZ$1, 0))</f>
        <v/>
      </c>
      <c r="C561">
        <f>INDEX(resultados!$A$2:$ZZ$754, 555, MATCH($B$3, resultados!$A$1:$ZZ$1, 0))</f>
        <v/>
      </c>
    </row>
    <row r="562">
      <c r="A562">
        <f>INDEX(resultados!$A$2:$ZZ$754, 556, MATCH($B$1, resultados!$A$1:$ZZ$1, 0))</f>
        <v/>
      </c>
      <c r="B562">
        <f>INDEX(resultados!$A$2:$ZZ$754, 556, MATCH($B$2, resultados!$A$1:$ZZ$1, 0))</f>
        <v/>
      </c>
      <c r="C562">
        <f>INDEX(resultados!$A$2:$ZZ$754, 556, MATCH($B$3, resultados!$A$1:$ZZ$1, 0))</f>
        <v/>
      </c>
    </row>
    <row r="563">
      <c r="A563">
        <f>INDEX(resultados!$A$2:$ZZ$754, 557, MATCH($B$1, resultados!$A$1:$ZZ$1, 0))</f>
        <v/>
      </c>
      <c r="B563">
        <f>INDEX(resultados!$A$2:$ZZ$754, 557, MATCH($B$2, resultados!$A$1:$ZZ$1, 0))</f>
        <v/>
      </c>
      <c r="C563">
        <f>INDEX(resultados!$A$2:$ZZ$754, 557, MATCH($B$3, resultados!$A$1:$ZZ$1, 0))</f>
        <v/>
      </c>
    </row>
    <row r="564">
      <c r="A564">
        <f>INDEX(resultados!$A$2:$ZZ$754, 558, MATCH($B$1, resultados!$A$1:$ZZ$1, 0))</f>
        <v/>
      </c>
      <c r="B564">
        <f>INDEX(resultados!$A$2:$ZZ$754, 558, MATCH($B$2, resultados!$A$1:$ZZ$1, 0))</f>
        <v/>
      </c>
      <c r="C564">
        <f>INDEX(resultados!$A$2:$ZZ$754, 558, MATCH($B$3, resultados!$A$1:$ZZ$1, 0))</f>
        <v/>
      </c>
    </row>
    <row r="565">
      <c r="A565">
        <f>INDEX(resultados!$A$2:$ZZ$754, 559, MATCH($B$1, resultados!$A$1:$ZZ$1, 0))</f>
        <v/>
      </c>
      <c r="B565">
        <f>INDEX(resultados!$A$2:$ZZ$754, 559, MATCH($B$2, resultados!$A$1:$ZZ$1, 0))</f>
        <v/>
      </c>
      <c r="C565">
        <f>INDEX(resultados!$A$2:$ZZ$754, 559, MATCH($B$3, resultados!$A$1:$ZZ$1, 0))</f>
        <v/>
      </c>
    </row>
    <row r="566">
      <c r="A566">
        <f>INDEX(resultados!$A$2:$ZZ$754, 560, MATCH($B$1, resultados!$A$1:$ZZ$1, 0))</f>
        <v/>
      </c>
      <c r="B566">
        <f>INDEX(resultados!$A$2:$ZZ$754, 560, MATCH($B$2, resultados!$A$1:$ZZ$1, 0))</f>
        <v/>
      </c>
      <c r="C566">
        <f>INDEX(resultados!$A$2:$ZZ$754, 560, MATCH($B$3, resultados!$A$1:$ZZ$1, 0))</f>
        <v/>
      </c>
    </row>
    <row r="567">
      <c r="A567">
        <f>INDEX(resultados!$A$2:$ZZ$754, 561, MATCH($B$1, resultados!$A$1:$ZZ$1, 0))</f>
        <v/>
      </c>
      <c r="B567">
        <f>INDEX(resultados!$A$2:$ZZ$754, 561, MATCH($B$2, resultados!$A$1:$ZZ$1, 0))</f>
        <v/>
      </c>
      <c r="C567">
        <f>INDEX(resultados!$A$2:$ZZ$754, 561, MATCH($B$3, resultados!$A$1:$ZZ$1, 0))</f>
        <v/>
      </c>
    </row>
    <row r="568">
      <c r="A568">
        <f>INDEX(resultados!$A$2:$ZZ$754, 562, MATCH($B$1, resultados!$A$1:$ZZ$1, 0))</f>
        <v/>
      </c>
      <c r="B568">
        <f>INDEX(resultados!$A$2:$ZZ$754, 562, MATCH($B$2, resultados!$A$1:$ZZ$1, 0))</f>
        <v/>
      </c>
      <c r="C568">
        <f>INDEX(resultados!$A$2:$ZZ$754, 562, MATCH($B$3, resultados!$A$1:$ZZ$1, 0))</f>
        <v/>
      </c>
    </row>
    <row r="569">
      <c r="A569">
        <f>INDEX(resultados!$A$2:$ZZ$754, 563, MATCH($B$1, resultados!$A$1:$ZZ$1, 0))</f>
        <v/>
      </c>
      <c r="B569">
        <f>INDEX(resultados!$A$2:$ZZ$754, 563, MATCH($B$2, resultados!$A$1:$ZZ$1, 0))</f>
        <v/>
      </c>
      <c r="C569">
        <f>INDEX(resultados!$A$2:$ZZ$754, 563, MATCH($B$3, resultados!$A$1:$ZZ$1, 0))</f>
        <v/>
      </c>
    </row>
    <row r="570">
      <c r="A570">
        <f>INDEX(resultados!$A$2:$ZZ$754, 564, MATCH($B$1, resultados!$A$1:$ZZ$1, 0))</f>
        <v/>
      </c>
      <c r="B570">
        <f>INDEX(resultados!$A$2:$ZZ$754, 564, MATCH($B$2, resultados!$A$1:$ZZ$1, 0))</f>
        <v/>
      </c>
      <c r="C570">
        <f>INDEX(resultados!$A$2:$ZZ$754, 564, MATCH($B$3, resultados!$A$1:$ZZ$1, 0))</f>
        <v/>
      </c>
    </row>
    <row r="571">
      <c r="A571">
        <f>INDEX(resultados!$A$2:$ZZ$754, 565, MATCH($B$1, resultados!$A$1:$ZZ$1, 0))</f>
        <v/>
      </c>
      <c r="B571">
        <f>INDEX(resultados!$A$2:$ZZ$754, 565, MATCH($B$2, resultados!$A$1:$ZZ$1, 0))</f>
        <v/>
      </c>
      <c r="C571">
        <f>INDEX(resultados!$A$2:$ZZ$754, 565, MATCH($B$3, resultados!$A$1:$ZZ$1, 0))</f>
        <v/>
      </c>
    </row>
    <row r="572">
      <c r="A572">
        <f>INDEX(resultados!$A$2:$ZZ$754, 566, MATCH($B$1, resultados!$A$1:$ZZ$1, 0))</f>
        <v/>
      </c>
      <c r="B572">
        <f>INDEX(resultados!$A$2:$ZZ$754, 566, MATCH($B$2, resultados!$A$1:$ZZ$1, 0))</f>
        <v/>
      </c>
      <c r="C572">
        <f>INDEX(resultados!$A$2:$ZZ$754, 566, MATCH($B$3, resultados!$A$1:$ZZ$1, 0))</f>
        <v/>
      </c>
    </row>
    <row r="573">
      <c r="A573">
        <f>INDEX(resultados!$A$2:$ZZ$754, 567, MATCH($B$1, resultados!$A$1:$ZZ$1, 0))</f>
        <v/>
      </c>
      <c r="B573">
        <f>INDEX(resultados!$A$2:$ZZ$754, 567, MATCH($B$2, resultados!$A$1:$ZZ$1, 0))</f>
        <v/>
      </c>
      <c r="C573">
        <f>INDEX(resultados!$A$2:$ZZ$754, 567, MATCH($B$3, resultados!$A$1:$ZZ$1, 0))</f>
        <v/>
      </c>
    </row>
    <row r="574">
      <c r="A574">
        <f>INDEX(resultados!$A$2:$ZZ$754, 568, MATCH($B$1, resultados!$A$1:$ZZ$1, 0))</f>
        <v/>
      </c>
      <c r="B574">
        <f>INDEX(resultados!$A$2:$ZZ$754, 568, MATCH($B$2, resultados!$A$1:$ZZ$1, 0))</f>
        <v/>
      </c>
      <c r="C574">
        <f>INDEX(resultados!$A$2:$ZZ$754, 568, MATCH($B$3, resultados!$A$1:$ZZ$1, 0))</f>
        <v/>
      </c>
    </row>
    <row r="575">
      <c r="A575">
        <f>INDEX(resultados!$A$2:$ZZ$754, 569, MATCH($B$1, resultados!$A$1:$ZZ$1, 0))</f>
        <v/>
      </c>
      <c r="B575">
        <f>INDEX(resultados!$A$2:$ZZ$754, 569, MATCH($B$2, resultados!$A$1:$ZZ$1, 0))</f>
        <v/>
      </c>
      <c r="C575">
        <f>INDEX(resultados!$A$2:$ZZ$754, 569, MATCH($B$3, resultados!$A$1:$ZZ$1, 0))</f>
        <v/>
      </c>
    </row>
    <row r="576">
      <c r="A576">
        <f>INDEX(resultados!$A$2:$ZZ$754, 570, MATCH($B$1, resultados!$A$1:$ZZ$1, 0))</f>
        <v/>
      </c>
      <c r="B576">
        <f>INDEX(resultados!$A$2:$ZZ$754, 570, MATCH($B$2, resultados!$A$1:$ZZ$1, 0))</f>
        <v/>
      </c>
      <c r="C576">
        <f>INDEX(resultados!$A$2:$ZZ$754, 570, MATCH($B$3, resultados!$A$1:$ZZ$1, 0))</f>
        <v/>
      </c>
    </row>
    <row r="577">
      <c r="A577">
        <f>INDEX(resultados!$A$2:$ZZ$754, 571, MATCH($B$1, resultados!$A$1:$ZZ$1, 0))</f>
        <v/>
      </c>
      <c r="B577">
        <f>INDEX(resultados!$A$2:$ZZ$754, 571, MATCH($B$2, resultados!$A$1:$ZZ$1, 0))</f>
        <v/>
      </c>
      <c r="C577">
        <f>INDEX(resultados!$A$2:$ZZ$754, 571, MATCH($B$3, resultados!$A$1:$ZZ$1, 0))</f>
        <v/>
      </c>
    </row>
    <row r="578">
      <c r="A578">
        <f>INDEX(resultados!$A$2:$ZZ$754, 572, MATCH($B$1, resultados!$A$1:$ZZ$1, 0))</f>
        <v/>
      </c>
      <c r="B578">
        <f>INDEX(resultados!$A$2:$ZZ$754, 572, MATCH($B$2, resultados!$A$1:$ZZ$1, 0))</f>
        <v/>
      </c>
      <c r="C578">
        <f>INDEX(resultados!$A$2:$ZZ$754, 572, MATCH($B$3, resultados!$A$1:$ZZ$1, 0))</f>
        <v/>
      </c>
    </row>
    <row r="579">
      <c r="A579">
        <f>INDEX(resultados!$A$2:$ZZ$754, 573, MATCH($B$1, resultados!$A$1:$ZZ$1, 0))</f>
        <v/>
      </c>
      <c r="B579">
        <f>INDEX(resultados!$A$2:$ZZ$754, 573, MATCH($B$2, resultados!$A$1:$ZZ$1, 0))</f>
        <v/>
      </c>
      <c r="C579">
        <f>INDEX(resultados!$A$2:$ZZ$754, 573, MATCH($B$3, resultados!$A$1:$ZZ$1, 0))</f>
        <v/>
      </c>
    </row>
    <row r="580">
      <c r="A580">
        <f>INDEX(resultados!$A$2:$ZZ$754, 574, MATCH($B$1, resultados!$A$1:$ZZ$1, 0))</f>
        <v/>
      </c>
      <c r="B580">
        <f>INDEX(resultados!$A$2:$ZZ$754, 574, MATCH($B$2, resultados!$A$1:$ZZ$1, 0))</f>
        <v/>
      </c>
      <c r="C580">
        <f>INDEX(resultados!$A$2:$ZZ$754, 574, MATCH($B$3, resultados!$A$1:$ZZ$1, 0))</f>
        <v/>
      </c>
    </row>
    <row r="581">
      <c r="A581">
        <f>INDEX(resultados!$A$2:$ZZ$754, 575, MATCH($B$1, resultados!$A$1:$ZZ$1, 0))</f>
        <v/>
      </c>
      <c r="B581">
        <f>INDEX(resultados!$A$2:$ZZ$754, 575, MATCH($B$2, resultados!$A$1:$ZZ$1, 0))</f>
        <v/>
      </c>
      <c r="C581">
        <f>INDEX(resultados!$A$2:$ZZ$754, 575, MATCH($B$3, resultados!$A$1:$ZZ$1, 0))</f>
        <v/>
      </c>
    </row>
    <row r="582">
      <c r="A582">
        <f>INDEX(resultados!$A$2:$ZZ$754, 576, MATCH($B$1, resultados!$A$1:$ZZ$1, 0))</f>
        <v/>
      </c>
      <c r="B582">
        <f>INDEX(resultados!$A$2:$ZZ$754, 576, MATCH($B$2, resultados!$A$1:$ZZ$1, 0))</f>
        <v/>
      </c>
      <c r="C582">
        <f>INDEX(resultados!$A$2:$ZZ$754, 576, MATCH($B$3, resultados!$A$1:$ZZ$1, 0))</f>
        <v/>
      </c>
    </row>
    <row r="583">
      <c r="A583">
        <f>INDEX(resultados!$A$2:$ZZ$754, 577, MATCH($B$1, resultados!$A$1:$ZZ$1, 0))</f>
        <v/>
      </c>
      <c r="B583">
        <f>INDEX(resultados!$A$2:$ZZ$754, 577, MATCH($B$2, resultados!$A$1:$ZZ$1, 0))</f>
        <v/>
      </c>
      <c r="C583">
        <f>INDEX(resultados!$A$2:$ZZ$754, 577, MATCH($B$3, resultados!$A$1:$ZZ$1, 0))</f>
        <v/>
      </c>
    </row>
    <row r="584">
      <c r="A584">
        <f>INDEX(resultados!$A$2:$ZZ$754, 578, MATCH($B$1, resultados!$A$1:$ZZ$1, 0))</f>
        <v/>
      </c>
      <c r="B584">
        <f>INDEX(resultados!$A$2:$ZZ$754, 578, MATCH($B$2, resultados!$A$1:$ZZ$1, 0))</f>
        <v/>
      </c>
      <c r="C584">
        <f>INDEX(resultados!$A$2:$ZZ$754, 578, MATCH($B$3, resultados!$A$1:$ZZ$1, 0))</f>
        <v/>
      </c>
    </row>
    <row r="585">
      <c r="A585">
        <f>INDEX(resultados!$A$2:$ZZ$754, 579, MATCH($B$1, resultados!$A$1:$ZZ$1, 0))</f>
        <v/>
      </c>
      <c r="B585">
        <f>INDEX(resultados!$A$2:$ZZ$754, 579, MATCH($B$2, resultados!$A$1:$ZZ$1, 0))</f>
        <v/>
      </c>
      <c r="C585">
        <f>INDEX(resultados!$A$2:$ZZ$754, 579, MATCH($B$3, resultados!$A$1:$ZZ$1, 0))</f>
        <v/>
      </c>
    </row>
    <row r="586">
      <c r="A586">
        <f>INDEX(resultados!$A$2:$ZZ$754, 580, MATCH($B$1, resultados!$A$1:$ZZ$1, 0))</f>
        <v/>
      </c>
      <c r="B586">
        <f>INDEX(resultados!$A$2:$ZZ$754, 580, MATCH($B$2, resultados!$A$1:$ZZ$1, 0))</f>
        <v/>
      </c>
      <c r="C586">
        <f>INDEX(resultados!$A$2:$ZZ$754, 580, MATCH($B$3, resultados!$A$1:$ZZ$1, 0))</f>
        <v/>
      </c>
    </row>
    <row r="587">
      <c r="A587">
        <f>INDEX(resultados!$A$2:$ZZ$754, 581, MATCH($B$1, resultados!$A$1:$ZZ$1, 0))</f>
        <v/>
      </c>
      <c r="B587">
        <f>INDEX(resultados!$A$2:$ZZ$754, 581, MATCH($B$2, resultados!$A$1:$ZZ$1, 0))</f>
        <v/>
      </c>
      <c r="C587">
        <f>INDEX(resultados!$A$2:$ZZ$754, 581, MATCH($B$3, resultados!$A$1:$ZZ$1, 0))</f>
        <v/>
      </c>
    </row>
    <row r="588">
      <c r="A588">
        <f>INDEX(resultados!$A$2:$ZZ$754, 582, MATCH($B$1, resultados!$A$1:$ZZ$1, 0))</f>
        <v/>
      </c>
      <c r="B588">
        <f>INDEX(resultados!$A$2:$ZZ$754, 582, MATCH($B$2, resultados!$A$1:$ZZ$1, 0))</f>
        <v/>
      </c>
      <c r="C588">
        <f>INDEX(resultados!$A$2:$ZZ$754, 582, MATCH($B$3, resultados!$A$1:$ZZ$1, 0))</f>
        <v/>
      </c>
    </row>
    <row r="589">
      <c r="A589">
        <f>INDEX(resultados!$A$2:$ZZ$754, 583, MATCH($B$1, resultados!$A$1:$ZZ$1, 0))</f>
        <v/>
      </c>
      <c r="B589">
        <f>INDEX(resultados!$A$2:$ZZ$754, 583, MATCH($B$2, resultados!$A$1:$ZZ$1, 0))</f>
        <v/>
      </c>
      <c r="C589">
        <f>INDEX(resultados!$A$2:$ZZ$754, 583, MATCH($B$3, resultados!$A$1:$ZZ$1, 0))</f>
        <v/>
      </c>
    </row>
    <row r="590">
      <c r="A590">
        <f>INDEX(resultados!$A$2:$ZZ$754, 584, MATCH($B$1, resultados!$A$1:$ZZ$1, 0))</f>
        <v/>
      </c>
      <c r="B590">
        <f>INDEX(resultados!$A$2:$ZZ$754, 584, MATCH($B$2, resultados!$A$1:$ZZ$1, 0))</f>
        <v/>
      </c>
      <c r="C590">
        <f>INDEX(resultados!$A$2:$ZZ$754, 584, MATCH($B$3, resultados!$A$1:$ZZ$1, 0))</f>
        <v/>
      </c>
    </row>
    <row r="591">
      <c r="A591">
        <f>INDEX(resultados!$A$2:$ZZ$754, 585, MATCH($B$1, resultados!$A$1:$ZZ$1, 0))</f>
        <v/>
      </c>
      <c r="B591">
        <f>INDEX(resultados!$A$2:$ZZ$754, 585, MATCH($B$2, resultados!$A$1:$ZZ$1, 0))</f>
        <v/>
      </c>
      <c r="C591">
        <f>INDEX(resultados!$A$2:$ZZ$754, 585, MATCH($B$3, resultados!$A$1:$ZZ$1, 0))</f>
        <v/>
      </c>
    </row>
    <row r="592">
      <c r="A592">
        <f>INDEX(resultados!$A$2:$ZZ$754, 586, MATCH($B$1, resultados!$A$1:$ZZ$1, 0))</f>
        <v/>
      </c>
      <c r="B592">
        <f>INDEX(resultados!$A$2:$ZZ$754, 586, MATCH($B$2, resultados!$A$1:$ZZ$1, 0))</f>
        <v/>
      </c>
      <c r="C592">
        <f>INDEX(resultados!$A$2:$ZZ$754, 586, MATCH($B$3, resultados!$A$1:$ZZ$1, 0))</f>
        <v/>
      </c>
    </row>
    <row r="593">
      <c r="A593">
        <f>INDEX(resultados!$A$2:$ZZ$754, 587, MATCH($B$1, resultados!$A$1:$ZZ$1, 0))</f>
        <v/>
      </c>
      <c r="B593">
        <f>INDEX(resultados!$A$2:$ZZ$754, 587, MATCH($B$2, resultados!$A$1:$ZZ$1, 0))</f>
        <v/>
      </c>
      <c r="C593">
        <f>INDEX(resultados!$A$2:$ZZ$754, 587, MATCH($B$3, resultados!$A$1:$ZZ$1, 0))</f>
        <v/>
      </c>
    </row>
    <row r="594">
      <c r="A594">
        <f>INDEX(resultados!$A$2:$ZZ$754, 588, MATCH($B$1, resultados!$A$1:$ZZ$1, 0))</f>
        <v/>
      </c>
      <c r="B594">
        <f>INDEX(resultados!$A$2:$ZZ$754, 588, MATCH($B$2, resultados!$A$1:$ZZ$1, 0))</f>
        <v/>
      </c>
      <c r="C594">
        <f>INDEX(resultados!$A$2:$ZZ$754, 588, MATCH($B$3, resultados!$A$1:$ZZ$1, 0))</f>
        <v/>
      </c>
    </row>
    <row r="595">
      <c r="A595">
        <f>INDEX(resultados!$A$2:$ZZ$754, 589, MATCH($B$1, resultados!$A$1:$ZZ$1, 0))</f>
        <v/>
      </c>
      <c r="B595">
        <f>INDEX(resultados!$A$2:$ZZ$754, 589, MATCH($B$2, resultados!$A$1:$ZZ$1, 0))</f>
        <v/>
      </c>
      <c r="C595">
        <f>INDEX(resultados!$A$2:$ZZ$754, 589, MATCH($B$3, resultados!$A$1:$ZZ$1, 0))</f>
        <v/>
      </c>
    </row>
    <row r="596">
      <c r="A596">
        <f>INDEX(resultados!$A$2:$ZZ$754, 590, MATCH($B$1, resultados!$A$1:$ZZ$1, 0))</f>
        <v/>
      </c>
      <c r="B596">
        <f>INDEX(resultados!$A$2:$ZZ$754, 590, MATCH($B$2, resultados!$A$1:$ZZ$1, 0))</f>
        <v/>
      </c>
      <c r="C596">
        <f>INDEX(resultados!$A$2:$ZZ$754, 590, MATCH($B$3, resultados!$A$1:$ZZ$1, 0))</f>
        <v/>
      </c>
    </row>
    <row r="597">
      <c r="A597">
        <f>INDEX(resultados!$A$2:$ZZ$754, 591, MATCH($B$1, resultados!$A$1:$ZZ$1, 0))</f>
        <v/>
      </c>
      <c r="B597">
        <f>INDEX(resultados!$A$2:$ZZ$754, 591, MATCH($B$2, resultados!$A$1:$ZZ$1, 0))</f>
        <v/>
      </c>
      <c r="C597">
        <f>INDEX(resultados!$A$2:$ZZ$754, 591, MATCH($B$3, resultados!$A$1:$ZZ$1, 0))</f>
        <v/>
      </c>
    </row>
    <row r="598">
      <c r="A598">
        <f>INDEX(resultados!$A$2:$ZZ$754, 592, MATCH($B$1, resultados!$A$1:$ZZ$1, 0))</f>
        <v/>
      </c>
      <c r="B598">
        <f>INDEX(resultados!$A$2:$ZZ$754, 592, MATCH($B$2, resultados!$A$1:$ZZ$1, 0))</f>
        <v/>
      </c>
      <c r="C598">
        <f>INDEX(resultados!$A$2:$ZZ$754, 592, MATCH($B$3, resultados!$A$1:$ZZ$1, 0))</f>
        <v/>
      </c>
    </row>
    <row r="599">
      <c r="A599">
        <f>INDEX(resultados!$A$2:$ZZ$754, 593, MATCH($B$1, resultados!$A$1:$ZZ$1, 0))</f>
        <v/>
      </c>
      <c r="B599">
        <f>INDEX(resultados!$A$2:$ZZ$754, 593, MATCH($B$2, resultados!$A$1:$ZZ$1, 0))</f>
        <v/>
      </c>
      <c r="C599">
        <f>INDEX(resultados!$A$2:$ZZ$754, 593, MATCH($B$3, resultados!$A$1:$ZZ$1, 0))</f>
        <v/>
      </c>
    </row>
    <row r="600">
      <c r="A600">
        <f>INDEX(resultados!$A$2:$ZZ$754, 594, MATCH($B$1, resultados!$A$1:$ZZ$1, 0))</f>
        <v/>
      </c>
      <c r="B600">
        <f>INDEX(resultados!$A$2:$ZZ$754, 594, MATCH($B$2, resultados!$A$1:$ZZ$1, 0))</f>
        <v/>
      </c>
      <c r="C600">
        <f>INDEX(resultados!$A$2:$ZZ$754, 594, MATCH($B$3, resultados!$A$1:$ZZ$1, 0))</f>
        <v/>
      </c>
    </row>
    <row r="601">
      <c r="A601">
        <f>INDEX(resultados!$A$2:$ZZ$754, 595, MATCH($B$1, resultados!$A$1:$ZZ$1, 0))</f>
        <v/>
      </c>
      <c r="B601">
        <f>INDEX(resultados!$A$2:$ZZ$754, 595, MATCH($B$2, resultados!$A$1:$ZZ$1, 0))</f>
        <v/>
      </c>
      <c r="C601">
        <f>INDEX(resultados!$A$2:$ZZ$754, 595, MATCH($B$3, resultados!$A$1:$ZZ$1, 0))</f>
        <v/>
      </c>
    </row>
    <row r="602">
      <c r="A602">
        <f>INDEX(resultados!$A$2:$ZZ$754, 596, MATCH($B$1, resultados!$A$1:$ZZ$1, 0))</f>
        <v/>
      </c>
      <c r="B602">
        <f>INDEX(resultados!$A$2:$ZZ$754, 596, MATCH($B$2, resultados!$A$1:$ZZ$1, 0))</f>
        <v/>
      </c>
      <c r="C602">
        <f>INDEX(resultados!$A$2:$ZZ$754, 596, MATCH($B$3, resultados!$A$1:$ZZ$1, 0))</f>
        <v/>
      </c>
    </row>
    <row r="603">
      <c r="A603">
        <f>INDEX(resultados!$A$2:$ZZ$754, 597, MATCH($B$1, resultados!$A$1:$ZZ$1, 0))</f>
        <v/>
      </c>
      <c r="B603">
        <f>INDEX(resultados!$A$2:$ZZ$754, 597, MATCH($B$2, resultados!$A$1:$ZZ$1, 0))</f>
        <v/>
      </c>
      <c r="C603">
        <f>INDEX(resultados!$A$2:$ZZ$754, 597, MATCH($B$3, resultados!$A$1:$ZZ$1, 0))</f>
        <v/>
      </c>
    </row>
    <row r="604">
      <c r="A604">
        <f>INDEX(resultados!$A$2:$ZZ$754, 598, MATCH($B$1, resultados!$A$1:$ZZ$1, 0))</f>
        <v/>
      </c>
      <c r="B604">
        <f>INDEX(resultados!$A$2:$ZZ$754, 598, MATCH($B$2, resultados!$A$1:$ZZ$1, 0))</f>
        <v/>
      </c>
      <c r="C604">
        <f>INDEX(resultados!$A$2:$ZZ$754, 598, MATCH($B$3, resultados!$A$1:$ZZ$1, 0))</f>
        <v/>
      </c>
    </row>
    <row r="605">
      <c r="A605">
        <f>INDEX(resultados!$A$2:$ZZ$754, 599, MATCH($B$1, resultados!$A$1:$ZZ$1, 0))</f>
        <v/>
      </c>
      <c r="B605">
        <f>INDEX(resultados!$A$2:$ZZ$754, 599, MATCH($B$2, resultados!$A$1:$ZZ$1, 0))</f>
        <v/>
      </c>
      <c r="C605">
        <f>INDEX(resultados!$A$2:$ZZ$754, 599, MATCH($B$3, resultados!$A$1:$ZZ$1, 0))</f>
        <v/>
      </c>
    </row>
    <row r="606">
      <c r="A606">
        <f>INDEX(resultados!$A$2:$ZZ$754, 600, MATCH($B$1, resultados!$A$1:$ZZ$1, 0))</f>
        <v/>
      </c>
      <c r="B606">
        <f>INDEX(resultados!$A$2:$ZZ$754, 600, MATCH($B$2, resultados!$A$1:$ZZ$1, 0))</f>
        <v/>
      </c>
      <c r="C606">
        <f>INDEX(resultados!$A$2:$ZZ$754, 600, MATCH($B$3, resultados!$A$1:$ZZ$1, 0))</f>
        <v/>
      </c>
    </row>
    <row r="607">
      <c r="A607">
        <f>INDEX(resultados!$A$2:$ZZ$754, 601, MATCH($B$1, resultados!$A$1:$ZZ$1, 0))</f>
        <v/>
      </c>
      <c r="B607">
        <f>INDEX(resultados!$A$2:$ZZ$754, 601, MATCH($B$2, resultados!$A$1:$ZZ$1, 0))</f>
        <v/>
      </c>
      <c r="C607">
        <f>INDEX(resultados!$A$2:$ZZ$754, 601, MATCH($B$3, resultados!$A$1:$ZZ$1, 0))</f>
        <v/>
      </c>
    </row>
    <row r="608">
      <c r="A608">
        <f>INDEX(resultados!$A$2:$ZZ$754, 602, MATCH($B$1, resultados!$A$1:$ZZ$1, 0))</f>
        <v/>
      </c>
      <c r="B608">
        <f>INDEX(resultados!$A$2:$ZZ$754, 602, MATCH($B$2, resultados!$A$1:$ZZ$1, 0))</f>
        <v/>
      </c>
      <c r="C608">
        <f>INDEX(resultados!$A$2:$ZZ$754, 602, MATCH($B$3, resultados!$A$1:$ZZ$1, 0))</f>
        <v/>
      </c>
    </row>
    <row r="609">
      <c r="A609">
        <f>INDEX(resultados!$A$2:$ZZ$754, 603, MATCH($B$1, resultados!$A$1:$ZZ$1, 0))</f>
        <v/>
      </c>
      <c r="B609">
        <f>INDEX(resultados!$A$2:$ZZ$754, 603, MATCH($B$2, resultados!$A$1:$ZZ$1, 0))</f>
        <v/>
      </c>
      <c r="C609">
        <f>INDEX(resultados!$A$2:$ZZ$754, 603, MATCH($B$3, resultados!$A$1:$ZZ$1, 0))</f>
        <v/>
      </c>
    </row>
    <row r="610">
      <c r="A610">
        <f>INDEX(resultados!$A$2:$ZZ$754, 604, MATCH($B$1, resultados!$A$1:$ZZ$1, 0))</f>
        <v/>
      </c>
      <c r="B610">
        <f>INDEX(resultados!$A$2:$ZZ$754, 604, MATCH($B$2, resultados!$A$1:$ZZ$1, 0))</f>
        <v/>
      </c>
      <c r="C610">
        <f>INDEX(resultados!$A$2:$ZZ$754, 604, MATCH($B$3, resultados!$A$1:$ZZ$1, 0))</f>
        <v/>
      </c>
    </row>
    <row r="611">
      <c r="A611">
        <f>INDEX(resultados!$A$2:$ZZ$754, 605, MATCH($B$1, resultados!$A$1:$ZZ$1, 0))</f>
        <v/>
      </c>
      <c r="B611">
        <f>INDEX(resultados!$A$2:$ZZ$754, 605, MATCH($B$2, resultados!$A$1:$ZZ$1, 0))</f>
        <v/>
      </c>
      <c r="C611">
        <f>INDEX(resultados!$A$2:$ZZ$754, 605, MATCH($B$3, resultados!$A$1:$ZZ$1, 0))</f>
        <v/>
      </c>
    </row>
    <row r="612">
      <c r="A612">
        <f>INDEX(resultados!$A$2:$ZZ$754, 606, MATCH($B$1, resultados!$A$1:$ZZ$1, 0))</f>
        <v/>
      </c>
      <c r="B612">
        <f>INDEX(resultados!$A$2:$ZZ$754, 606, MATCH($B$2, resultados!$A$1:$ZZ$1, 0))</f>
        <v/>
      </c>
      <c r="C612">
        <f>INDEX(resultados!$A$2:$ZZ$754, 606, MATCH($B$3, resultados!$A$1:$ZZ$1, 0))</f>
        <v/>
      </c>
    </row>
    <row r="613">
      <c r="A613">
        <f>INDEX(resultados!$A$2:$ZZ$754, 607, MATCH($B$1, resultados!$A$1:$ZZ$1, 0))</f>
        <v/>
      </c>
      <c r="B613">
        <f>INDEX(resultados!$A$2:$ZZ$754, 607, MATCH($B$2, resultados!$A$1:$ZZ$1, 0))</f>
        <v/>
      </c>
      <c r="C613">
        <f>INDEX(resultados!$A$2:$ZZ$754, 607, MATCH($B$3, resultados!$A$1:$ZZ$1, 0))</f>
        <v/>
      </c>
    </row>
    <row r="614">
      <c r="A614">
        <f>INDEX(resultados!$A$2:$ZZ$754, 608, MATCH($B$1, resultados!$A$1:$ZZ$1, 0))</f>
        <v/>
      </c>
      <c r="B614">
        <f>INDEX(resultados!$A$2:$ZZ$754, 608, MATCH($B$2, resultados!$A$1:$ZZ$1, 0))</f>
        <v/>
      </c>
      <c r="C614">
        <f>INDEX(resultados!$A$2:$ZZ$754, 608, MATCH($B$3, resultados!$A$1:$ZZ$1, 0))</f>
        <v/>
      </c>
    </row>
    <row r="615">
      <c r="A615">
        <f>INDEX(resultados!$A$2:$ZZ$754, 609, MATCH($B$1, resultados!$A$1:$ZZ$1, 0))</f>
        <v/>
      </c>
      <c r="B615">
        <f>INDEX(resultados!$A$2:$ZZ$754, 609, MATCH($B$2, resultados!$A$1:$ZZ$1, 0))</f>
        <v/>
      </c>
      <c r="C615">
        <f>INDEX(resultados!$A$2:$ZZ$754, 609, MATCH($B$3, resultados!$A$1:$ZZ$1, 0))</f>
        <v/>
      </c>
    </row>
    <row r="616">
      <c r="A616">
        <f>INDEX(resultados!$A$2:$ZZ$754, 610, MATCH($B$1, resultados!$A$1:$ZZ$1, 0))</f>
        <v/>
      </c>
      <c r="B616">
        <f>INDEX(resultados!$A$2:$ZZ$754, 610, MATCH($B$2, resultados!$A$1:$ZZ$1, 0))</f>
        <v/>
      </c>
      <c r="C616">
        <f>INDEX(resultados!$A$2:$ZZ$754, 610, MATCH($B$3, resultados!$A$1:$ZZ$1, 0))</f>
        <v/>
      </c>
    </row>
    <row r="617">
      <c r="A617">
        <f>INDEX(resultados!$A$2:$ZZ$754, 611, MATCH($B$1, resultados!$A$1:$ZZ$1, 0))</f>
        <v/>
      </c>
      <c r="B617">
        <f>INDEX(resultados!$A$2:$ZZ$754, 611, MATCH($B$2, resultados!$A$1:$ZZ$1, 0))</f>
        <v/>
      </c>
      <c r="C617">
        <f>INDEX(resultados!$A$2:$ZZ$754, 611, MATCH($B$3, resultados!$A$1:$ZZ$1, 0))</f>
        <v/>
      </c>
    </row>
    <row r="618">
      <c r="A618">
        <f>INDEX(resultados!$A$2:$ZZ$754, 612, MATCH($B$1, resultados!$A$1:$ZZ$1, 0))</f>
        <v/>
      </c>
      <c r="B618">
        <f>INDEX(resultados!$A$2:$ZZ$754, 612, MATCH($B$2, resultados!$A$1:$ZZ$1, 0))</f>
        <v/>
      </c>
      <c r="C618">
        <f>INDEX(resultados!$A$2:$ZZ$754, 612, MATCH($B$3, resultados!$A$1:$ZZ$1, 0))</f>
        <v/>
      </c>
    </row>
    <row r="619">
      <c r="A619">
        <f>INDEX(resultados!$A$2:$ZZ$754, 613, MATCH($B$1, resultados!$A$1:$ZZ$1, 0))</f>
        <v/>
      </c>
      <c r="B619">
        <f>INDEX(resultados!$A$2:$ZZ$754, 613, MATCH($B$2, resultados!$A$1:$ZZ$1, 0))</f>
        <v/>
      </c>
      <c r="C619">
        <f>INDEX(resultados!$A$2:$ZZ$754, 613, MATCH($B$3, resultados!$A$1:$ZZ$1, 0))</f>
        <v/>
      </c>
    </row>
    <row r="620">
      <c r="A620">
        <f>INDEX(resultados!$A$2:$ZZ$754, 614, MATCH($B$1, resultados!$A$1:$ZZ$1, 0))</f>
        <v/>
      </c>
      <c r="B620">
        <f>INDEX(resultados!$A$2:$ZZ$754, 614, MATCH($B$2, resultados!$A$1:$ZZ$1, 0))</f>
        <v/>
      </c>
      <c r="C620">
        <f>INDEX(resultados!$A$2:$ZZ$754, 614, MATCH($B$3, resultados!$A$1:$ZZ$1, 0))</f>
        <v/>
      </c>
    </row>
    <row r="621">
      <c r="A621">
        <f>INDEX(resultados!$A$2:$ZZ$754, 615, MATCH($B$1, resultados!$A$1:$ZZ$1, 0))</f>
        <v/>
      </c>
      <c r="B621">
        <f>INDEX(resultados!$A$2:$ZZ$754, 615, MATCH($B$2, resultados!$A$1:$ZZ$1, 0))</f>
        <v/>
      </c>
      <c r="C621">
        <f>INDEX(resultados!$A$2:$ZZ$754, 615, MATCH($B$3, resultados!$A$1:$ZZ$1, 0))</f>
        <v/>
      </c>
    </row>
    <row r="622">
      <c r="A622">
        <f>INDEX(resultados!$A$2:$ZZ$754, 616, MATCH($B$1, resultados!$A$1:$ZZ$1, 0))</f>
        <v/>
      </c>
      <c r="B622">
        <f>INDEX(resultados!$A$2:$ZZ$754, 616, MATCH($B$2, resultados!$A$1:$ZZ$1, 0))</f>
        <v/>
      </c>
      <c r="C622">
        <f>INDEX(resultados!$A$2:$ZZ$754, 616, MATCH($B$3, resultados!$A$1:$ZZ$1, 0))</f>
        <v/>
      </c>
    </row>
    <row r="623">
      <c r="A623">
        <f>INDEX(resultados!$A$2:$ZZ$754, 617, MATCH($B$1, resultados!$A$1:$ZZ$1, 0))</f>
        <v/>
      </c>
      <c r="B623">
        <f>INDEX(resultados!$A$2:$ZZ$754, 617, MATCH($B$2, resultados!$A$1:$ZZ$1, 0))</f>
        <v/>
      </c>
      <c r="C623">
        <f>INDEX(resultados!$A$2:$ZZ$754, 617, MATCH($B$3, resultados!$A$1:$ZZ$1, 0))</f>
        <v/>
      </c>
    </row>
    <row r="624">
      <c r="A624">
        <f>INDEX(resultados!$A$2:$ZZ$754, 618, MATCH($B$1, resultados!$A$1:$ZZ$1, 0))</f>
        <v/>
      </c>
      <c r="B624">
        <f>INDEX(resultados!$A$2:$ZZ$754, 618, MATCH($B$2, resultados!$A$1:$ZZ$1, 0))</f>
        <v/>
      </c>
      <c r="C624">
        <f>INDEX(resultados!$A$2:$ZZ$754, 618, MATCH($B$3, resultados!$A$1:$ZZ$1, 0))</f>
        <v/>
      </c>
    </row>
    <row r="625">
      <c r="A625">
        <f>INDEX(resultados!$A$2:$ZZ$754, 619, MATCH($B$1, resultados!$A$1:$ZZ$1, 0))</f>
        <v/>
      </c>
      <c r="B625">
        <f>INDEX(resultados!$A$2:$ZZ$754, 619, MATCH($B$2, resultados!$A$1:$ZZ$1, 0))</f>
        <v/>
      </c>
      <c r="C625">
        <f>INDEX(resultados!$A$2:$ZZ$754, 619, MATCH($B$3, resultados!$A$1:$ZZ$1, 0))</f>
        <v/>
      </c>
    </row>
    <row r="626">
      <c r="A626">
        <f>INDEX(resultados!$A$2:$ZZ$754, 620, MATCH($B$1, resultados!$A$1:$ZZ$1, 0))</f>
        <v/>
      </c>
      <c r="B626">
        <f>INDEX(resultados!$A$2:$ZZ$754, 620, MATCH($B$2, resultados!$A$1:$ZZ$1, 0))</f>
        <v/>
      </c>
      <c r="C626">
        <f>INDEX(resultados!$A$2:$ZZ$754, 620, MATCH($B$3, resultados!$A$1:$ZZ$1, 0))</f>
        <v/>
      </c>
    </row>
    <row r="627">
      <c r="A627">
        <f>INDEX(resultados!$A$2:$ZZ$754, 621, MATCH($B$1, resultados!$A$1:$ZZ$1, 0))</f>
        <v/>
      </c>
      <c r="B627">
        <f>INDEX(resultados!$A$2:$ZZ$754, 621, MATCH($B$2, resultados!$A$1:$ZZ$1, 0))</f>
        <v/>
      </c>
      <c r="C627">
        <f>INDEX(resultados!$A$2:$ZZ$754, 621, MATCH($B$3, resultados!$A$1:$ZZ$1, 0))</f>
        <v/>
      </c>
    </row>
    <row r="628">
      <c r="A628">
        <f>INDEX(resultados!$A$2:$ZZ$754, 622, MATCH($B$1, resultados!$A$1:$ZZ$1, 0))</f>
        <v/>
      </c>
      <c r="B628">
        <f>INDEX(resultados!$A$2:$ZZ$754, 622, MATCH($B$2, resultados!$A$1:$ZZ$1, 0))</f>
        <v/>
      </c>
      <c r="C628">
        <f>INDEX(resultados!$A$2:$ZZ$754, 622, MATCH($B$3, resultados!$A$1:$ZZ$1, 0))</f>
        <v/>
      </c>
    </row>
    <row r="629">
      <c r="A629">
        <f>INDEX(resultados!$A$2:$ZZ$754, 623, MATCH($B$1, resultados!$A$1:$ZZ$1, 0))</f>
        <v/>
      </c>
      <c r="B629">
        <f>INDEX(resultados!$A$2:$ZZ$754, 623, MATCH($B$2, resultados!$A$1:$ZZ$1, 0))</f>
        <v/>
      </c>
      <c r="C629">
        <f>INDEX(resultados!$A$2:$ZZ$754, 623, MATCH($B$3, resultados!$A$1:$ZZ$1, 0))</f>
        <v/>
      </c>
    </row>
    <row r="630">
      <c r="A630">
        <f>INDEX(resultados!$A$2:$ZZ$754, 624, MATCH($B$1, resultados!$A$1:$ZZ$1, 0))</f>
        <v/>
      </c>
      <c r="B630">
        <f>INDEX(resultados!$A$2:$ZZ$754, 624, MATCH($B$2, resultados!$A$1:$ZZ$1, 0))</f>
        <v/>
      </c>
      <c r="C630">
        <f>INDEX(resultados!$A$2:$ZZ$754, 624, MATCH($B$3, resultados!$A$1:$ZZ$1, 0))</f>
        <v/>
      </c>
    </row>
    <row r="631">
      <c r="A631">
        <f>INDEX(resultados!$A$2:$ZZ$754, 625, MATCH($B$1, resultados!$A$1:$ZZ$1, 0))</f>
        <v/>
      </c>
      <c r="B631">
        <f>INDEX(resultados!$A$2:$ZZ$754, 625, MATCH($B$2, resultados!$A$1:$ZZ$1, 0))</f>
        <v/>
      </c>
      <c r="C631">
        <f>INDEX(resultados!$A$2:$ZZ$754, 625, MATCH($B$3, resultados!$A$1:$ZZ$1, 0))</f>
        <v/>
      </c>
    </row>
    <row r="632">
      <c r="A632">
        <f>INDEX(resultados!$A$2:$ZZ$754, 626, MATCH($B$1, resultados!$A$1:$ZZ$1, 0))</f>
        <v/>
      </c>
      <c r="B632">
        <f>INDEX(resultados!$A$2:$ZZ$754, 626, MATCH($B$2, resultados!$A$1:$ZZ$1, 0))</f>
        <v/>
      </c>
      <c r="C632">
        <f>INDEX(resultados!$A$2:$ZZ$754, 626, MATCH($B$3, resultados!$A$1:$ZZ$1, 0))</f>
        <v/>
      </c>
    </row>
    <row r="633">
      <c r="A633">
        <f>INDEX(resultados!$A$2:$ZZ$754, 627, MATCH($B$1, resultados!$A$1:$ZZ$1, 0))</f>
        <v/>
      </c>
      <c r="B633">
        <f>INDEX(resultados!$A$2:$ZZ$754, 627, MATCH($B$2, resultados!$A$1:$ZZ$1, 0))</f>
        <v/>
      </c>
      <c r="C633">
        <f>INDEX(resultados!$A$2:$ZZ$754, 627, MATCH($B$3, resultados!$A$1:$ZZ$1, 0))</f>
        <v/>
      </c>
    </row>
    <row r="634">
      <c r="A634">
        <f>INDEX(resultados!$A$2:$ZZ$754, 628, MATCH($B$1, resultados!$A$1:$ZZ$1, 0))</f>
        <v/>
      </c>
      <c r="B634">
        <f>INDEX(resultados!$A$2:$ZZ$754, 628, MATCH($B$2, resultados!$A$1:$ZZ$1, 0))</f>
        <v/>
      </c>
      <c r="C634">
        <f>INDEX(resultados!$A$2:$ZZ$754, 628, MATCH($B$3, resultados!$A$1:$ZZ$1, 0))</f>
        <v/>
      </c>
    </row>
    <row r="635">
      <c r="A635">
        <f>INDEX(resultados!$A$2:$ZZ$754, 629, MATCH($B$1, resultados!$A$1:$ZZ$1, 0))</f>
        <v/>
      </c>
      <c r="B635">
        <f>INDEX(resultados!$A$2:$ZZ$754, 629, MATCH($B$2, resultados!$A$1:$ZZ$1, 0))</f>
        <v/>
      </c>
      <c r="C635">
        <f>INDEX(resultados!$A$2:$ZZ$754, 629, MATCH($B$3, resultados!$A$1:$ZZ$1, 0))</f>
        <v/>
      </c>
    </row>
    <row r="636">
      <c r="A636">
        <f>INDEX(resultados!$A$2:$ZZ$754, 630, MATCH($B$1, resultados!$A$1:$ZZ$1, 0))</f>
        <v/>
      </c>
      <c r="B636">
        <f>INDEX(resultados!$A$2:$ZZ$754, 630, MATCH($B$2, resultados!$A$1:$ZZ$1, 0))</f>
        <v/>
      </c>
      <c r="C636">
        <f>INDEX(resultados!$A$2:$ZZ$754, 630, MATCH($B$3, resultados!$A$1:$ZZ$1, 0))</f>
        <v/>
      </c>
    </row>
    <row r="637">
      <c r="A637">
        <f>INDEX(resultados!$A$2:$ZZ$754, 631, MATCH($B$1, resultados!$A$1:$ZZ$1, 0))</f>
        <v/>
      </c>
      <c r="B637">
        <f>INDEX(resultados!$A$2:$ZZ$754, 631, MATCH($B$2, resultados!$A$1:$ZZ$1, 0))</f>
        <v/>
      </c>
      <c r="C637">
        <f>INDEX(resultados!$A$2:$ZZ$754, 631, MATCH($B$3, resultados!$A$1:$ZZ$1, 0))</f>
        <v/>
      </c>
    </row>
    <row r="638">
      <c r="A638">
        <f>INDEX(resultados!$A$2:$ZZ$754, 632, MATCH($B$1, resultados!$A$1:$ZZ$1, 0))</f>
        <v/>
      </c>
      <c r="B638">
        <f>INDEX(resultados!$A$2:$ZZ$754, 632, MATCH($B$2, resultados!$A$1:$ZZ$1, 0))</f>
        <v/>
      </c>
      <c r="C638">
        <f>INDEX(resultados!$A$2:$ZZ$754, 632, MATCH($B$3, resultados!$A$1:$ZZ$1, 0))</f>
        <v/>
      </c>
    </row>
    <row r="639">
      <c r="A639">
        <f>INDEX(resultados!$A$2:$ZZ$754, 633, MATCH($B$1, resultados!$A$1:$ZZ$1, 0))</f>
        <v/>
      </c>
      <c r="B639">
        <f>INDEX(resultados!$A$2:$ZZ$754, 633, MATCH($B$2, resultados!$A$1:$ZZ$1, 0))</f>
        <v/>
      </c>
      <c r="C639">
        <f>INDEX(resultados!$A$2:$ZZ$754, 633, MATCH($B$3, resultados!$A$1:$ZZ$1, 0))</f>
        <v/>
      </c>
    </row>
    <row r="640">
      <c r="A640">
        <f>INDEX(resultados!$A$2:$ZZ$754, 634, MATCH($B$1, resultados!$A$1:$ZZ$1, 0))</f>
        <v/>
      </c>
      <c r="B640">
        <f>INDEX(resultados!$A$2:$ZZ$754, 634, MATCH($B$2, resultados!$A$1:$ZZ$1, 0))</f>
        <v/>
      </c>
      <c r="C640">
        <f>INDEX(resultados!$A$2:$ZZ$754, 634, MATCH($B$3, resultados!$A$1:$ZZ$1, 0))</f>
        <v/>
      </c>
    </row>
    <row r="641">
      <c r="A641">
        <f>INDEX(resultados!$A$2:$ZZ$754, 635, MATCH($B$1, resultados!$A$1:$ZZ$1, 0))</f>
        <v/>
      </c>
      <c r="B641">
        <f>INDEX(resultados!$A$2:$ZZ$754, 635, MATCH($B$2, resultados!$A$1:$ZZ$1, 0))</f>
        <v/>
      </c>
      <c r="C641">
        <f>INDEX(resultados!$A$2:$ZZ$754, 635, MATCH($B$3, resultados!$A$1:$ZZ$1, 0))</f>
        <v/>
      </c>
    </row>
    <row r="642">
      <c r="A642">
        <f>INDEX(resultados!$A$2:$ZZ$754, 636, MATCH($B$1, resultados!$A$1:$ZZ$1, 0))</f>
        <v/>
      </c>
      <c r="B642">
        <f>INDEX(resultados!$A$2:$ZZ$754, 636, MATCH($B$2, resultados!$A$1:$ZZ$1, 0))</f>
        <v/>
      </c>
      <c r="C642">
        <f>INDEX(resultados!$A$2:$ZZ$754, 636, MATCH($B$3, resultados!$A$1:$ZZ$1, 0))</f>
        <v/>
      </c>
    </row>
    <row r="643">
      <c r="A643">
        <f>INDEX(resultados!$A$2:$ZZ$754, 637, MATCH($B$1, resultados!$A$1:$ZZ$1, 0))</f>
        <v/>
      </c>
      <c r="B643">
        <f>INDEX(resultados!$A$2:$ZZ$754, 637, MATCH($B$2, resultados!$A$1:$ZZ$1, 0))</f>
        <v/>
      </c>
      <c r="C643">
        <f>INDEX(resultados!$A$2:$ZZ$754, 637, MATCH($B$3, resultados!$A$1:$ZZ$1, 0))</f>
        <v/>
      </c>
    </row>
    <row r="644">
      <c r="A644">
        <f>INDEX(resultados!$A$2:$ZZ$754, 638, MATCH($B$1, resultados!$A$1:$ZZ$1, 0))</f>
        <v/>
      </c>
      <c r="B644">
        <f>INDEX(resultados!$A$2:$ZZ$754, 638, MATCH($B$2, resultados!$A$1:$ZZ$1, 0))</f>
        <v/>
      </c>
      <c r="C644">
        <f>INDEX(resultados!$A$2:$ZZ$754, 638, MATCH($B$3, resultados!$A$1:$ZZ$1, 0))</f>
        <v/>
      </c>
    </row>
    <row r="645">
      <c r="A645">
        <f>INDEX(resultados!$A$2:$ZZ$754, 639, MATCH($B$1, resultados!$A$1:$ZZ$1, 0))</f>
        <v/>
      </c>
      <c r="B645">
        <f>INDEX(resultados!$A$2:$ZZ$754, 639, MATCH($B$2, resultados!$A$1:$ZZ$1, 0))</f>
        <v/>
      </c>
      <c r="C645">
        <f>INDEX(resultados!$A$2:$ZZ$754, 639, MATCH($B$3, resultados!$A$1:$ZZ$1, 0))</f>
        <v/>
      </c>
    </row>
    <row r="646">
      <c r="A646">
        <f>INDEX(resultados!$A$2:$ZZ$754, 640, MATCH($B$1, resultados!$A$1:$ZZ$1, 0))</f>
        <v/>
      </c>
      <c r="B646">
        <f>INDEX(resultados!$A$2:$ZZ$754, 640, MATCH($B$2, resultados!$A$1:$ZZ$1, 0))</f>
        <v/>
      </c>
      <c r="C646">
        <f>INDEX(resultados!$A$2:$ZZ$754, 640, MATCH($B$3, resultados!$A$1:$ZZ$1, 0))</f>
        <v/>
      </c>
    </row>
    <row r="647">
      <c r="A647">
        <f>INDEX(resultados!$A$2:$ZZ$754, 641, MATCH($B$1, resultados!$A$1:$ZZ$1, 0))</f>
        <v/>
      </c>
      <c r="B647">
        <f>INDEX(resultados!$A$2:$ZZ$754, 641, MATCH($B$2, resultados!$A$1:$ZZ$1, 0))</f>
        <v/>
      </c>
      <c r="C647">
        <f>INDEX(resultados!$A$2:$ZZ$754, 641, MATCH($B$3, resultados!$A$1:$ZZ$1, 0))</f>
        <v/>
      </c>
    </row>
    <row r="648">
      <c r="A648">
        <f>INDEX(resultados!$A$2:$ZZ$754, 642, MATCH($B$1, resultados!$A$1:$ZZ$1, 0))</f>
        <v/>
      </c>
      <c r="B648">
        <f>INDEX(resultados!$A$2:$ZZ$754, 642, MATCH($B$2, resultados!$A$1:$ZZ$1, 0))</f>
        <v/>
      </c>
      <c r="C648">
        <f>INDEX(resultados!$A$2:$ZZ$754, 642, MATCH($B$3, resultados!$A$1:$ZZ$1, 0))</f>
        <v/>
      </c>
    </row>
    <row r="649">
      <c r="A649">
        <f>INDEX(resultados!$A$2:$ZZ$754, 643, MATCH($B$1, resultados!$A$1:$ZZ$1, 0))</f>
        <v/>
      </c>
      <c r="B649">
        <f>INDEX(resultados!$A$2:$ZZ$754, 643, MATCH($B$2, resultados!$A$1:$ZZ$1, 0))</f>
        <v/>
      </c>
      <c r="C649">
        <f>INDEX(resultados!$A$2:$ZZ$754, 643, MATCH($B$3, resultados!$A$1:$ZZ$1, 0))</f>
        <v/>
      </c>
    </row>
    <row r="650">
      <c r="A650">
        <f>INDEX(resultados!$A$2:$ZZ$754, 644, MATCH($B$1, resultados!$A$1:$ZZ$1, 0))</f>
        <v/>
      </c>
      <c r="B650">
        <f>INDEX(resultados!$A$2:$ZZ$754, 644, MATCH($B$2, resultados!$A$1:$ZZ$1, 0))</f>
        <v/>
      </c>
      <c r="C650">
        <f>INDEX(resultados!$A$2:$ZZ$754, 644, MATCH($B$3, resultados!$A$1:$ZZ$1, 0))</f>
        <v/>
      </c>
    </row>
    <row r="651">
      <c r="A651">
        <f>INDEX(resultados!$A$2:$ZZ$754, 645, MATCH($B$1, resultados!$A$1:$ZZ$1, 0))</f>
        <v/>
      </c>
      <c r="B651">
        <f>INDEX(resultados!$A$2:$ZZ$754, 645, MATCH($B$2, resultados!$A$1:$ZZ$1, 0))</f>
        <v/>
      </c>
      <c r="C651">
        <f>INDEX(resultados!$A$2:$ZZ$754, 645, MATCH($B$3, resultados!$A$1:$ZZ$1, 0))</f>
        <v/>
      </c>
    </row>
    <row r="652">
      <c r="A652">
        <f>INDEX(resultados!$A$2:$ZZ$754, 646, MATCH($B$1, resultados!$A$1:$ZZ$1, 0))</f>
        <v/>
      </c>
      <c r="B652">
        <f>INDEX(resultados!$A$2:$ZZ$754, 646, MATCH($B$2, resultados!$A$1:$ZZ$1, 0))</f>
        <v/>
      </c>
      <c r="C652">
        <f>INDEX(resultados!$A$2:$ZZ$754, 646, MATCH($B$3, resultados!$A$1:$ZZ$1, 0))</f>
        <v/>
      </c>
    </row>
    <row r="653">
      <c r="A653">
        <f>INDEX(resultados!$A$2:$ZZ$754, 647, MATCH($B$1, resultados!$A$1:$ZZ$1, 0))</f>
        <v/>
      </c>
      <c r="B653">
        <f>INDEX(resultados!$A$2:$ZZ$754, 647, MATCH($B$2, resultados!$A$1:$ZZ$1, 0))</f>
        <v/>
      </c>
      <c r="C653">
        <f>INDEX(resultados!$A$2:$ZZ$754, 647, MATCH($B$3, resultados!$A$1:$ZZ$1, 0))</f>
        <v/>
      </c>
    </row>
    <row r="654">
      <c r="A654">
        <f>INDEX(resultados!$A$2:$ZZ$754, 648, MATCH($B$1, resultados!$A$1:$ZZ$1, 0))</f>
        <v/>
      </c>
      <c r="B654">
        <f>INDEX(resultados!$A$2:$ZZ$754, 648, MATCH($B$2, resultados!$A$1:$ZZ$1, 0))</f>
        <v/>
      </c>
      <c r="C654">
        <f>INDEX(resultados!$A$2:$ZZ$754, 648, MATCH($B$3, resultados!$A$1:$ZZ$1, 0))</f>
        <v/>
      </c>
    </row>
    <row r="655">
      <c r="A655">
        <f>INDEX(resultados!$A$2:$ZZ$754, 649, MATCH($B$1, resultados!$A$1:$ZZ$1, 0))</f>
        <v/>
      </c>
      <c r="B655">
        <f>INDEX(resultados!$A$2:$ZZ$754, 649, MATCH($B$2, resultados!$A$1:$ZZ$1, 0))</f>
        <v/>
      </c>
      <c r="C655">
        <f>INDEX(resultados!$A$2:$ZZ$754, 649, MATCH($B$3, resultados!$A$1:$ZZ$1, 0))</f>
        <v/>
      </c>
    </row>
    <row r="656">
      <c r="A656">
        <f>INDEX(resultados!$A$2:$ZZ$754, 650, MATCH($B$1, resultados!$A$1:$ZZ$1, 0))</f>
        <v/>
      </c>
      <c r="B656">
        <f>INDEX(resultados!$A$2:$ZZ$754, 650, MATCH($B$2, resultados!$A$1:$ZZ$1, 0))</f>
        <v/>
      </c>
      <c r="C656">
        <f>INDEX(resultados!$A$2:$ZZ$754, 650, MATCH($B$3, resultados!$A$1:$ZZ$1, 0))</f>
        <v/>
      </c>
    </row>
    <row r="657">
      <c r="A657">
        <f>INDEX(resultados!$A$2:$ZZ$754, 651, MATCH($B$1, resultados!$A$1:$ZZ$1, 0))</f>
        <v/>
      </c>
      <c r="B657">
        <f>INDEX(resultados!$A$2:$ZZ$754, 651, MATCH($B$2, resultados!$A$1:$ZZ$1, 0))</f>
        <v/>
      </c>
      <c r="C657">
        <f>INDEX(resultados!$A$2:$ZZ$754, 651, MATCH($B$3, resultados!$A$1:$ZZ$1, 0))</f>
        <v/>
      </c>
    </row>
    <row r="658">
      <c r="A658">
        <f>INDEX(resultados!$A$2:$ZZ$754, 652, MATCH($B$1, resultados!$A$1:$ZZ$1, 0))</f>
        <v/>
      </c>
      <c r="B658">
        <f>INDEX(resultados!$A$2:$ZZ$754, 652, MATCH($B$2, resultados!$A$1:$ZZ$1, 0))</f>
        <v/>
      </c>
      <c r="C658">
        <f>INDEX(resultados!$A$2:$ZZ$754, 652, MATCH($B$3, resultados!$A$1:$ZZ$1, 0))</f>
        <v/>
      </c>
    </row>
    <row r="659">
      <c r="A659">
        <f>INDEX(resultados!$A$2:$ZZ$754, 653, MATCH($B$1, resultados!$A$1:$ZZ$1, 0))</f>
        <v/>
      </c>
      <c r="B659">
        <f>INDEX(resultados!$A$2:$ZZ$754, 653, MATCH($B$2, resultados!$A$1:$ZZ$1, 0))</f>
        <v/>
      </c>
      <c r="C659">
        <f>INDEX(resultados!$A$2:$ZZ$754, 653, MATCH($B$3, resultados!$A$1:$ZZ$1, 0))</f>
        <v/>
      </c>
    </row>
    <row r="660">
      <c r="A660">
        <f>INDEX(resultados!$A$2:$ZZ$754, 654, MATCH($B$1, resultados!$A$1:$ZZ$1, 0))</f>
        <v/>
      </c>
      <c r="B660">
        <f>INDEX(resultados!$A$2:$ZZ$754, 654, MATCH($B$2, resultados!$A$1:$ZZ$1, 0))</f>
        <v/>
      </c>
      <c r="C660">
        <f>INDEX(resultados!$A$2:$ZZ$754, 654, MATCH($B$3, resultados!$A$1:$ZZ$1, 0))</f>
        <v/>
      </c>
    </row>
    <row r="661">
      <c r="A661">
        <f>INDEX(resultados!$A$2:$ZZ$754, 655, MATCH($B$1, resultados!$A$1:$ZZ$1, 0))</f>
        <v/>
      </c>
      <c r="B661">
        <f>INDEX(resultados!$A$2:$ZZ$754, 655, MATCH($B$2, resultados!$A$1:$ZZ$1, 0))</f>
        <v/>
      </c>
      <c r="C661">
        <f>INDEX(resultados!$A$2:$ZZ$754, 655, MATCH($B$3, resultados!$A$1:$ZZ$1, 0))</f>
        <v/>
      </c>
    </row>
    <row r="662">
      <c r="A662">
        <f>INDEX(resultados!$A$2:$ZZ$754, 656, MATCH($B$1, resultados!$A$1:$ZZ$1, 0))</f>
        <v/>
      </c>
      <c r="B662">
        <f>INDEX(resultados!$A$2:$ZZ$754, 656, MATCH($B$2, resultados!$A$1:$ZZ$1, 0))</f>
        <v/>
      </c>
      <c r="C662">
        <f>INDEX(resultados!$A$2:$ZZ$754, 656, MATCH($B$3, resultados!$A$1:$ZZ$1, 0))</f>
        <v/>
      </c>
    </row>
    <row r="663">
      <c r="A663">
        <f>INDEX(resultados!$A$2:$ZZ$754, 657, MATCH($B$1, resultados!$A$1:$ZZ$1, 0))</f>
        <v/>
      </c>
      <c r="B663">
        <f>INDEX(resultados!$A$2:$ZZ$754, 657, MATCH($B$2, resultados!$A$1:$ZZ$1, 0))</f>
        <v/>
      </c>
      <c r="C663">
        <f>INDEX(resultados!$A$2:$ZZ$754, 657, MATCH($B$3, resultados!$A$1:$ZZ$1, 0))</f>
        <v/>
      </c>
    </row>
    <row r="664">
      <c r="A664">
        <f>INDEX(resultados!$A$2:$ZZ$754, 658, MATCH($B$1, resultados!$A$1:$ZZ$1, 0))</f>
        <v/>
      </c>
      <c r="B664">
        <f>INDEX(resultados!$A$2:$ZZ$754, 658, MATCH($B$2, resultados!$A$1:$ZZ$1, 0))</f>
        <v/>
      </c>
      <c r="C664">
        <f>INDEX(resultados!$A$2:$ZZ$754, 658, MATCH($B$3, resultados!$A$1:$ZZ$1, 0))</f>
        <v/>
      </c>
    </row>
    <row r="665">
      <c r="A665">
        <f>INDEX(resultados!$A$2:$ZZ$754, 659, MATCH($B$1, resultados!$A$1:$ZZ$1, 0))</f>
        <v/>
      </c>
      <c r="B665">
        <f>INDEX(resultados!$A$2:$ZZ$754, 659, MATCH($B$2, resultados!$A$1:$ZZ$1, 0))</f>
        <v/>
      </c>
      <c r="C665">
        <f>INDEX(resultados!$A$2:$ZZ$754, 659, MATCH($B$3, resultados!$A$1:$ZZ$1, 0))</f>
        <v/>
      </c>
    </row>
    <row r="666">
      <c r="A666">
        <f>INDEX(resultados!$A$2:$ZZ$754, 660, MATCH($B$1, resultados!$A$1:$ZZ$1, 0))</f>
        <v/>
      </c>
      <c r="B666">
        <f>INDEX(resultados!$A$2:$ZZ$754, 660, MATCH($B$2, resultados!$A$1:$ZZ$1, 0))</f>
        <v/>
      </c>
      <c r="C666">
        <f>INDEX(resultados!$A$2:$ZZ$754, 660, MATCH($B$3, resultados!$A$1:$ZZ$1, 0))</f>
        <v/>
      </c>
    </row>
    <row r="667">
      <c r="A667">
        <f>INDEX(resultados!$A$2:$ZZ$754, 661, MATCH($B$1, resultados!$A$1:$ZZ$1, 0))</f>
        <v/>
      </c>
      <c r="B667">
        <f>INDEX(resultados!$A$2:$ZZ$754, 661, MATCH($B$2, resultados!$A$1:$ZZ$1, 0))</f>
        <v/>
      </c>
      <c r="C667">
        <f>INDEX(resultados!$A$2:$ZZ$754, 661, MATCH($B$3, resultados!$A$1:$ZZ$1, 0))</f>
        <v/>
      </c>
    </row>
    <row r="668">
      <c r="A668">
        <f>INDEX(resultados!$A$2:$ZZ$754, 662, MATCH($B$1, resultados!$A$1:$ZZ$1, 0))</f>
        <v/>
      </c>
      <c r="B668">
        <f>INDEX(resultados!$A$2:$ZZ$754, 662, MATCH($B$2, resultados!$A$1:$ZZ$1, 0))</f>
        <v/>
      </c>
      <c r="C668">
        <f>INDEX(resultados!$A$2:$ZZ$754, 662, MATCH($B$3, resultados!$A$1:$ZZ$1, 0))</f>
        <v/>
      </c>
    </row>
    <row r="669">
      <c r="A669">
        <f>INDEX(resultados!$A$2:$ZZ$754, 663, MATCH($B$1, resultados!$A$1:$ZZ$1, 0))</f>
        <v/>
      </c>
      <c r="B669">
        <f>INDEX(resultados!$A$2:$ZZ$754, 663, MATCH($B$2, resultados!$A$1:$ZZ$1, 0))</f>
        <v/>
      </c>
      <c r="C669">
        <f>INDEX(resultados!$A$2:$ZZ$754, 663, MATCH($B$3, resultados!$A$1:$ZZ$1, 0))</f>
        <v/>
      </c>
    </row>
    <row r="670">
      <c r="A670">
        <f>INDEX(resultados!$A$2:$ZZ$754, 664, MATCH($B$1, resultados!$A$1:$ZZ$1, 0))</f>
        <v/>
      </c>
      <c r="B670">
        <f>INDEX(resultados!$A$2:$ZZ$754, 664, MATCH($B$2, resultados!$A$1:$ZZ$1, 0))</f>
        <v/>
      </c>
      <c r="C670">
        <f>INDEX(resultados!$A$2:$ZZ$754, 664, MATCH($B$3, resultados!$A$1:$ZZ$1, 0))</f>
        <v/>
      </c>
    </row>
    <row r="671">
      <c r="A671">
        <f>INDEX(resultados!$A$2:$ZZ$754, 665, MATCH($B$1, resultados!$A$1:$ZZ$1, 0))</f>
        <v/>
      </c>
      <c r="B671">
        <f>INDEX(resultados!$A$2:$ZZ$754, 665, MATCH($B$2, resultados!$A$1:$ZZ$1, 0))</f>
        <v/>
      </c>
      <c r="C671">
        <f>INDEX(resultados!$A$2:$ZZ$754, 665, MATCH($B$3, resultados!$A$1:$ZZ$1, 0))</f>
        <v/>
      </c>
    </row>
    <row r="672">
      <c r="A672">
        <f>INDEX(resultados!$A$2:$ZZ$754, 666, MATCH($B$1, resultados!$A$1:$ZZ$1, 0))</f>
        <v/>
      </c>
      <c r="B672">
        <f>INDEX(resultados!$A$2:$ZZ$754, 666, MATCH($B$2, resultados!$A$1:$ZZ$1, 0))</f>
        <v/>
      </c>
      <c r="C672">
        <f>INDEX(resultados!$A$2:$ZZ$754, 666, MATCH($B$3, resultados!$A$1:$ZZ$1, 0))</f>
        <v/>
      </c>
    </row>
    <row r="673">
      <c r="A673">
        <f>INDEX(resultados!$A$2:$ZZ$754, 667, MATCH($B$1, resultados!$A$1:$ZZ$1, 0))</f>
        <v/>
      </c>
      <c r="B673">
        <f>INDEX(resultados!$A$2:$ZZ$754, 667, MATCH($B$2, resultados!$A$1:$ZZ$1, 0))</f>
        <v/>
      </c>
      <c r="C673">
        <f>INDEX(resultados!$A$2:$ZZ$754, 667, MATCH($B$3, resultados!$A$1:$ZZ$1, 0))</f>
        <v/>
      </c>
    </row>
    <row r="674">
      <c r="A674">
        <f>INDEX(resultados!$A$2:$ZZ$754, 668, MATCH($B$1, resultados!$A$1:$ZZ$1, 0))</f>
        <v/>
      </c>
      <c r="B674">
        <f>INDEX(resultados!$A$2:$ZZ$754, 668, MATCH($B$2, resultados!$A$1:$ZZ$1, 0))</f>
        <v/>
      </c>
      <c r="C674">
        <f>INDEX(resultados!$A$2:$ZZ$754, 668, MATCH($B$3, resultados!$A$1:$ZZ$1, 0))</f>
        <v/>
      </c>
    </row>
    <row r="675">
      <c r="A675">
        <f>INDEX(resultados!$A$2:$ZZ$754, 669, MATCH($B$1, resultados!$A$1:$ZZ$1, 0))</f>
        <v/>
      </c>
      <c r="B675">
        <f>INDEX(resultados!$A$2:$ZZ$754, 669, MATCH($B$2, resultados!$A$1:$ZZ$1, 0))</f>
        <v/>
      </c>
      <c r="C675">
        <f>INDEX(resultados!$A$2:$ZZ$754, 669, MATCH($B$3, resultados!$A$1:$ZZ$1, 0))</f>
        <v/>
      </c>
    </row>
    <row r="676">
      <c r="A676">
        <f>INDEX(resultados!$A$2:$ZZ$754, 670, MATCH($B$1, resultados!$A$1:$ZZ$1, 0))</f>
        <v/>
      </c>
      <c r="B676">
        <f>INDEX(resultados!$A$2:$ZZ$754, 670, MATCH($B$2, resultados!$A$1:$ZZ$1, 0))</f>
        <v/>
      </c>
      <c r="C676">
        <f>INDEX(resultados!$A$2:$ZZ$754, 670, MATCH($B$3, resultados!$A$1:$ZZ$1, 0))</f>
        <v/>
      </c>
    </row>
    <row r="677">
      <c r="A677">
        <f>INDEX(resultados!$A$2:$ZZ$754, 671, MATCH($B$1, resultados!$A$1:$ZZ$1, 0))</f>
        <v/>
      </c>
      <c r="B677">
        <f>INDEX(resultados!$A$2:$ZZ$754, 671, MATCH($B$2, resultados!$A$1:$ZZ$1, 0))</f>
        <v/>
      </c>
      <c r="C677">
        <f>INDEX(resultados!$A$2:$ZZ$754, 671, MATCH($B$3, resultados!$A$1:$ZZ$1, 0))</f>
        <v/>
      </c>
    </row>
    <row r="678">
      <c r="A678">
        <f>INDEX(resultados!$A$2:$ZZ$754, 672, MATCH($B$1, resultados!$A$1:$ZZ$1, 0))</f>
        <v/>
      </c>
      <c r="B678">
        <f>INDEX(resultados!$A$2:$ZZ$754, 672, MATCH($B$2, resultados!$A$1:$ZZ$1, 0))</f>
        <v/>
      </c>
      <c r="C678">
        <f>INDEX(resultados!$A$2:$ZZ$754, 672, MATCH($B$3, resultados!$A$1:$ZZ$1, 0))</f>
        <v/>
      </c>
    </row>
    <row r="679">
      <c r="A679">
        <f>INDEX(resultados!$A$2:$ZZ$754, 673, MATCH($B$1, resultados!$A$1:$ZZ$1, 0))</f>
        <v/>
      </c>
      <c r="B679">
        <f>INDEX(resultados!$A$2:$ZZ$754, 673, MATCH($B$2, resultados!$A$1:$ZZ$1, 0))</f>
        <v/>
      </c>
      <c r="C679">
        <f>INDEX(resultados!$A$2:$ZZ$754, 673, MATCH($B$3, resultados!$A$1:$ZZ$1, 0))</f>
        <v/>
      </c>
    </row>
    <row r="680">
      <c r="A680">
        <f>INDEX(resultados!$A$2:$ZZ$754, 674, MATCH($B$1, resultados!$A$1:$ZZ$1, 0))</f>
        <v/>
      </c>
      <c r="B680">
        <f>INDEX(resultados!$A$2:$ZZ$754, 674, MATCH($B$2, resultados!$A$1:$ZZ$1, 0))</f>
        <v/>
      </c>
      <c r="C680">
        <f>INDEX(resultados!$A$2:$ZZ$754, 674, MATCH($B$3, resultados!$A$1:$ZZ$1, 0))</f>
        <v/>
      </c>
    </row>
    <row r="681">
      <c r="A681">
        <f>INDEX(resultados!$A$2:$ZZ$754, 675, MATCH($B$1, resultados!$A$1:$ZZ$1, 0))</f>
        <v/>
      </c>
      <c r="B681">
        <f>INDEX(resultados!$A$2:$ZZ$754, 675, MATCH($B$2, resultados!$A$1:$ZZ$1, 0))</f>
        <v/>
      </c>
      <c r="C681">
        <f>INDEX(resultados!$A$2:$ZZ$754, 675, MATCH($B$3, resultados!$A$1:$ZZ$1, 0))</f>
        <v/>
      </c>
    </row>
    <row r="682">
      <c r="A682">
        <f>INDEX(resultados!$A$2:$ZZ$754, 676, MATCH($B$1, resultados!$A$1:$ZZ$1, 0))</f>
        <v/>
      </c>
      <c r="B682">
        <f>INDEX(resultados!$A$2:$ZZ$754, 676, MATCH($B$2, resultados!$A$1:$ZZ$1, 0))</f>
        <v/>
      </c>
      <c r="C682">
        <f>INDEX(resultados!$A$2:$ZZ$754, 676, MATCH($B$3, resultados!$A$1:$ZZ$1, 0))</f>
        <v/>
      </c>
    </row>
    <row r="683">
      <c r="A683">
        <f>INDEX(resultados!$A$2:$ZZ$754, 677, MATCH($B$1, resultados!$A$1:$ZZ$1, 0))</f>
        <v/>
      </c>
      <c r="B683">
        <f>INDEX(resultados!$A$2:$ZZ$754, 677, MATCH($B$2, resultados!$A$1:$ZZ$1, 0))</f>
        <v/>
      </c>
      <c r="C683">
        <f>INDEX(resultados!$A$2:$ZZ$754, 677, MATCH($B$3, resultados!$A$1:$ZZ$1, 0))</f>
        <v/>
      </c>
    </row>
    <row r="684">
      <c r="A684">
        <f>INDEX(resultados!$A$2:$ZZ$754, 678, MATCH($B$1, resultados!$A$1:$ZZ$1, 0))</f>
        <v/>
      </c>
      <c r="B684">
        <f>INDEX(resultados!$A$2:$ZZ$754, 678, MATCH($B$2, resultados!$A$1:$ZZ$1, 0))</f>
        <v/>
      </c>
      <c r="C684">
        <f>INDEX(resultados!$A$2:$ZZ$754, 678, MATCH($B$3, resultados!$A$1:$ZZ$1, 0))</f>
        <v/>
      </c>
    </row>
    <row r="685">
      <c r="A685">
        <f>INDEX(resultados!$A$2:$ZZ$754, 679, MATCH($B$1, resultados!$A$1:$ZZ$1, 0))</f>
        <v/>
      </c>
      <c r="B685">
        <f>INDEX(resultados!$A$2:$ZZ$754, 679, MATCH($B$2, resultados!$A$1:$ZZ$1, 0))</f>
        <v/>
      </c>
      <c r="C685">
        <f>INDEX(resultados!$A$2:$ZZ$754, 679, MATCH($B$3, resultados!$A$1:$ZZ$1, 0))</f>
        <v/>
      </c>
    </row>
    <row r="686">
      <c r="A686">
        <f>INDEX(resultados!$A$2:$ZZ$754, 680, MATCH($B$1, resultados!$A$1:$ZZ$1, 0))</f>
        <v/>
      </c>
      <c r="B686">
        <f>INDEX(resultados!$A$2:$ZZ$754, 680, MATCH($B$2, resultados!$A$1:$ZZ$1, 0))</f>
        <v/>
      </c>
      <c r="C686">
        <f>INDEX(resultados!$A$2:$ZZ$754, 680, MATCH($B$3, resultados!$A$1:$ZZ$1, 0))</f>
        <v/>
      </c>
    </row>
    <row r="687">
      <c r="A687">
        <f>INDEX(resultados!$A$2:$ZZ$754, 681, MATCH($B$1, resultados!$A$1:$ZZ$1, 0))</f>
        <v/>
      </c>
      <c r="B687">
        <f>INDEX(resultados!$A$2:$ZZ$754, 681, MATCH($B$2, resultados!$A$1:$ZZ$1, 0))</f>
        <v/>
      </c>
      <c r="C687">
        <f>INDEX(resultados!$A$2:$ZZ$754, 681, MATCH($B$3, resultados!$A$1:$ZZ$1, 0))</f>
        <v/>
      </c>
    </row>
    <row r="688">
      <c r="A688">
        <f>INDEX(resultados!$A$2:$ZZ$754, 682, MATCH($B$1, resultados!$A$1:$ZZ$1, 0))</f>
        <v/>
      </c>
      <c r="B688">
        <f>INDEX(resultados!$A$2:$ZZ$754, 682, MATCH($B$2, resultados!$A$1:$ZZ$1, 0))</f>
        <v/>
      </c>
      <c r="C688">
        <f>INDEX(resultados!$A$2:$ZZ$754, 682, MATCH($B$3, resultados!$A$1:$ZZ$1, 0))</f>
        <v/>
      </c>
    </row>
    <row r="689">
      <c r="A689">
        <f>INDEX(resultados!$A$2:$ZZ$754, 683, MATCH($B$1, resultados!$A$1:$ZZ$1, 0))</f>
        <v/>
      </c>
      <c r="B689">
        <f>INDEX(resultados!$A$2:$ZZ$754, 683, MATCH($B$2, resultados!$A$1:$ZZ$1, 0))</f>
        <v/>
      </c>
      <c r="C689">
        <f>INDEX(resultados!$A$2:$ZZ$754, 683, MATCH($B$3, resultados!$A$1:$ZZ$1, 0))</f>
        <v/>
      </c>
    </row>
    <row r="690">
      <c r="A690">
        <f>INDEX(resultados!$A$2:$ZZ$754, 684, MATCH($B$1, resultados!$A$1:$ZZ$1, 0))</f>
        <v/>
      </c>
      <c r="B690">
        <f>INDEX(resultados!$A$2:$ZZ$754, 684, MATCH($B$2, resultados!$A$1:$ZZ$1, 0))</f>
        <v/>
      </c>
      <c r="C690">
        <f>INDEX(resultados!$A$2:$ZZ$754, 684, MATCH($B$3, resultados!$A$1:$ZZ$1, 0))</f>
        <v/>
      </c>
    </row>
    <row r="691">
      <c r="A691">
        <f>INDEX(resultados!$A$2:$ZZ$754, 685, MATCH($B$1, resultados!$A$1:$ZZ$1, 0))</f>
        <v/>
      </c>
      <c r="B691">
        <f>INDEX(resultados!$A$2:$ZZ$754, 685, MATCH($B$2, resultados!$A$1:$ZZ$1, 0))</f>
        <v/>
      </c>
      <c r="C691">
        <f>INDEX(resultados!$A$2:$ZZ$754, 685, MATCH($B$3, resultados!$A$1:$ZZ$1, 0))</f>
        <v/>
      </c>
    </row>
    <row r="692">
      <c r="A692">
        <f>INDEX(resultados!$A$2:$ZZ$754, 686, MATCH($B$1, resultados!$A$1:$ZZ$1, 0))</f>
        <v/>
      </c>
      <c r="B692">
        <f>INDEX(resultados!$A$2:$ZZ$754, 686, MATCH($B$2, resultados!$A$1:$ZZ$1, 0))</f>
        <v/>
      </c>
      <c r="C692">
        <f>INDEX(resultados!$A$2:$ZZ$754, 686, MATCH($B$3, resultados!$A$1:$ZZ$1, 0))</f>
        <v/>
      </c>
    </row>
    <row r="693">
      <c r="A693">
        <f>INDEX(resultados!$A$2:$ZZ$754, 687, MATCH($B$1, resultados!$A$1:$ZZ$1, 0))</f>
        <v/>
      </c>
      <c r="B693">
        <f>INDEX(resultados!$A$2:$ZZ$754, 687, MATCH($B$2, resultados!$A$1:$ZZ$1, 0))</f>
        <v/>
      </c>
      <c r="C693">
        <f>INDEX(resultados!$A$2:$ZZ$754, 687, MATCH($B$3, resultados!$A$1:$ZZ$1, 0))</f>
        <v/>
      </c>
    </row>
    <row r="694">
      <c r="A694">
        <f>INDEX(resultados!$A$2:$ZZ$754, 688, MATCH($B$1, resultados!$A$1:$ZZ$1, 0))</f>
        <v/>
      </c>
      <c r="B694">
        <f>INDEX(resultados!$A$2:$ZZ$754, 688, MATCH($B$2, resultados!$A$1:$ZZ$1, 0))</f>
        <v/>
      </c>
      <c r="C694">
        <f>INDEX(resultados!$A$2:$ZZ$754, 688, MATCH($B$3, resultados!$A$1:$ZZ$1, 0))</f>
        <v/>
      </c>
    </row>
    <row r="695">
      <c r="A695">
        <f>INDEX(resultados!$A$2:$ZZ$754, 689, MATCH($B$1, resultados!$A$1:$ZZ$1, 0))</f>
        <v/>
      </c>
      <c r="B695">
        <f>INDEX(resultados!$A$2:$ZZ$754, 689, MATCH($B$2, resultados!$A$1:$ZZ$1, 0))</f>
        <v/>
      </c>
      <c r="C695">
        <f>INDEX(resultados!$A$2:$ZZ$754, 689, MATCH($B$3, resultados!$A$1:$ZZ$1, 0))</f>
        <v/>
      </c>
    </row>
    <row r="696">
      <c r="A696">
        <f>INDEX(resultados!$A$2:$ZZ$754, 690, MATCH($B$1, resultados!$A$1:$ZZ$1, 0))</f>
        <v/>
      </c>
      <c r="B696">
        <f>INDEX(resultados!$A$2:$ZZ$754, 690, MATCH($B$2, resultados!$A$1:$ZZ$1, 0))</f>
        <v/>
      </c>
      <c r="C696">
        <f>INDEX(resultados!$A$2:$ZZ$754, 690, MATCH($B$3, resultados!$A$1:$ZZ$1, 0))</f>
        <v/>
      </c>
    </row>
    <row r="697">
      <c r="A697">
        <f>INDEX(resultados!$A$2:$ZZ$754, 691, MATCH($B$1, resultados!$A$1:$ZZ$1, 0))</f>
        <v/>
      </c>
      <c r="B697">
        <f>INDEX(resultados!$A$2:$ZZ$754, 691, MATCH($B$2, resultados!$A$1:$ZZ$1, 0))</f>
        <v/>
      </c>
      <c r="C697">
        <f>INDEX(resultados!$A$2:$ZZ$754, 691, MATCH($B$3, resultados!$A$1:$ZZ$1, 0))</f>
        <v/>
      </c>
    </row>
    <row r="698">
      <c r="A698">
        <f>INDEX(resultados!$A$2:$ZZ$754, 692, MATCH($B$1, resultados!$A$1:$ZZ$1, 0))</f>
        <v/>
      </c>
      <c r="B698">
        <f>INDEX(resultados!$A$2:$ZZ$754, 692, MATCH($B$2, resultados!$A$1:$ZZ$1, 0))</f>
        <v/>
      </c>
      <c r="C698">
        <f>INDEX(resultados!$A$2:$ZZ$754, 692, MATCH($B$3, resultados!$A$1:$ZZ$1, 0))</f>
        <v/>
      </c>
    </row>
    <row r="699">
      <c r="A699">
        <f>INDEX(resultados!$A$2:$ZZ$754, 693, MATCH($B$1, resultados!$A$1:$ZZ$1, 0))</f>
        <v/>
      </c>
      <c r="B699">
        <f>INDEX(resultados!$A$2:$ZZ$754, 693, MATCH($B$2, resultados!$A$1:$ZZ$1, 0))</f>
        <v/>
      </c>
      <c r="C699">
        <f>INDEX(resultados!$A$2:$ZZ$754, 693, MATCH($B$3, resultados!$A$1:$ZZ$1, 0))</f>
        <v/>
      </c>
    </row>
    <row r="700">
      <c r="A700">
        <f>INDEX(resultados!$A$2:$ZZ$754, 694, MATCH($B$1, resultados!$A$1:$ZZ$1, 0))</f>
        <v/>
      </c>
      <c r="B700">
        <f>INDEX(resultados!$A$2:$ZZ$754, 694, MATCH($B$2, resultados!$A$1:$ZZ$1, 0))</f>
        <v/>
      </c>
      <c r="C700">
        <f>INDEX(resultados!$A$2:$ZZ$754, 694, MATCH($B$3, resultados!$A$1:$ZZ$1, 0))</f>
        <v/>
      </c>
    </row>
    <row r="701">
      <c r="A701">
        <f>INDEX(resultados!$A$2:$ZZ$754, 695, MATCH($B$1, resultados!$A$1:$ZZ$1, 0))</f>
        <v/>
      </c>
      <c r="B701">
        <f>INDEX(resultados!$A$2:$ZZ$754, 695, MATCH($B$2, resultados!$A$1:$ZZ$1, 0))</f>
        <v/>
      </c>
      <c r="C701">
        <f>INDEX(resultados!$A$2:$ZZ$754, 695, MATCH($B$3, resultados!$A$1:$ZZ$1, 0))</f>
        <v/>
      </c>
    </row>
    <row r="702">
      <c r="A702">
        <f>INDEX(resultados!$A$2:$ZZ$754, 696, MATCH($B$1, resultados!$A$1:$ZZ$1, 0))</f>
        <v/>
      </c>
      <c r="B702">
        <f>INDEX(resultados!$A$2:$ZZ$754, 696, MATCH($B$2, resultados!$A$1:$ZZ$1, 0))</f>
        <v/>
      </c>
      <c r="C702">
        <f>INDEX(resultados!$A$2:$ZZ$754, 696, MATCH($B$3, resultados!$A$1:$ZZ$1, 0))</f>
        <v/>
      </c>
    </row>
    <row r="703">
      <c r="A703">
        <f>INDEX(resultados!$A$2:$ZZ$754, 697, MATCH($B$1, resultados!$A$1:$ZZ$1, 0))</f>
        <v/>
      </c>
      <c r="B703">
        <f>INDEX(resultados!$A$2:$ZZ$754, 697, MATCH($B$2, resultados!$A$1:$ZZ$1, 0))</f>
        <v/>
      </c>
      <c r="C703">
        <f>INDEX(resultados!$A$2:$ZZ$754, 697, MATCH($B$3, resultados!$A$1:$ZZ$1, 0))</f>
        <v/>
      </c>
    </row>
    <row r="704">
      <c r="A704">
        <f>INDEX(resultados!$A$2:$ZZ$754, 698, MATCH($B$1, resultados!$A$1:$ZZ$1, 0))</f>
        <v/>
      </c>
      <c r="B704">
        <f>INDEX(resultados!$A$2:$ZZ$754, 698, MATCH($B$2, resultados!$A$1:$ZZ$1, 0))</f>
        <v/>
      </c>
      <c r="C704">
        <f>INDEX(resultados!$A$2:$ZZ$754, 698, MATCH($B$3, resultados!$A$1:$ZZ$1, 0))</f>
        <v/>
      </c>
    </row>
    <row r="705">
      <c r="A705">
        <f>INDEX(resultados!$A$2:$ZZ$754, 699, MATCH($B$1, resultados!$A$1:$ZZ$1, 0))</f>
        <v/>
      </c>
      <c r="B705">
        <f>INDEX(resultados!$A$2:$ZZ$754, 699, MATCH($B$2, resultados!$A$1:$ZZ$1, 0))</f>
        <v/>
      </c>
      <c r="C705">
        <f>INDEX(resultados!$A$2:$ZZ$754, 699, MATCH($B$3, resultados!$A$1:$ZZ$1, 0))</f>
        <v/>
      </c>
    </row>
    <row r="706">
      <c r="A706">
        <f>INDEX(resultados!$A$2:$ZZ$754, 700, MATCH($B$1, resultados!$A$1:$ZZ$1, 0))</f>
        <v/>
      </c>
      <c r="B706">
        <f>INDEX(resultados!$A$2:$ZZ$754, 700, MATCH($B$2, resultados!$A$1:$ZZ$1, 0))</f>
        <v/>
      </c>
      <c r="C706">
        <f>INDEX(resultados!$A$2:$ZZ$754, 700, MATCH($B$3, resultados!$A$1:$ZZ$1, 0))</f>
        <v/>
      </c>
    </row>
    <row r="707">
      <c r="A707">
        <f>INDEX(resultados!$A$2:$ZZ$754, 701, MATCH($B$1, resultados!$A$1:$ZZ$1, 0))</f>
        <v/>
      </c>
      <c r="B707">
        <f>INDEX(resultados!$A$2:$ZZ$754, 701, MATCH($B$2, resultados!$A$1:$ZZ$1, 0))</f>
        <v/>
      </c>
      <c r="C707">
        <f>INDEX(resultados!$A$2:$ZZ$754, 701, MATCH($B$3, resultados!$A$1:$ZZ$1, 0))</f>
        <v/>
      </c>
    </row>
    <row r="708">
      <c r="A708">
        <f>INDEX(resultados!$A$2:$ZZ$754, 702, MATCH($B$1, resultados!$A$1:$ZZ$1, 0))</f>
        <v/>
      </c>
      <c r="B708">
        <f>INDEX(resultados!$A$2:$ZZ$754, 702, MATCH($B$2, resultados!$A$1:$ZZ$1, 0))</f>
        <v/>
      </c>
      <c r="C708">
        <f>INDEX(resultados!$A$2:$ZZ$754, 702, MATCH($B$3, resultados!$A$1:$ZZ$1, 0))</f>
        <v/>
      </c>
    </row>
    <row r="709">
      <c r="A709">
        <f>INDEX(resultados!$A$2:$ZZ$754, 703, MATCH($B$1, resultados!$A$1:$ZZ$1, 0))</f>
        <v/>
      </c>
      <c r="B709">
        <f>INDEX(resultados!$A$2:$ZZ$754, 703, MATCH($B$2, resultados!$A$1:$ZZ$1, 0))</f>
        <v/>
      </c>
      <c r="C709">
        <f>INDEX(resultados!$A$2:$ZZ$754, 703, MATCH($B$3, resultados!$A$1:$ZZ$1, 0))</f>
        <v/>
      </c>
    </row>
    <row r="710">
      <c r="A710">
        <f>INDEX(resultados!$A$2:$ZZ$754, 704, MATCH($B$1, resultados!$A$1:$ZZ$1, 0))</f>
        <v/>
      </c>
      <c r="B710">
        <f>INDEX(resultados!$A$2:$ZZ$754, 704, MATCH($B$2, resultados!$A$1:$ZZ$1, 0))</f>
        <v/>
      </c>
      <c r="C710">
        <f>INDEX(resultados!$A$2:$ZZ$754, 704, MATCH($B$3, resultados!$A$1:$ZZ$1, 0))</f>
        <v/>
      </c>
    </row>
    <row r="711">
      <c r="A711">
        <f>INDEX(resultados!$A$2:$ZZ$754, 705, MATCH($B$1, resultados!$A$1:$ZZ$1, 0))</f>
        <v/>
      </c>
      <c r="B711">
        <f>INDEX(resultados!$A$2:$ZZ$754, 705, MATCH($B$2, resultados!$A$1:$ZZ$1, 0))</f>
        <v/>
      </c>
      <c r="C711">
        <f>INDEX(resultados!$A$2:$ZZ$754, 705, MATCH($B$3, resultados!$A$1:$ZZ$1, 0))</f>
        <v/>
      </c>
    </row>
    <row r="712">
      <c r="A712">
        <f>INDEX(resultados!$A$2:$ZZ$754, 706, MATCH($B$1, resultados!$A$1:$ZZ$1, 0))</f>
        <v/>
      </c>
      <c r="B712">
        <f>INDEX(resultados!$A$2:$ZZ$754, 706, MATCH($B$2, resultados!$A$1:$ZZ$1, 0))</f>
        <v/>
      </c>
      <c r="C712">
        <f>INDEX(resultados!$A$2:$ZZ$754, 706, MATCH($B$3, resultados!$A$1:$ZZ$1, 0))</f>
        <v/>
      </c>
    </row>
    <row r="713">
      <c r="A713">
        <f>INDEX(resultados!$A$2:$ZZ$754, 707, MATCH($B$1, resultados!$A$1:$ZZ$1, 0))</f>
        <v/>
      </c>
      <c r="B713">
        <f>INDEX(resultados!$A$2:$ZZ$754, 707, MATCH($B$2, resultados!$A$1:$ZZ$1, 0))</f>
        <v/>
      </c>
      <c r="C713">
        <f>INDEX(resultados!$A$2:$ZZ$754, 707, MATCH($B$3, resultados!$A$1:$ZZ$1, 0))</f>
        <v/>
      </c>
    </row>
    <row r="714">
      <c r="A714">
        <f>INDEX(resultados!$A$2:$ZZ$754, 708, MATCH($B$1, resultados!$A$1:$ZZ$1, 0))</f>
        <v/>
      </c>
      <c r="B714">
        <f>INDEX(resultados!$A$2:$ZZ$754, 708, MATCH($B$2, resultados!$A$1:$ZZ$1, 0))</f>
        <v/>
      </c>
      <c r="C714">
        <f>INDEX(resultados!$A$2:$ZZ$754, 708, MATCH($B$3, resultados!$A$1:$ZZ$1, 0))</f>
        <v/>
      </c>
    </row>
    <row r="715">
      <c r="A715">
        <f>INDEX(resultados!$A$2:$ZZ$754, 709, MATCH($B$1, resultados!$A$1:$ZZ$1, 0))</f>
        <v/>
      </c>
      <c r="B715">
        <f>INDEX(resultados!$A$2:$ZZ$754, 709, MATCH($B$2, resultados!$A$1:$ZZ$1, 0))</f>
        <v/>
      </c>
      <c r="C715">
        <f>INDEX(resultados!$A$2:$ZZ$754, 709, MATCH($B$3, resultados!$A$1:$ZZ$1, 0))</f>
        <v/>
      </c>
    </row>
    <row r="716">
      <c r="A716">
        <f>INDEX(resultados!$A$2:$ZZ$754, 710, MATCH($B$1, resultados!$A$1:$ZZ$1, 0))</f>
        <v/>
      </c>
      <c r="B716">
        <f>INDEX(resultados!$A$2:$ZZ$754, 710, MATCH($B$2, resultados!$A$1:$ZZ$1, 0))</f>
        <v/>
      </c>
      <c r="C716">
        <f>INDEX(resultados!$A$2:$ZZ$754, 710, MATCH($B$3, resultados!$A$1:$ZZ$1, 0))</f>
        <v/>
      </c>
    </row>
    <row r="717">
      <c r="A717">
        <f>INDEX(resultados!$A$2:$ZZ$754, 711, MATCH($B$1, resultados!$A$1:$ZZ$1, 0))</f>
        <v/>
      </c>
      <c r="B717">
        <f>INDEX(resultados!$A$2:$ZZ$754, 711, MATCH($B$2, resultados!$A$1:$ZZ$1, 0))</f>
        <v/>
      </c>
      <c r="C717">
        <f>INDEX(resultados!$A$2:$ZZ$754, 711, MATCH($B$3, resultados!$A$1:$ZZ$1, 0))</f>
        <v/>
      </c>
    </row>
    <row r="718">
      <c r="A718">
        <f>INDEX(resultados!$A$2:$ZZ$754, 712, MATCH($B$1, resultados!$A$1:$ZZ$1, 0))</f>
        <v/>
      </c>
      <c r="B718">
        <f>INDEX(resultados!$A$2:$ZZ$754, 712, MATCH($B$2, resultados!$A$1:$ZZ$1, 0))</f>
        <v/>
      </c>
      <c r="C718">
        <f>INDEX(resultados!$A$2:$ZZ$754, 712, MATCH($B$3, resultados!$A$1:$ZZ$1, 0))</f>
        <v/>
      </c>
    </row>
    <row r="719">
      <c r="A719">
        <f>INDEX(resultados!$A$2:$ZZ$754, 713, MATCH($B$1, resultados!$A$1:$ZZ$1, 0))</f>
        <v/>
      </c>
      <c r="B719">
        <f>INDEX(resultados!$A$2:$ZZ$754, 713, MATCH($B$2, resultados!$A$1:$ZZ$1, 0))</f>
        <v/>
      </c>
      <c r="C719">
        <f>INDEX(resultados!$A$2:$ZZ$754, 713, MATCH($B$3, resultados!$A$1:$ZZ$1, 0))</f>
        <v/>
      </c>
    </row>
    <row r="720">
      <c r="A720">
        <f>INDEX(resultados!$A$2:$ZZ$754, 714, MATCH($B$1, resultados!$A$1:$ZZ$1, 0))</f>
        <v/>
      </c>
      <c r="B720">
        <f>INDEX(resultados!$A$2:$ZZ$754, 714, MATCH($B$2, resultados!$A$1:$ZZ$1, 0))</f>
        <v/>
      </c>
      <c r="C720">
        <f>INDEX(resultados!$A$2:$ZZ$754, 714, MATCH($B$3, resultados!$A$1:$ZZ$1, 0))</f>
        <v/>
      </c>
    </row>
    <row r="721">
      <c r="A721">
        <f>INDEX(resultados!$A$2:$ZZ$754, 715, MATCH($B$1, resultados!$A$1:$ZZ$1, 0))</f>
        <v/>
      </c>
      <c r="B721">
        <f>INDEX(resultados!$A$2:$ZZ$754, 715, MATCH($B$2, resultados!$A$1:$ZZ$1, 0))</f>
        <v/>
      </c>
      <c r="C721">
        <f>INDEX(resultados!$A$2:$ZZ$754, 715, MATCH($B$3, resultados!$A$1:$ZZ$1, 0))</f>
        <v/>
      </c>
    </row>
    <row r="722">
      <c r="A722">
        <f>INDEX(resultados!$A$2:$ZZ$754, 716, MATCH($B$1, resultados!$A$1:$ZZ$1, 0))</f>
        <v/>
      </c>
      <c r="B722">
        <f>INDEX(resultados!$A$2:$ZZ$754, 716, MATCH($B$2, resultados!$A$1:$ZZ$1, 0))</f>
        <v/>
      </c>
      <c r="C722">
        <f>INDEX(resultados!$A$2:$ZZ$754, 716, MATCH($B$3, resultados!$A$1:$ZZ$1, 0))</f>
        <v/>
      </c>
    </row>
    <row r="723">
      <c r="A723">
        <f>INDEX(resultados!$A$2:$ZZ$754, 717, MATCH($B$1, resultados!$A$1:$ZZ$1, 0))</f>
        <v/>
      </c>
      <c r="B723">
        <f>INDEX(resultados!$A$2:$ZZ$754, 717, MATCH($B$2, resultados!$A$1:$ZZ$1, 0))</f>
        <v/>
      </c>
      <c r="C723">
        <f>INDEX(resultados!$A$2:$ZZ$754, 717, MATCH($B$3, resultados!$A$1:$ZZ$1, 0))</f>
        <v/>
      </c>
    </row>
    <row r="724">
      <c r="A724">
        <f>INDEX(resultados!$A$2:$ZZ$754, 718, MATCH($B$1, resultados!$A$1:$ZZ$1, 0))</f>
        <v/>
      </c>
      <c r="B724">
        <f>INDEX(resultados!$A$2:$ZZ$754, 718, MATCH($B$2, resultados!$A$1:$ZZ$1, 0))</f>
        <v/>
      </c>
      <c r="C724">
        <f>INDEX(resultados!$A$2:$ZZ$754, 718, MATCH($B$3, resultados!$A$1:$ZZ$1, 0))</f>
        <v/>
      </c>
    </row>
    <row r="725">
      <c r="A725">
        <f>INDEX(resultados!$A$2:$ZZ$754, 719, MATCH($B$1, resultados!$A$1:$ZZ$1, 0))</f>
        <v/>
      </c>
      <c r="B725">
        <f>INDEX(resultados!$A$2:$ZZ$754, 719, MATCH($B$2, resultados!$A$1:$ZZ$1, 0))</f>
        <v/>
      </c>
      <c r="C725">
        <f>INDEX(resultados!$A$2:$ZZ$754, 719, MATCH($B$3, resultados!$A$1:$ZZ$1, 0))</f>
        <v/>
      </c>
    </row>
    <row r="726">
      <c r="A726">
        <f>INDEX(resultados!$A$2:$ZZ$754, 720, MATCH($B$1, resultados!$A$1:$ZZ$1, 0))</f>
        <v/>
      </c>
      <c r="B726">
        <f>INDEX(resultados!$A$2:$ZZ$754, 720, MATCH($B$2, resultados!$A$1:$ZZ$1, 0))</f>
        <v/>
      </c>
      <c r="C726">
        <f>INDEX(resultados!$A$2:$ZZ$754, 720, MATCH($B$3, resultados!$A$1:$ZZ$1, 0))</f>
        <v/>
      </c>
    </row>
    <row r="727">
      <c r="A727">
        <f>INDEX(resultados!$A$2:$ZZ$754, 721, MATCH($B$1, resultados!$A$1:$ZZ$1, 0))</f>
        <v/>
      </c>
      <c r="B727">
        <f>INDEX(resultados!$A$2:$ZZ$754, 721, MATCH($B$2, resultados!$A$1:$ZZ$1, 0))</f>
        <v/>
      </c>
      <c r="C727">
        <f>INDEX(resultados!$A$2:$ZZ$754, 721, MATCH($B$3, resultados!$A$1:$ZZ$1, 0))</f>
        <v/>
      </c>
    </row>
    <row r="728">
      <c r="A728">
        <f>INDEX(resultados!$A$2:$ZZ$754, 722, MATCH($B$1, resultados!$A$1:$ZZ$1, 0))</f>
        <v/>
      </c>
      <c r="B728">
        <f>INDEX(resultados!$A$2:$ZZ$754, 722, MATCH($B$2, resultados!$A$1:$ZZ$1, 0))</f>
        <v/>
      </c>
      <c r="C728">
        <f>INDEX(resultados!$A$2:$ZZ$754, 722, MATCH($B$3, resultados!$A$1:$ZZ$1, 0))</f>
        <v/>
      </c>
    </row>
    <row r="729">
      <c r="A729">
        <f>INDEX(resultados!$A$2:$ZZ$754, 723, MATCH($B$1, resultados!$A$1:$ZZ$1, 0))</f>
        <v/>
      </c>
      <c r="B729">
        <f>INDEX(resultados!$A$2:$ZZ$754, 723, MATCH($B$2, resultados!$A$1:$ZZ$1, 0))</f>
        <v/>
      </c>
      <c r="C729">
        <f>INDEX(resultados!$A$2:$ZZ$754, 723, MATCH($B$3, resultados!$A$1:$ZZ$1, 0))</f>
        <v/>
      </c>
    </row>
    <row r="730">
      <c r="A730">
        <f>INDEX(resultados!$A$2:$ZZ$754, 724, MATCH($B$1, resultados!$A$1:$ZZ$1, 0))</f>
        <v/>
      </c>
      <c r="B730">
        <f>INDEX(resultados!$A$2:$ZZ$754, 724, MATCH($B$2, resultados!$A$1:$ZZ$1, 0))</f>
        <v/>
      </c>
      <c r="C730">
        <f>INDEX(resultados!$A$2:$ZZ$754, 724, MATCH($B$3, resultados!$A$1:$ZZ$1, 0))</f>
        <v/>
      </c>
    </row>
    <row r="731">
      <c r="A731">
        <f>INDEX(resultados!$A$2:$ZZ$754, 725, MATCH($B$1, resultados!$A$1:$ZZ$1, 0))</f>
        <v/>
      </c>
      <c r="B731">
        <f>INDEX(resultados!$A$2:$ZZ$754, 725, MATCH($B$2, resultados!$A$1:$ZZ$1, 0))</f>
        <v/>
      </c>
      <c r="C731">
        <f>INDEX(resultados!$A$2:$ZZ$754, 725, MATCH($B$3, resultados!$A$1:$ZZ$1, 0))</f>
        <v/>
      </c>
    </row>
    <row r="732">
      <c r="A732">
        <f>INDEX(resultados!$A$2:$ZZ$754, 726, MATCH($B$1, resultados!$A$1:$ZZ$1, 0))</f>
        <v/>
      </c>
      <c r="B732">
        <f>INDEX(resultados!$A$2:$ZZ$754, 726, MATCH($B$2, resultados!$A$1:$ZZ$1, 0))</f>
        <v/>
      </c>
      <c r="C732">
        <f>INDEX(resultados!$A$2:$ZZ$754, 726, MATCH($B$3, resultados!$A$1:$ZZ$1, 0))</f>
        <v/>
      </c>
    </row>
    <row r="733">
      <c r="A733">
        <f>INDEX(resultados!$A$2:$ZZ$754, 727, MATCH($B$1, resultados!$A$1:$ZZ$1, 0))</f>
        <v/>
      </c>
      <c r="B733">
        <f>INDEX(resultados!$A$2:$ZZ$754, 727, MATCH($B$2, resultados!$A$1:$ZZ$1, 0))</f>
        <v/>
      </c>
      <c r="C733">
        <f>INDEX(resultados!$A$2:$ZZ$754, 727, MATCH($B$3, resultados!$A$1:$ZZ$1, 0))</f>
        <v/>
      </c>
    </row>
    <row r="734">
      <c r="A734">
        <f>INDEX(resultados!$A$2:$ZZ$754, 728, MATCH($B$1, resultados!$A$1:$ZZ$1, 0))</f>
        <v/>
      </c>
      <c r="B734">
        <f>INDEX(resultados!$A$2:$ZZ$754, 728, MATCH($B$2, resultados!$A$1:$ZZ$1, 0))</f>
        <v/>
      </c>
      <c r="C734">
        <f>INDEX(resultados!$A$2:$ZZ$754, 728, MATCH($B$3, resultados!$A$1:$ZZ$1, 0))</f>
        <v/>
      </c>
    </row>
    <row r="735">
      <c r="A735">
        <f>INDEX(resultados!$A$2:$ZZ$754, 729, MATCH($B$1, resultados!$A$1:$ZZ$1, 0))</f>
        <v/>
      </c>
      <c r="B735">
        <f>INDEX(resultados!$A$2:$ZZ$754, 729, MATCH($B$2, resultados!$A$1:$ZZ$1, 0))</f>
        <v/>
      </c>
      <c r="C735">
        <f>INDEX(resultados!$A$2:$ZZ$754, 729, MATCH($B$3, resultados!$A$1:$ZZ$1, 0))</f>
        <v/>
      </c>
    </row>
    <row r="736">
      <c r="A736">
        <f>INDEX(resultados!$A$2:$ZZ$754, 730, MATCH($B$1, resultados!$A$1:$ZZ$1, 0))</f>
        <v/>
      </c>
      <c r="B736">
        <f>INDEX(resultados!$A$2:$ZZ$754, 730, MATCH($B$2, resultados!$A$1:$ZZ$1, 0))</f>
        <v/>
      </c>
      <c r="C736">
        <f>INDEX(resultados!$A$2:$ZZ$754, 730, MATCH($B$3, resultados!$A$1:$ZZ$1, 0))</f>
        <v/>
      </c>
    </row>
    <row r="737">
      <c r="A737">
        <f>INDEX(resultados!$A$2:$ZZ$754, 731, MATCH($B$1, resultados!$A$1:$ZZ$1, 0))</f>
        <v/>
      </c>
      <c r="B737">
        <f>INDEX(resultados!$A$2:$ZZ$754, 731, MATCH($B$2, resultados!$A$1:$ZZ$1, 0))</f>
        <v/>
      </c>
      <c r="C737">
        <f>INDEX(resultados!$A$2:$ZZ$754, 731, MATCH($B$3, resultados!$A$1:$ZZ$1, 0))</f>
        <v/>
      </c>
    </row>
    <row r="738">
      <c r="A738">
        <f>INDEX(resultados!$A$2:$ZZ$754, 732, MATCH($B$1, resultados!$A$1:$ZZ$1, 0))</f>
        <v/>
      </c>
      <c r="B738">
        <f>INDEX(resultados!$A$2:$ZZ$754, 732, MATCH($B$2, resultados!$A$1:$ZZ$1, 0))</f>
        <v/>
      </c>
      <c r="C738">
        <f>INDEX(resultados!$A$2:$ZZ$754, 732, MATCH($B$3, resultados!$A$1:$ZZ$1, 0))</f>
        <v/>
      </c>
    </row>
    <row r="739">
      <c r="A739">
        <f>INDEX(resultados!$A$2:$ZZ$754, 733, MATCH($B$1, resultados!$A$1:$ZZ$1, 0))</f>
        <v/>
      </c>
      <c r="B739">
        <f>INDEX(resultados!$A$2:$ZZ$754, 733, MATCH($B$2, resultados!$A$1:$ZZ$1, 0))</f>
        <v/>
      </c>
      <c r="C739">
        <f>INDEX(resultados!$A$2:$ZZ$754, 733, MATCH($B$3, resultados!$A$1:$ZZ$1, 0))</f>
        <v/>
      </c>
    </row>
    <row r="740">
      <c r="A740">
        <f>INDEX(resultados!$A$2:$ZZ$754, 734, MATCH($B$1, resultados!$A$1:$ZZ$1, 0))</f>
        <v/>
      </c>
      <c r="B740">
        <f>INDEX(resultados!$A$2:$ZZ$754, 734, MATCH($B$2, resultados!$A$1:$ZZ$1, 0))</f>
        <v/>
      </c>
      <c r="C740">
        <f>INDEX(resultados!$A$2:$ZZ$754, 734, MATCH($B$3, resultados!$A$1:$ZZ$1, 0))</f>
        <v/>
      </c>
    </row>
    <row r="741">
      <c r="A741">
        <f>INDEX(resultados!$A$2:$ZZ$754, 735, MATCH($B$1, resultados!$A$1:$ZZ$1, 0))</f>
        <v/>
      </c>
      <c r="B741">
        <f>INDEX(resultados!$A$2:$ZZ$754, 735, MATCH($B$2, resultados!$A$1:$ZZ$1, 0))</f>
        <v/>
      </c>
      <c r="C741">
        <f>INDEX(resultados!$A$2:$ZZ$754, 735, MATCH($B$3, resultados!$A$1:$ZZ$1, 0))</f>
        <v/>
      </c>
    </row>
    <row r="742">
      <c r="A742">
        <f>INDEX(resultados!$A$2:$ZZ$754, 736, MATCH($B$1, resultados!$A$1:$ZZ$1, 0))</f>
        <v/>
      </c>
      <c r="B742">
        <f>INDEX(resultados!$A$2:$ZZ$754, 736, MATCH($B$2, resultados!$A$1:$ZZ$1, 0))</f>
        <v/>
      </c>
      <c r="C742">
        <f>INDEX(resultados!$A$2:$ZZ$754, 736, MATCH($B$3, resultados!$A$1:$ZZ$1, 0))</f>
        <v/>
      </c>
    </row>
    <row r="743">
      <c r="A743">
        <f>INDEX(resultados!$A$2:$ZZ$754, 737, MATCH($B$1, resultados!$A$1:$ZZ$1, 0))</f>
        <v/>
      </c>
      <c r="B743">
        <f>INDEX(resultados!$A$2:$ZZ$754, 737, MATCH($B$2, resultados!$A$1:$ZZ$1, 0))</f>
        <v/>
      </c>
      <c r="C743">
        <f>INDEX(resultados!$A$2:$ZZ$754, 737, MATCH($B$3, resultados!$A$1:$ZZ$1, 0))</f>
        <v/>
      </c>
    </row>
    <row r="744">
      <c r="A744">
        <f>INDEX(resultados!$A$2:$ZZ$754, 738, MATCH($B$1, resultados!$A$1:$ZZ$1, 0))</f>
        <v/>
      </c>
      <c r="B744">
        <f>INDEX(resultados!$A$2:$ZZ$754, 738, MATCH($B$2, resultados!$A$1:$ZZ$1, 0))</f>
        <v/>
      </c>
      <c r="C744">
        <f>INDEX(resultados!$A$2:$ZZ$754, 738, MATCH($B$3, resultados!$A$1:$ZZ$1, 0))</f>
        <v/>
      </c>
    </row>
    <row r="745">
      <c r="A745">
        <f>INDEX(resultados!$A$2:$ZZ$754, 739, MATCH($B$1, resultados!$A$1:$ZZ$1, 0))</f>
        <v/>
      </c>
      <c r="B745">
        <f>INDEX(resultados!$A$2:$ZZ$754, 739, MATCH($B$2, resultados!$A$1:$ZZ$1, 0))</f>
        <v/>
      </c>
      <c r="C745">
        <f>INDEX(resultados!$A$2:$ZZ$754, 739, MATCH($B$3, resultados!$A$1:$ZZ$1, 0))</f>
        <v/>
      </c>
    </row>
    <row r="746">
      <c r="A746">
        <f>INDEX(resultados!$A$2:$ZZ$754, 740, MATCH($B$1, resultados!$A$1:$ZZ$1, 0))</f>
        <v/>
      </c>
      <c r="B746">
        <f>INDEX(resultados!$A$2:$ZZ$754, 740, MATCH($B$2, resultados!$A$1:$ZZ$1, 0))</f>
        <v/>
      </c>
      <c r="C746">
        <f>INDEX(resultados!$A$2:$ZZ$754, 740, MATCH($B$3, resultados!$A$1:$ZZ$1, 0))</f>
        <v/>
      </c>
    </row>
    <row r="747">
      <c r="A747">
        <f>INDEX(resultados!$A$2:$ZZ$754, 741, MATCH($B$1, resultados!$A$1:$ZZ$1, 0))</f>
        <v/>
      </c>
      <c r="B747">
        <f>INDEX(resultados!$A$2:$ZZ$754, 741, MATCH($B$2, resultados!$A$1:$ZZ$1, 0))</f>
        <v/>
      </c>
      <c r="C747">
        <f>INDEX(resultados!$A$2:$ZZ$754, 741, MATCH($B$3, resultados!$A$1:$ZZ$1, 0))</f>
        <v/>
      </c>
    </row>
    <row r="748">
      <c r="A748">
        <f>INDEX(resultados!$A$2:$ZZ$754, 742, MATCH($B$1, resultados!$A$1:$ZZ$1, 0))</f>
        <v/>
      </c>
      <c r="B748">
        <f>INDEX(resultados!$A$2:$ZZ$754, 742, MATCH($B$2, resultados!$A$1:$ZZ$1, 0))</f>
        <v/>
      </c>
      <c r="C748">
        <f>INDEX(resultados!$A$2:$ZZ$754, 742, MATCH($B$3, resultados!$A$1:$ZZ$1, 0))</f>
        <v/>
      </c>
    </row>
    <row r="749">
      <c r="A749">
        <f>INDEX(resultados!$A$2:$ZZ$754, 743, MATCH($B$1, resultados!$A$1:$ZZ$1, 0))</f>
        <v/>
      </c>
      <c r="B749">
        <f>INDEX(resultados!$A$2:$ZZ$754, 743, MATCH($B$2, resultados!$A$1:$ZZ$1, 0))</f>
        <v/>
      </c>
      <c r="C749">
        <f>INDEX(resultados!$A$2:$ZZ$754, 743, MATCH($B$3, resultados!$A$1:$ZZ$1, 0))</f>
        <v/>
      </c>
    </row>
    <row r="750">
      <c r="A750">
        <f>INDEX(resultados!$A$2:$ZZ$754, 744, MATCH($B$1, resultados!$A$1:$ZZ$1, 0))</f>
        <v/>
      </c>
      <c r="B750">
        <f>INDEX(resultados!$A$2:$ZZ$754, 744, MATCH($B$2, resultados!$A$1:$ZZ$1, 0))</f>
        <v/>
      </c>
      <c r="C750">
        <f>INDEX(resultados!$A$2:$ZZ$754, 744, MATCH($B$3, resultados!$A$1:$ZZ$1, 0))</f>
        <v/>
      </c>
    </row>
    <row r="751">
      <c r="A751">
        <f>INDEX(resultados!$A$2:$ZZ$754, 745, MATCH($B$1, resultados!$A$1:$ZZ$1, 0))</f>
        <v/>
      </c>
      <c r="B751">
        <f>INDEX(resultados!$A$2:$ZZ$754, 745, MATCH($B$2, resultados!$A$1:$ZZ$1, 0))</f>
        <v/>
      </c>
      <c r="C751">
        <f>INDEX(resultados!$A$2:$ZZ$754, 745, MATCH($B$3, resultados!$A$1:$ZZ$1, 0))</f>
        <v/>
      </c>
    </row>
    <row r="752">
      <c r="A752">
        <f>INDEX(resultados!$A$2:$ZZ$754, 746, MATCH($B$1, resultados!$A$1:$ZZ$1, 0))</f>
        <v/>
      </c>
      <c r="B752">
        <f>INDEX(resultados!$A$2:$ZZ$754, 746, MATCH($B$2, resultados!$A$1:$ZZ$1, 0))</f>
        <v/>
      </c>
      <c r="C752">
        <f>INDEX(resultados!$A$2:$ZZ$754, 746, MATCH($B$3, resultados!$A$1:$ZZ$1, 0))</f>
        <v/>
      </c>
    </row>
    <row r="753">
      <c r="A753">
        <f>INDEX(resultados!$A$2:$ZZ$754, 747, MATCH($B$1, resultados!$A$1:$ZZ$1, 0))</f>
        <v/>
      </c>
      <c r="B753">
        <f>INDEX(resultados!$A$2:$ZZ$754, 747, MATCH($B$2, resultados!$A$1:$ZZ$1, 0))</f>
        <v/>
      </c>
      <c r="C753">
        <f>INDEX(resultados!$A$2:$ZZ$754, 747, MATCH($B$3, resultados!$A$1:$ZZ$1, 0))</f>
        <v/>
      </c>
    </row>
    <row r="754">
      <c r="A754">
        <f>INDEX(resultados!$A$2:$ZZ$754, 748, MATCH($B$1, resultados!$A$1:$ZZ$1, 0))</f>
        <v/>
      </c>
      <c r="B754">
        <f>INDEX(resultados!$A$2:$ZZ$754, 748, MATCH($B$2, resultados!$A$1:$ZZ$1, 0))</f>
        <v/>
      </c>
      <c r="C754">
        <f>INDEX(resultados!$A$2:$ZZ$754, 748, MATCH($B$3, resultados!$A$1:$ZZ$1, 0))</f>
        <v/>
      </c>
    </row>
    <row r="755">
      <c r="A755">
        <f>INDEX(resultados!$A$2:$ZZ$754, 749, MATCH($B$1, resultados!$A$1:$ZZ$1, 0))</f>
        <v/>
      </c>
      <c r="B755">
        <f>INDEX(resultados!$A$2:$ZZ$754, 749, MATCH($B$2, resultados!$A$1:$ZZ$1, 0))</f>
        <v/>
      </c>
      <c r="C755">
        <f>INDEX(resultados!$A$2:$ZZ$754, 749, MATCH($B$3, resultados!$A$1:$ZZ$1, 0))</f>
        <v/>
      </c>
    </row>
    <row r="756">
      <c r="A756">
        <f>INDEX(resultados!$A$2:$ZZ$754, 750, MATCH($B$1, resultados!$A$1:$ZZ$1, 0))</f>
        <v/>
      </c>
      <c r="B756">
        <f>INDEX(resultados!$A$2:$ZZ$754, 750, MATCH($B$2, resultados!$A$1:$ZZ$1, 0))</f>
        <v/>
      </c>
      <c r="C756">
        <f>INDEX(resultados!$A$2:$ZZ$754, 750, MATCH($B$3, resultados!$A$1:$ZZ$1, 0))</f>
        <v/>
      </c>
    </row>
    <row r="757">
      <c r="A757">
        <f>INDEX(resultados!$A$2:$ZZ$754, 751, MATCH($B$1, resultados!$A$1:$ZZ$1, 0))</f>
        <v/>
      </c>
      <c r="B757">
        <f>INDEX(resultados!$A$2:$ZZ$754, 751, MATCH($B$2, resultados!$A$1:$ZZ$1, 0))</f>
        <v/>
      </c>
      <c r="C757">
        <f>INDEX(resultados!$A$2:$ZZ$754, 751, MATCH($B$3, resultados!$A$1:$ZZ$1, 0))</f>
        <v/>
      </c>
    </row>
    <row r="758">
      <c r="A758">
        <f>INDEX(resultados!$A$2:$ZZ$754, 752, MATCH($B$1, resultados!$A$1:$ZZ$1, 0))</f>
        <v/>
      </c>
      <c r="B758">
        <f>INDEX(resultados!$A$2:$ZZ$754, 752, MATCH($B$2, resultados!$A$1:$ZZ$1, 0))</f>
        <v/>
      </c>
      <c r="C758">
        <f>INDEX(resultados!$A$2:$ZZ$754, 752, MATCH($B$3, resultados!$A$1:$ZZ$1, 0))</f>
        <v/>
      </c>
    </row>
    <row r="759">
      <c r="A759">
        <f>INDEX(resultados!$A$2:$ZZ$754, 753, MATCH($B$1, resultados!$A$1:$ZZ$1, 0))</f>
        <v/>
      </c>
      <c r="B759">
        <f>INDEX(resultados!$A$2:$ZZ$754, 753, MATCH($B$2, resultados!$A$1:$ZZ$1, 0))</f>
        <v/>
      </c>
      <c r="C759">
        <f>INDEX(resultados!$A$2:$ZZ$754, 753,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1.2746</v>
      </c>
      <c r="E2" t="n">
        <v>78.45999999999999</v>
      </c>
      <c r="F2" t="n">
        <v>48.92</v>
      </c>
      <c r="G2" t="n">
        <v>5.18</v>
      </c>
      <c r="H2" t="n">
        <v>0.07000000000000001</v>
      </c>
      <c r="I2" t="n">
        <v>567</v>
      </c>
      <c r="J2" t="n">
        <v>242.64</v>
      </c>
      <c r="K2" t="n">
        <v>58.47</v>
      </c>
      <c r="L2" t="n">
        <v>1</v>
      </c>
      <c r="M2" t="n">
        <v>565</v>
      </c>
      <c r="N2" t="n">
        <v>58.17</v>
      </c>
      <c r="O2" t="n">
        <v>30160.1</v>
      </c>
      <c r="P2" t="n">
        <v>782.2</v>
      </c>
      <c r="Q2" t="n">
        <v>3112.01</v>
      </c>
      <c r="R2" t="n">
        <v>652.6900000000001</v>
      </c>
      <c r="S2" t="n">
        <v>88.73</v>
      </c>
      <c r="T2" t="n">
        <v>277448.67</v>
      </c>
      <c r="U2" t="n">
        <v>0.14</v>
      </c>
      <c r="V2" t="n">
        <v>0.59</v>
      </c>
      <c r="W2" t="n">
        <v>8.539999999999999</v>
      </c>
      <c r="X2" t="n">
        <v>17.14</v>
      </c>
      <c r="Y2" t="n">
        <v>1</v>
      </c>
      <c r="Z2" t="n">
        <v>10</v>
      </c>
      <c r="AA2" t="n">
        <v>2050.88519918882</v>
      </c>
      <c r="AB2" t="n">
        <v>2806.111608199467</v>
      </c>
      <c r="AC2" t="n">
        <v>2538.300254715287</v>
      </c>
      <c r="AD2" t="n">
        <v>2050885.19918882</v>
      </c>
      <c r="AE2" t="n">
        <v>2806111.608199467</v>
      </c>
      <c r="AF2" t="n">
        <v>6.458416468526602e-07</v>
      </c>
      <c r="AG2" t="n">
        <v>1.634583333333333</v>
      </c>
      <c r="AH2" t="n">
        <v>2538300.254715287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1.5262</v>
      </c>
      <c r="E3" t="n">
        <v>65.52</v>
      </c>
      <c r="F3" t="n">
        <v>43.74</v>
      </c>
      <c r="G3" t="n">
        <v>6.51</v>
      </c>
      <c r="H3" t="n">
        <v>0.09</v>
      </c>
      <c r="I3" t="n">
        <v>403</v>
      </c>
      <c r="J3" t="n">
        <v>243.08</v>
      </c>
      <c r="K3" t="n">
        <v>58.47</v>
      </c>
      <c r="L3" t="n">
        <v>1.25</v>
      </c>
      <c r="M3" t="n">
        <v>401</v>
      </c>
      <c r="N3" t="n">
        <v>58.36</v>
      </c>
      <c r="O3" t="n">
        <v>30214.33</v>
      </c>
      <c r="P3" t="n">
        <v>696.46</v>
      </c>
      <c r="Q3" t="n">
        <v>3110.92</v>
      </c>
      <c r="R3" t="n">
        <v>483.32</v>
      </c>
      <c r="S3" t="n">
        <v>88.73</v>
      </c>
      <c r="T3" t="n">
        <v>193582.36</v>
      </c>
      <c r="U3" t="n">
        <v>0.18</v>
      </c>
      <c r="V3" t="n">
        <v>0.66</v>
      </c>
      <c r="W3" t="n">
        <v>8.26</v>
      </c>
      <c r="X3" t="n">
        <v>11.96</v>
      </c>
      <c r="Y3" t="n">
        <v>1</v>
      </c>
      <c r="Z3" t="n">
        <v>10</v>
      </c>
      <c r="AA3" t="n">
        <v>1527.885628162419</v>
      </c>
      <c r="AB3" t="n">
        <v>2090.520522008491</v>
      </c>
      <c r="AC3" t="n">
        <v>1891.00417745198</v>
      </c>
      <c r="AD3" t="n">
        <v>1527885.628162419</v>
      </c>
      <c r="AE3" t="n">
        <v>2090520.522008491</v>
      </c>
      <c r="AF3" t="n">
        <v>7.733277274647184e-07</v>
      </c>
      <c r="AG3" t="n">
        <v>1.365</v>
      </c>
      <c r="AH3" t="n">
        <v>1891004.17745198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1.7065</v>
      </c>
      <c r="E4" t="n">
        <v>58.6</v>
      </c>
      <c r="F4" t="n">
        <v>41.01</v>
      </c>
      <c r="G4" t="n">
        <v>7.84</v>
      </c>
      <c r="H4" t="n">
        <v>0.11</v>
      </c>
      <c r="I4" t="n">
        <v>314</v>
      </c>
      <c r="J4" t="n">
        <v>243.52</v>
      </c>
      <c r="K4" t="n">
        <v>58.47</v>
      </c>
      <c r="L4" t="n">
        <v>1.5</v>
      </c>
      <c r="M4" t="n">
        <v>312</v>
      </c>
      <c r="N4" t="n">
        <v>58.55</v>
      </c>
      <c r="O4" t="n">
        <v>30268.64</v>
      </c>
      <c r="P4" t="n">
        <v>650.51</v>
      </c>
      <c r="Q4" t="n">
        <v>3110.74</v>
      </c>
      <c r="R4" t="n">
        <v>394.37</v>
      </c>
      <c r="S4" t="n">
        <v>88.73</v>
      </c>
      <c r="T4" t="n">
        <v>149555.83</v>
      </c>
      <c r="U4" t="n">
        <v>0.23</v>
      </c>
      <c r="V4" t="n">
        <v>0.71</v>
      </c>
      <c r="W4" t="n">
        <v>8.109999999999999</v>
      </c>
      <c r="X4" t="n">
        <v>9.24</v>
      </c>
      <c r="Y4" t="n">
        <v>1</v>
      </c>
      <c r="Z4" t="n">
        <v>10</v>
      </c>
      <c r="AA4" t="n">
        <v>1278.273965967832</v>
      </c>
      <c r="AB4" t="n">
        <v>1748.990833704515</v>
      </c>
      <c r="AC4" t="n">
        <v>1582.069603259808</v>
      </c>
      <c r="AD4" t="n">
        <v>1278273.965967832</v>
      </c>
      <c r="AE4" t="n">
        <v>1748990.833704515</v>
      </c>
      <c r="AF4" t="n">
        <v>8.646859958842497e-07</v>
      </c>
      <c r="AG4" t="n">
        <v>1.220833333333333</v>
      </c>
      <c r="AH4" t="n">
        <v>1582069.603259808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1.8479</v>
      </c>
      <c r="E5" t="n">
        <v>54.11</v>
      </c>
      <c r="F5" t="n">
        <v>39.27</v>
      </c>
      <c r="G5" t="n">
        <v>9.199999999999999</v>
      </c>
      <c r="H5" t="n">
        <v>0.13</v>
      </c>
      <c r="I5" t="n">
        <v>256</v>
      </c>
      <c r="J5" t="n">
        <v>243.96</v>
      </c>
      <c r="K5" t="n">
        <v>58.47</v>
      </c>
      <c r="L5" t="n">
        <v>1.75</v>
      </c>
      <c r="M5" t="n">
        <v>254</v>
      </c>
      <c r="N5" t="n">
        <v>58.74</v>
      </c>
      <c r="O5" t="n">
        <v>30323.01</v>
      </c>
      <c r="P5" t="n">
        <v>620.22</v>
      </c>
      <c r="Q5" t="n">
        <v>3110.57</v>
      </c>
      <c r="R5" t="n">
        <v>337.03</v>
      </c>
      <c r="S5" t="n">
        <v>88.73</v>
      </c>
      <c r="T5" t="n">
        <v>121175.99</v>
      </c>
      <c r="U5" t="n">
        <v>0.26</v>
      </c>
      <c r="V5" t="n">
        <v>0.74</v>
      </c>
      <c r="W5" t="n">
        <v>8.02</v>
      </c>
      <c r="X5" t="n">
        <v>7.5</v>
      </c>
      <c r="Y5" t="n">
        <v>1</v>
      </c>
      <c r="Z5" t="n">
        <v>10</v>
      </c>
      <c r="AA5" t="n">
        <v>1127.269592910188</v>
      </c>
      <c r="AB5" t="n">
        <v>1542.379988644277</v>
      </c>
      <c r="AC5" t="n">
        <v>1395.177407271977</v>
      </c>
      <c r="AD5" t="n">
        <v>1127269.592910188</v>
      </c>
      <c r="AE5" t="n">
        <v>1542379.988644277</v>
      </c>
      <c r="AF5" t="n">
        <v>9.363335785493732e-07</v>
      </c>
      <c r="AG5" t="n">
        <v>1.127291666666667</v>
      </c>
      <c r="AH5" t="n">
        <v>1395177.407271977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1.9568</v>
      </c>
      <c r="E6" t="n">
        <v>51.1</v>
      </c>
      <c r="F6" t="n">
        <v>38.1</v>
      </c>
      <c r="G6" t="n">
        <v>10.53</v>
      </c>
      <c r="H6" t="n">
        <v>0.15</v>
      </c>
      <c r="I6" t="n">
        <v>217</v>
      </c>
      <c r="J6" t="n">
        <v>244.41</v>
      </c>
      <c r="K6" t="n">
        <v>58.47</v>
      </c>
      <c r="L6" t="n">
        <v>2</v>
      </c>
      <c r="M6" t="n">
        <v>215</v>
      </c>
      <c r="N6" t="n">
        <v>58.93</v>
      </c>
      <c r="O6" t="n">
        <v>30377.45</v>
      </c>
      <c r="P6" t="n">
        <v>599.16</v>
      </c>
      <c r="Q6" t="n">
        <v>3110.22</v>
      </c>
      <c r="R6" t="n">
        <v>298.31</v>
      </c>
      <c r="S6" t="n">
        <v>88.73</v>
      </c>
      <c r="T6" t="n">
        <v>102007.42</v>
      </c>
      <c r="U6" t="n">
        <v>0.3</v>
      </c>
      <c r="V6" t="n">
        <v>0.76</v>
      </c>
      <c r="W6" t="n">
        <v>7.96</v>
      </c>
      <c r="X6" t="n">
        <v>6.33</v>
      </c>
      <c r="Y6" t="n">
        <v>1</v>
      </c>
      <c r="Z6" t="n">
        <v>10</v>
      </c>
      <c r="AA6" t="n">
        <v>1029.915466611902</v>
      </c>
      <c r="AB6" t="n">
        <v>1409.175778082033</v>
      </c>
      <c r="AC6" t="n">
        <v>1274.686019612509</v>
      </c>
      <c r="AD6" t="n">
        <v>1029915.466611902</v>
      </c>
      <c r="AE6" t="n">
        <v>1409175.778082033</v>
      </c>
      <c r="AF6" t="n">
        <v>9.915133646330499e-07</v>
      </c>
      <c r="AG6" t="n">
        <v>1.064583333333333</v>
      </c>
      <c r="AH6" t="n">
        <v>1274686.01961251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2.0506</v>
      </c>
      <c r="E7" t="n">
        <v>48.77</v>
      </c>
      <c r="F7" t="n">
        <v>37.18</v>
      </c>
      <c r="G7" t="n">
        <v>11.93</v>
      </c>
      <c r="H7" t="n">
        <v>0.16</v>
      </c>
      <c r="I7" t="n">
        <v>187</v>
      </c>
      <c r="J7" t="n">
        <v>244.85</v>
      </c>
      <c r="K7" t="n">
        <v>58.47</v>
      </c>
      <c r="L7" t="n">
        <v>2.25</v>
      </c>
      <c r="M7" t="n">
        <v>185</v>
      </c>
      <c r="N7" t="n">
        <v>59.12</v>
      </c>
      <c r="O7" t="n">
        <v>30431.96</v>
      </c>
      <c r="P7" t="n">
        <v>582.02</v>
      </c>
      <c r="Q7" t="n">
        <v>3109.97</v>
      </c>
      <c r="R7" t="n">
        <v>269.14</v>
      </c>
      <c r="S7" t="n">
        <v>88.73</v>
      </c>
      <c r="T7" t="n">
        <v>87576.99000000001</v>
      </c>
      <c r="U7" t="n">
        <v>0.33</v>
      </c>
      <c r="V7" t="n">
        <v>0.78</v>
      </c>
      <c r="W7" t="n">
        <v>7.89</v>
      </c>
      <c r="X7" t="n">
        <v>5.41</v>
      </c>
      <c r="Y7" t="n">
        <v>1</v>
      </c>
      <c r="Z7" t="n">
        <v>10</v>
      </c>
      <c r="AA7" t="n">
        <v>956.1512584122408</v>
      </c>
      <c r="AB7" t="n">
        <v>1308.248334176064</v>
      </c>
      <c r="AC7" t="n">
        <v>1183.390949300369</v>
      </c>
      <c r="AD7" t="n">
        <v>956151.2584122409</v>
      </c>
      <c r="AE7" t="n">
        <v>1308248.334176064</v>
      </c>
      <c r="AF7" t="n">
        <v>1.039041959074271e-06</v>
      </c>
      <c r="AG7" t="n">
        <v>1.016041666666667</v>
      </c>
      <c r="AH7" t="n">
        <v>1183390.949300369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2.1242</v>
      </c>
      <c r="E8" t="n">
        <v>47.08</v>
      </c>
      <c r="F8" t="n">
        <v>36.53</v>
      </c>
      <c r="G8" t="n">
        <v>13.28</v>
      </c>
      <c r="H8" t="n">
        <v>0.18</v>
      </c>
      <c r="I8" t="n">
        <v>165</v>
      </c>
      <c r="J8" t="n">
        <v>245.29</v>
      </c>
      <c r="K8" t="n">
        <v>58.47</v>
      </c>
      <c r="L8" t="n">
        <v>2.5</v>
      </c>
      <c r="M8" t="n">
        <v>163</v>
      </c>
      <c r="N8" t="n">
        <v>59.32</v>
      </c>
      <c r="O8" t="n">
        <v>30486.54</v>
      </c>
      <c r="P8" t="n">
        <v>569.3099999999999</v>
      </c>
      <c r="Q8" t="n">
        <v>3109.85</v>
      </c>
      <c r="R8" t="n">
        <v>248.08</v>
      </c>
      <c r="S8" t="n">
        <v>88.73</v>
      </c>
      <c r="T8" t="n">
        <v>77156.59</v>
      </c>
      <c r="U8" t="n">
        <v>0.36</v>
      </c>
      <c r="V8" t="n">
        <v>0.79</v>
      </c>
      <c r="W8" t="n">
        <v>7.85</v>
      </c>
      <c r="X8" t="n">
        <v>4.76</v>
      </c>
      <c r="Y8" t="n">
        <v>1</v>
      </c>
      <c r="Z8" t="n">
        <v>10</v>
      </c>
      <c r="AA8" t="n">
        <v>903.9954232092475</v>
      </c>
      <c r="AB8" t="n">
        <v>1236.886419498273</v>
      </c>
      <c r="AC8" t="n">
        <v>1118.83971560235</v>
      </c>
      <c r="AD8" t="n">
        <v>903995.4232092475</v>
      </c>
      <c r="AE8" t="n">
        <v>1236886.419498272</v>
      </c>
      <c r="AF8" t="n">
        <v>1.07633518456333e-06</v>
      </c>
      <c r="AG8" t="n">
        <v>0.9808333333333333</v>
      </c>
      <c r="AH8" t="n">
        <v>1118839.715602349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2.1867</v>
      </c>
      <c r="E9" t="n">
        <v>45.73</v>
      </c>
      <c r="F9" t="n">
        <v>36.03</v>
      </c>
      <c r="G9" t="n">
        <v>14.71</v>
      </c>
      <c r="H9" t="n">
        <v>0.2</v>
      </c>
      <c r="I9" t="n">
        <v>147</v>
      </c>
      <c r="J9" t="n">
        <v>245.73</v>
      </c>
      <c r="K9" t="n">
        <v>58.47</v>
      </c>
      <c r="L9" t="n">
        <v>2.75</v>
      </c>
      <c r="M9" t="n">
        <v>145</v>
      </c>
      <c r="N9" t="n">
        <v>59.51</v>
      </c>
      <c r="O9" t="n">
        <v>30541.19</v>
      </c>
      <c r="P9" t="n">
        <v>559.12</v>
      </c>
      <c r="Q9" t="n">
        <v>3109.51</v>
      </c>
      <c r="R9" t="n">
        <v>231.2</v>
      </c>
      <c r="S9" t="n">
        <v>88.73</v>
      </c>
      <c r="T9" t="n">
        <v>68802.11</v>
      </c>
      <c r="U9" t="n">
        <v>0.38</v>
      </c>
      <c r="V9" t="n">
        <v>0.8</v>
      </c>
      <c r="W9" t="n">
        <v>7.85</v>
      </c>
      <c r="X9" t="n">
        <v>4.27</v>
      </c>
      <c r="Y9" t="n">
        <v>1</v>
      </c>
      <c r="Z9" t="n">
        <v>10</v>
      </c>
      <c r="AA9" t="n">
        <v>863.6100506146937</v>
      </c>
      <c r="AB9" t="n">
        <v>1181.62937103751</v>
      </c>
      <c r="AC9" t="n">
        <v>1068.856322292927</v>
      </c>
      <c r="AD9" t="n">
        <v>863610.0506146937</v>
      </c>
      <c r="AE9" t="n">
        <v>1181629.37103751</v>
      </c>
      <c r="AF9" t="n">
        <v>1.108004024143035e-06</v>
      </c>
      <c r="AG9" t="n">
        <v>0.9527083333333333</v>
      </c>
      <c r="AH9" t="n">
        <v>1068856.322292927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2.2416</v>
      </c>
      <c r="E10" t="n">
        <v>44.61</v>
      </c>
      <c r="F10" t="n">
        <v>35.57</v>
      </c>
      <c r="G10" t="n">
        <v>16.05</v>
      </c>
      <c r="H10" t="n">
        <v>0.22</v>
      </c>
      <c r="I10" t="n">
        <v>133</v>
      </c>
      <c r="J10" t="n">
        <v>246.18</v>
      </c>
      <c r="K10" t="n">
        <v>58.47</v>
      </c>
      <c r="L10" t="n">
        <v>3</v>
      </c>
      <c r="M10" t="n">
        <v>131</v>
      </c>
      <c r="N10" t="n">
        <v>59.7</v>
      </c>
      <c r="O10" t="n">
        <v>30595.91</v>
      </c>
      <c r="P10" t="n">
        <v>549.39</v>
      </c>
      <c r="Q10" t="n">
        <v>3109.4</v>
      </c>
      <c r="R10" t="n">
        <v>216.62</v>
      </c>
      <c r="S10" t="n">
        <v>88.73</v>
      </c>
      <c r="T10" t="n">
        <v>61583.86</v>
      </c>
      <c r="U10" t="n">
        <v>0.41</v>
      </c>
      <c r="V10" t="n">
        <v>0.8100000000000001</v>
      </c>
      <c r="W10" t="n">
        <v>7.81</v>
      </c>
      <c r="X10" t="n">
        <v>3.81</v>
      </c>
      <c r="Y10" t="n">
        <v>1</v>
      </c>
      <c r="Z10" t="n">
        <v>10</v>
      </c>
      <c r="AA10" t="n">
        <v>829.0183053182104</v>
      </c>
      <c r="AB10" t="n">
        <v>1134.299419042764</v>
      </c>
      <c r="AC10" t="n">
        <v>1026.043474488555</v>
      </c>
      <c r="AD10" t="n">
        <v>829018.3053182104</v>
      </c>
      <c r="AE10" t="n">
        <v>1134299.419042764</v>
      </c>
      <c r="AF10" t="n">
        <v>1.135821932829847e-06</v>
      </c>
      <c r="AG10" t="n">
        <v>0.929375</v>
      </c>
      <c r="AH10" t="n">
        <v>1026043.474488555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2.2885</v>
      </c>
      <c r="E11" t="n">
        <v>43.7</v>
      </c>
      <c r="F11" t="n">
        <v>35.23</v>
      </c>
      <c r="G11" t="n">
        <v>17.47</v>
      </c>
      <c r="H11" t="n">
        <v>0.23</v>
      </c>
      <c r="I11" t="n">
        <v>121</v>
      </c>
      <c r="J11" t="n">
        <v>246.62</v>
      </c>
      <c r="K11" t="n">
        <v>58.47</v>
      </c>
      <c r="L11" t="n">
        <v>3.25</v>
      </c>
      <c r="M11" t="n">
        <v>119</v>
      </c>
      <c r="N11" t="n">
        <v>59.9</v>
      </c>
      <c r="O11" t="n">
        <v>30650.7</v>
      </c>
      <c r="P11" t="n">
        <v>541.62</v>
      </c>
      <c r="Q11" t="n">
        <v>3109.49</v>
      </c>
      <c r="R11" t="n">
        <v>205.68</v>
      </c>
      <c r="S11" t="n">
        <v>88.73</v>
      </c>
      <c r="T11" t="n">
        <v>56173.89</v>
      </c>
      <c r="U11" t="n">
        <v>0.43</v>
      </c>
      <c r="V11" t="n">
        <v>0.82</v>
      </c>
      <c r="W11" t="n">
        <v>7.78</v>
      </c>
      <c r="X11" t="n">
        <v>3.46</v>
      </c>
      <c r="Y11" t="n">
        <v>1</v>
      </c>
      <c r="Z11" t="n">
        <v>10</v>
      </c>
      <c r="AA11" t="n">
        <v>801.6915018081031</v>
      </c>
      <c r="AB11" t="n">
        <v>1096.90968090675</v>
      </c>
      <c r="AC11" t="n">
        <v>992.2221604834149</v>
      </c>
      <c r="AD11" t="n">
        <v>801691.5018081031</v>
      </c>
      <c r="AE11" t="n">
        <v>1096909.68090675</v>
      </c>
      <c r="AF11" t="n">
        <v>1.159586230050457e-06</v>
      </c>
      <c r="AG11" t="n">
        <v>0.9104166666666668</v>
      </c>
      <c r="AH11" t="n">
        <v>992222.1604834149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2.3293</v>
      </c>
      <c r="E12" t="n">
        <v>42.93</v>
      </c>
      <c r="F12" t="n">
        <v>34.93</v>
      </c>
      <c r="G12" t="n">
        <v>18.88</v>
      </c>
      <c r="H12" t="n">
        <v>0.25</v>
      </c>
      <c r="I12" t="n">
        <v>111</v>
      </c>
      <c r="J12" t="n">
        <v>247.07</v>
      </c>
      <c r="K12" t="n">
        <v>58.47</v>
      </c>
      <c r="L12" t="n">
        <v>3.5</v>
      </c>
      <c r="M12" t="n">
        <v>109</v>
      </c>
      <c r="N12" t="n">
        <v>60.09</v>
      </c>
      <c r="O12" t="n">
        <v>30705.56</v>
      </c>
      <c r="P12" t="n">
        <v>534.72</v>
      </c>
      <c r="Q12" t="n">
        <v>3109.5</v>
      </c>
      <c r="R12" t="n">
        <v>195.63</v>
      </c>
      <c r="S12" t="n">
        <v>88.73</v>
      </c>
      <c r="T12" t="n">
        <v>51201.59</v>
      </c>
      <c r="U12" t="n">
        <v>0.45</v>
      </c>
      <c r="V12" t="n">
        <v>0.83</v>
      </c>
      <c r="W12" t="n">
        <v>7.78</v>
      </c>
      <c r="X12" t="n">
        <v>3.17</v>
      </c>
      <c r="Y12" t="n">
        <v>1</v>
      </c>
      <c r="Z12" t="n">
        <v>10</v>
      </c>
      <c r="AA12" t="n">
        <v>778.6409252290656</v>
      </c>
      <c r="AB12" t="n">
        <v>1065.370865111642</v>
      </c>
      <c r="AC12" t="n">
        <v>963.693365002787</v>
      </c>
      <c r="AD12" t="n">
        <v>778640.9252290656</v>
      </c>
      <c r="AE12" t="n">
        <v>1065370.865111642</v>
      </c>
      <c r="AF12" t="n">
        <v>1.180259648528089e-06</v>
      </c>
      <c r="AG12" t="n">
        <v>0.894375</v>
      </c>
      <c r="AH12" t="n">
        <v>963693.365002787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2.3663</v>
      </c>
      <c r="E13" t="n">
        <v>42.26</v>
      </c>
      <c r="F13" t="n">
        <v>34.69</v>
      </c>
      <c r="G13" t="n">
        <v>20.4</v>
      </c>
      <c r="H13" t="n">
        <v>0.27</v>
      </c>
      <c r="I13" t="n">
        <v>102</v>
      </c>
      <c r="J13" t="n">
        <v>247.51</v>
      </c>
      <c r="K13" t="n">
        <v>58.47</v>
      </c>
      <c r="L13" t="n">
        <v>3.75</v>
      </c>
      <c r="M13" t="n">
        <v>100</v>
      </c>
      <c r="N13" t="n">
        <v>60.29</v>
      </c>
      <c r="O13" t="n">
        <v>30760.49</v>
      </c>
      <c r="P13" t="n">
        <v>528.12</v>
      </c>
      <c r="Q13" t="n">
        <v>3109.52</v>
      </c>
      <c r="R13" t="n">
        <v>187.49</v>
      </c>
      <c r="S13" t="n">
        <v>88.73</v>
      </c>
      <c r="T13" t="n">
        <v>47174.35</v>
      </c>
      <c r="U13" t="n">
        <v>0.47</v>
      </c>
      <c r="V13" t="n">
        <v>0.83</v>
      </c>
      <c r="W13" t="n">
        <v>7.76</v>
      </c>
      <c r="X13" t="n">
        <v>2.92</v>
      </c>
      <c r="Y13" t="n">
        <v>1</v>
      </c>
      <c r="Z13" t="n">
        <v>10</v>
      </c>
      <c r="AA13" t="n">
        <v>758.271630566657</v>
      </c>
      <c r="AB13" t="n">
        <v>1037.500697524676</v>
      </c>
      <c r="AC13" t="n">
        <v>938.4830870942951</v>
      </c>
      <c r="AD13" t="n">
        <v>758271.6305666569</v>
      </c>
      <c r="AE13" t="n">
        <v>1037500.697524676</v>
      </c>
      <c r="AF13" t="n">
        <v>1.199007601559273e-06</v>
      </c>
      <c r="AG13" t="n">
        <v>0.8804166666666666</v>
      </c>
      <c r="AH13" t="n">
        <v>938483.0870942951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2.3962</v>
      </c>
      <c r="E14" t="n">
        <v>41.73</v>
      </c>
      <c r="F14" t="n">
        <v>34.49</v>
      </c>
      <c r="G14" t="n">
        <v>21.78</v>
      </c>
      <c r="H14" t="n">
        <v>0.29</v>
      </c>
      <c r="I14" t="n">
        <v>95</v>
      </c>
      <c r="J14" t="n">
        <v>247.96</v>
      </c>
      <c r="K14" t="n">
        <v>58.47</v>
      </c>
      <c r="L14" t="n">
        <v>4</v>
      </c>
      <c r="M14" t="n">
        <v>93</v>
      </c>
      <c r="N14" t="n">
        <v>60.48</v>
      </c>
      <c r="O14" t="n">
        <v>30815.5</v>
      </c>
      <c r="P14" t="n">
        <v>522.5700000000001</v>
      </c>
      <c r="Q14" t="n">
        <v>3109.36</v>
      </c>
      <c r="R14" t="n">
        <v>181.48</v>
      </c>
      <c r="S14" t="n">
        <v>88.73</v>
      </c>
      <c r="T14" t="n">
        <v>44204.91</v>
      </c>
      <c r="U14" t="n">
        <v>0.49</v>
      </c>
      <c r="V14" t="n">
        <v>0.84</v>
      </c>
      <c r="W14" t="n">
        <v>7.74</v>
      </c>
      <c r="X14" t="n">
        <v>2.73</v>
      </c>
      <c r="Y14" t="n">
        <v>1</v>
      </c>
      <c r="Z14" t="n">
        <v>10</v>
      </c>
      <c r="AA14" t="n">
        <v>742.0150437327802</v>
      </c>
      <c r="AB14" t="n">
        <v>1015.257718228572</v>
      </c>
      <c r="AC14" t="n">
        <v>918.3629465239934</v>
      </c>
      <c r="AD14" t="n">
        <v>742015.0437327803</v>
      </c>
      <c r="AE14" t="n">
        <v>1015257.718228572</v>
      </c>
      <c r="AF14" t="n">
        <v>1.214157974414204e-06</v>
      </c>
      <c r="AG14" t="n">
        <v>0.8693749999999999</v>
      </c>
      <c r="AH14" t="n">
        <v>918362.9465239934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34.3</v>
      </c>
      <c r="G15" t="n">
        <v>23.13</v>
      </c>
      <c r="H15" t="n">
        <v>0.3</v>
      </c>
      <c r="I15" t="n">
        <v>89</v>
      </c>
      <c r="J15" t="n">
        <v>248.4</v>
      </c>
      <c r="K15" t="n">
        <v>58.47</v>
      </c>
      <c r="L15" t="n">
        <v>4.25</v>
      </c>
      <c r="M15" t="n">
        <v>87</v>
      </c>
      <c r="N15" t="n">
        <v>60.68</v>
      </c>
      <c r="O15" t="n">
        <v>30870.57</v>
      </c>
      <c r="P15" t="n">
        <v>517.52</v>
      </c>
      <c r="Q15" t="n">
        <v>3109.48</v>
      </c>
      <c r="R15" t="n">
        <v>175.26</v>
      </c>
      <c r="S15" t="n">
        <v>88.73</v>
      </c>
      <c r="T15" t="n">
        <v>41127.01</v>
      </c>
      <c r="U15" t="n">
        <v>0.51</v>
      </c>
      <c r="V15" t="n">
        <v>0.84</v>
      </c>
      <c r="W15" t="n">
        <v>7.74</v>
      </c>
      <c r="X15" t="n">
        <v>2.54</v>
      </c>
      <c r="Y15" t="n">
        <v>1</v>
      </c>
      <c r="Z15" t="n">
        <v>10</v>
      </c>
      <c r="AA15" t="n">
        <v>727.4956590872297</v>
      </c>
      <c r="AB15" t="n">
        <v>995.3916556064867</v>
      </c>
      <c r="AC15" t="n">
        <v>900.3928730363658</v>
      </c>
      <c r="AD15" t="n">
        <v>727495.6590872296</v>
      </c>
      <c r="AE15" t="n">
        <v>995391.6556064867</v>
      </c>
      <c r="AF15" t="n">
        <v>1.227990923542619e-06</v>
      </c>
      <c r="AG15" t="n">
        <v>0.8595833333333333</v>
      </c>
      <c r="AH15" t="n">
        <v>900392.8730363658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2.4525</v>
      </c>
      <c r="E16" t="n">
        <v>40.78</v>
      </c>
      <c r="F16" t="n">
        <v>34.1</v>
      </c>
      <c r="G16" t="n">
        <v>24.65</v>
      </c>
      <c r="H16" t="n">
        <v>0.32</v>
      </c>
      <c r="I16" t="n">
        <v>83</v>
      </c>
      <c r="J16" t="n">
        <v>248.85</v>
      </c>
      <c r="K16" t="n">
        <v>58.47</v>
      </c>
      <c r="L16" t="n">
        <v>4.5</v>
      </c>
      <c r="M16" t="n">
        <v>81</v>
      </c>
      <c r="N16" t="n">
        <v>60.88</v>
      </c>
      <c r="O16" t="n">
        <v>30925.72</v>
      </c>
      <c r="P16" t="n">
        <v>511.77</v>
      </c>
      <c r="Q16" t="n">
        <v>3109.44</v>
      </c>
      <c r="R16" t="n">
        <v>168.31</v>
      </c>
      <c r="S16" t="n">
        <v>88.73</v>
      </c>
      <c r="T16" t="n">
        <v>37678.64</v>
      </c>
      <c r="U16" t="n">
        <v>0.53</v>
      </c>
      <c r="V16" t="n">
        <v>0.85</v>
      </c>
      <c r="W16" t="n">
        <v>7.73</v>
      </c>
      <c r="X16" t="n">
        <v>2.34</v>
      </c>
      <c r="Y16" t="n">
        <v>1</v>
      </c>
      <c r="Z16" t="n">
        <v>10</v>
      </c>
      <c r="AA16" t="n">
        <v>712.0575452011674</v>
      </c>
      <c r="AB16" t="n">
        <v>974.2685471060601</v>
      </c>
      <c r="AC16" t="n">
        <v>881.2857243647509</v>
      </c>
      <c r="AD16" t="n">
        <v>712057.5452011673</v>
      </c>
      <c r="AE16" t="n">
        <v>974268.5471060601</v>
      </c>
      <c r="AF16" t="n">
        <v>1.242685265107602e-06</v>
      </c>
      <c r="AG16" t="n">
        <v>0.8495833333333334</v>
      </c>
      <c r="AH16" t="n">
        <v>881285.7243647509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2.4736</v>
      </c>
      <c r="E17" t="n">
        <v>40.43</v>
      </c>
      <c r="F17" t="n">
        <v>33.99</v>
      </c>
      <c r="G17" t="n">
        <v>26.14</v>
      </c>
      <c r="H17" t="n">
        <v>0.34</v>
      </c>
      <c r="I17" t="n">
        <v>78</v>
      </c>
      <c r="J17" t="n">
        <v>249.3</v>
      </c>
      <c r="K17" t="n">
        <v>58.47</v>
      </c>
      <c r="L17" t="n">
        <v>4.75</v>
      </c>
      <c r="M17" t="n">
        <v>76</v>
      </c>
      <c r="N17" t="n">
        <v>61.07</v>
      </c>
      <c r="O17" t="n">
        <v>30980.93</v>
      </c>
      <c r="P17" t="n">
        <v>507.37</v>
      </c>
      <c r="Q17" t="n">
        <v>3109.54</v>
      </c>
      <c r="R17" t="n">
        <v>164.66</v>
      </c>
      <c r="S17" t="n">
        <v>88.73</v>
      </c>
      <c r="T17" t="n">
        <v>35881.29</v>
      </c>
      <c r="U17" t="n">
        <v>0.54</v>
      </c>
      <c r="V17" t="n">
        <v>0.85</v>
      </c>
      <c r="W17" t="n">
        <v>7.73</v>
      </c>
      <c r="X17" t="n">
        <v>2.22</v>
      </c>
      <c r="Y17" t="n">
        <v>1</v>
      </c>
      <c r="Z17" t="n">
        <v>10</v>
      </c>
      <c r="AA17" t="n">
        <v>701.0488765903812</v>
      </c>
      <c r="AB17" t="n">
        <v>959.2060010446002</v>
      </c>
      <c r="AC17" t="n">
        <v>867.6607265589805</v>
      </c>
      <c r="AD17" t="n">
        <v>701048.8765903811</v>
      </c>
      <c r="AE17" t="n">
        <v>959206.0010446002</v>
      </c>
      <c r="AF17" t="n">
        <v>1.25337666534971e-06</v>
      </c>
      <c r="AG17" t="n">
        <v>0.8422916666666667</v>
      </c>
      <c r="AH17" t="n">
        <v>867660.7265589805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2.4982</v>
      </c>
      <c r="E18" t="n">
        <v>40.03</v>
      </c>
      <c r="F18" t="n">
        <v>33.82</v>
      </c>
      <c r="G18" t="n">
        <v>27.8</v>
      </c>
      <c r="H18" t="n">
        <v>0.36</v>
      </c>
      <c r="I18" t="n">
        <v>73</v>
      </c>
      <c r="J18" t="n">
        <v>249.75</v>
      </c>
      <c r="K18" t="n">
        <v>58.47</v>
      </c>
      <c r="L18" t="n">
        <v>5</v>
      </c>
      <c r="M18" t="n">
        <v>71</v>
      </c>
      <c r="N18" t="n">
        <v>61.27</v>
      </c>
      <c r="O18" t="n">
        <v>31036.22</v>
      </c>
      <c r="P18" t="n">
        <v>502.33</v>
      </c>
      <c r="Q18" t="n">
        <v>3109.31</v>
      </c>
      <c r="R18" t="n">
        <v>159.72</v>
      </c>
      <c r="S18" t="n">
        <v>88.73</v>
      </c>
      <c r="T18" t="n">
        <v>33434.57</v>
      </c>
      <c r="U18" t="n">
        <v>0.5600000000000001</v>
      </c>
      <c r="V18" t="n">
        <v>0.86</v>
      </c>
      <c r="W18" t="n">
        <v>7.71</v>
      </c>
      <c r="X18" t="n">
        <v>2.06</v>
      </c>
      <c r="Y18" t="n">
        <v>1</v>
      </c>
      <c r="Z18" t="n">
        <v>10</v>
      </c>
      <c r="AA18" t="n">
        <v>688.2930784522318</v>
      </c>
      <c r="AB18" t="n">
        <v>941.752955285887</v>
      </c>
      <c r="AC18" t="n">
        <v>851.8733749919754</v>
      </c>
      <c r="AD18" t="n">
        <v>688293.0784522318</v>
      </c>
      <c r="AE18" t="n">
        <v>941752.955285887</v>
      </c>
      <c r="AF18" t="n">
        <v>1.265841520608282e-06</v>
      </c>
      <c r="AG18" t="n">
        <v>0.8339583333333334</v>
      </c>
      <c r="AH18" t="n">
        <v>851873.3749919754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2.5198</v>
      </c>
      <c r="E19" t="n">
        <v>39.69</v>
      </c>
      <c r="F19" t="n">
        <v>33.67</v>
      </c>
      <c r="G19" t="n">
        <v>29.28</v>
      </c>
      <c r="H19" t="n">
        <v>0.37</v>
      </c>
      <c r="I19" t="n">
        <v>69</v>
      </c>
      <c r="J19" t="n">
        <v>250.2</v>
      </c>
      <c r="K19" t="n">
        <v>58.47</v>
      </c>
      <c r="L19" t="n">
        <v>5.25</v>
      </c>
      <c r="M19" t="n">
        <v>67</v>
      </c>
      <c r="N19" t="n">
        <v>61.47</v>
      </c>
      <c r="O19" t="n">
        <v>31091.59</v>
      </c>
      <c r="P19" t="n">
        <v>496.62</v>
      </c>
      <c r="Q19" t="n">
        <v>3109.36</v>
      </c>
      <c r="R19" t="n">
        <v>154.89</v>
      </c>
      <c r="S19" t="n">
        <v>88.73</v>
      </c>
      <c r="T19" t="n">
        <v>31039.56</v>
      </c>
      <c r="U19" t="n">
        <v>0.57</v>
      </c>
      <c r="V19" t="n">
        <v>0.86</v>
      </c>
      <c r="W19" t="n">
        <v>7.7</v>
      </c>
      <c r="X19" t="n">
        <v>1.91</v>
      </c>
      <c r="Y19" t="n">
        <v>1</v>
      </c>
      <c r="Z19" t="n">
        <v>10</v>
      </c>
      <c r="AA19" t="n">
        <v>676.0613625651196</v>
      </c>
      <c r="AB19" t="n">
        <v>925.0169819839197</v>
      </c>
      <c r="AC19" t="n">
        <v>836.7346594928619</v>
      </c>
      <c r="AD19" t="n">
        <v>676061.3625651195</v>
      </c>
      <c r="AE19" t="n">
        <v>925016.9819839196</v>
      </c>
      <c r="AF19" t="n">
        <v>1.276786271567027e-06</v>
      </c>
      <c r="AG19" t="n">
        <v>0.8268749999999999</v>
      </c>
      <c r="AH19" t="n">
        <v>836734.6594928618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2.5322</v>
      </c>
      <c r="E20" t="n">
        <v>39.49</v>
      </c>
      <c r="F20" t="n">
        <v>33.62</v>
      </c>
      <c r="G20" t="n">
        <v>30.56</v>
      </c>
      <c r="H20" t="n">
        <v>0.39</v>
      </c>
      <c r="I20" t="n">
        <v>66</v>
      </c>
      <c r="J20" t="n">
        <v>250.64</v>
      </c>
      <c r="K20" t="n">
        <v>58.47</v>
      </c>
      <c r="L20" t="n">
        <v>5.5</v>
      </c>
      <c r="M20" t="n">
        <v>64</v>
      </c>
      <c r="N20" t="n">
        <v>61.67</v>
      </c>
      <c r="O20" t="n">
        <v>31147.02</v>
      </c>
      <c r="P20" t="n">
        <v>493.43</v>
      </c>
      <c r="Q20" t="n">
        <v>3109.41</v>
      </c>
      <c r="R20" t="n">
        <v>152.92</v>
      </c>
      <c r="S20" t="n">
        <v>88.73</v>
      </c>
      <c r="T20" t="n">
        <v>30069.2</v>
      </c>
      <c r="U20" t="n">
        <v>0.58</v>
      </c>
      <c r="V20" t="n">
        <v>0.86</v>
      </c>
      <c r="W20" t="n">
        <v>7.7</v>
      </c>
      <c r="X20" t="n">
        <v>1.85</v>
      </c>
      <c r="Y20" t="n">
        <v>1</v>
      </c>
      <c r="Z20" t="n">
        <v>10</v>
      </c>
      <c r="AA20" t="n">
        <v>669.4243281735664</v>
      </c>
      <c r="AB20" t="n">
        <v>915.935898724105</v>
      </c>
      <c r="AC20" t="n">
        <v>828.5202620739833</v>
      </c>
      <c r="AD20" t="n">
        <v>669424.3281735665</v>
      </c>
      <c r="AE20" t="n">
        <v>915935.898724105</v>
      </c>
      <c r="AF20" t="n">
        <v>1.283069369339641e-06</v>
      </c>
      <c r="AG20" t="n">
        <v>0.8227083333333334</v>
      </c>
      <c r="AH20" t="n">
        <v>828520.2620739833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2.5513</v>
      </c>
      <c r="E21" t="n">
        <v>39.2</v>
      </c>
      <c r="F21" t="n">
        <v>33.51</v>
      </c>
      <c r="G21" t="n">
        <v>32.43</v>
      </c>
      <c r="H21" t="n">
        <v>0.41</v>
      </c>
      <c r="I21" t="n">
        <v>62</v>
      </c>
      <c r="J21" t="n">
        <v>251.09</v>
      </c>
      <c r="K21" t="n">
        <v>58.47</v>
      </c>
      <c r="L21" t="n">
        <v>5.75</v>
      </c>
      <c r="M21" t="n">
        <v>60</v>
      </c>
      <c r="N21" t="n">
        <v>61.87</v>
      </c>
      <c r="O21" t="n">
        <v>31202.53</v>
      </c>
      <c r="P21" t="n">
        <v>489.75</v>
      </c>
      <c r="Q21" t="n">
        <v>3109.43</v>
      </c>
      <c r="R21" t="n">
        <v>149.17</v>
      </c>
      <c r="S21" t="n">
        <v>88.73</v>
      </c>
      <c r="T21" t="n">
        <v>28214.02</v>
      </c>
      <c r="U21" t="n">
        <v>0.59</v>
      </c>
      <c r="V21" t="n">
        <v>0.86</v>
      </c>
      <c r="W21" t="n">
        <v>7.7</v>
      </c>
      <c r="X21" t="n">
        <v>1.75</v>
      </c>
      <c r="Y21" t="n">
        <v>1</v>
      </c>
      <c r="Z21" t="n">
        <v>10</v>
      </c>
      <c r="AA21" t="n">
        <v>660.3102663744555</v>
      </c>
      <c r="AB21" t="n">
        <v>903.4656372865322</v>
      </c>
      <c r="AC21" t="n">
        <v>817.2401448858908</v>
      </c>
      <c r="AD21" t="n">
        <v>660310.2663744555</v>
      </c>
      <c r="AE21" t="n">
        <v>903465.6372865322</v>
      </c>
      <c r="AF21" t="n">
        <v>1.292747366715199e-06</v>
      </c>
      <c r="AG21" t="n">
        <v>0.8166666666666668</v>
      </c>
      <c r="AH21" t="n">
        <v>817240.1448858908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2.5661</v>
      </c>
      <c r="E22" t="n">
        <v>38.97</v>
      </c>
      <c r="F22" t="n">
        <v>33.43</v>
      </c>
      <c r="G22" t="n">
        <v>33.99</v>
      </c>
      <c r="H22" t="n">
        <v>0.42</v>
      </c>
      <c r="I22" t="n">
        <v>59</v>
      </c>
      <c r="J22" t="n">
        <v>251.55</v>
      </c>
      <c r="K22" t="n">
        <v>58.47</v>
      </c>
      <c r="L22" t="n">
        <v>6</v>
      </c>
      <c r="M22" t="n">
        <v>57</v>
      </c>
      <c r="N22" t="n">
        <v>62.07</v>
      </c>
      <c r="O22" t="n">
        <v>31258.11</v>
      </c>
      <c r="P22" t="n">
        <v>485.95</v>
      </c>
      <c r="Q22" t="n">
        <v>3109.44</v>
      </c>
      <c r="R22" t="n">
        <v>146.77</v>
      </c>
      <c r="S22" t="n">
        <v>88.73</v>
      </c>
      <c r="T22" t="n">
        <v>27029.68</v>
      </c>
      <c r="U22" t="n">
        <v>0.6</v>
      </c>
      <c r="V22" t="n">
        <v>0.87</v>
      </c>
      <c r="W22" t="n">
        <v>7.69</v>
      </c>
      <c r="X22" t="n">
        <v>1.66</v>
      </c>
      <c r="Y22" t="n">
        <v>1</v>
      </c>
      <c r="Z22" t="n">
        <v>10</v>
      </c>
      <c r="AA22" t="n">
        <v>652.4762869396375</v>
      </c>
      <c r="AB22" t="n">
        <v>892.7468410130335</v>
      </c>
      <c r="AC22" t="n">
        <v>807.5443354848097</v>
      </c>
      <c r="AD22" t="n">
        <v>652476.2869396375</v>
      </c>
      <c r="AE22" t="n">
        <v>892746.8410130335</v>
      </c>
      <c r="AF22" t="n">
        <v>1.300246547927673e-06</v>
      </c>
      <c r="AG22" t="n">
        <v>0.811875</v>
      </c>
      <c r="AH22" t="n">
        <v>807544.3354848097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2.5764</v>
      </c>
      <c r="E23" t="n">
        <v>38.81</v>
      </c>
      <c r="F23" t="n">
        <v>33.37</v>
      </c>
      <c r="G23" t="n">
        <v>35.12</v>
      </c>
      <c r="H23" t="n">
        <v>0.44</v>
      </c>
      <c r="I23" t="n">
        <v>57</v>
      </c>
      <c r="J23" t="n">
        <v>252</v>
      </c>
      <c r="K23" t="n">
        <v>58.47</v>
      </c>
      <c r="L23" t="n">
        <v>6.25</v>
      </c>
      <c r="M23" t="n">
        <v>55</v>
      </c>
      <c r="N23" t="n">
        <v>62.27</v>
      </c>
      <c r="O23" t="n">
        <v>31313.77</v>
      </c>
      <c r="P23" t="n">
        <v>482.16</v>
      </c>
      <c r="Q23" t="n">
        <v>3109.35</v>
      </c>
      <c r="R23" t="n">
        <v>144.97</v>
      </c>
      <c r="S23" t="n">
        <v>88.73</v>
      </c>
      <c r="T23" t="n">
        <v>26139.96</v>
      </c>
      <c r="U23" t="n">
        <v>0.61</v>
      </c>
      <c r="V23" t="n">
        <v>0.87</v>
      </c>
      <c r="W23" t="n">
        <v>7.68</v>
      </c>
      <c r="X23" t="n">
        <v>1.6</v>
      </c>
      <c r="Y23" t="n">
        <v>1</v>
      </c>
      <c r="Z23" t="n">
        <v>10</v>
      </c>
      <c r="AA23" t="n">
        <v>645.977577680223</v>
      </c>
      <c r="AB23" t="n">
        <v>883.8550203014847</v>
      </c>
      <c r="AC23" t="n">
        <v>799.5011376622224</v>
      </c>
      <c r="AD23" t="n">
        <v>645977.577680223</v>
      </c>
      <c r="AE23" t="n">
        <v>883855.0203014847</v>
      </c>
      <c r="AF23" t="n">
        <v>1.305465572690408e-06</v>
      </c>
      <c r="AG23" t="n">
        <v>0.8085416666666667</v>
      </c>
      <c r="AH23" t="n">
        <v>799501.1376622224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2.5919</v>
      </c>
      <c r="E24" t="n">
        <v>38.58</v>
      </c>
      <c r="F24" t="n">
        <v>33.27</v>
      </c>
      <c r="G24" t="n">
        <v>36.97</v>
      </c>
      <c r="H24" t="n">
        <v>0.46</v>
      </c>
      <c r="I24" t="n">
        <v>54</v>
      </c>
      <c r="J24" t="n">
        <v>252.45</v>
      </c>
      <c r="K24" t="n">
        <v>58.47</v>
      </c>
      <c r="L24" t="n">
        <v>6.5</v>
      </c>
      <c r="M24" t="n">
        <v>52</v>
      </c>
      <c r="N24" t="n">
        <v>62.47</v>
      </c>
      <c r="O24" t="n">
        <v>31369.49</v>
      </c>
      <c r="P24" t="n">
        <v>479.22</v>
      </c>
      <c r="Q24" t="n">
        <v>3109.43</v>
      </c>
      <c r="R24" t="n">
        <v>141.85</v>
      </c>
      <c r="S24" t="n">
        <v>88.73</v>
      </c>
      <c r="T24" t="n">
        <v>24593.53</v>
      </c>
      <c r="U24" t="n">
        <v>0.63</v>
      </c>
      <c r="V24" t="n">
        <v>0.87</v>
      </c>
      <c r="W24" t="n">
        <v>7.67</v>
      </c>
      <c r="X24" t="n">
        <v>1.51</v>
      </c>
      <c r="Y24" t="n">
        <v>1</v>
      </c>
      <c r="Z24" t="n">
        <v>10</v>
      </c>
      <c r="AA24" t="n">
        <v>638.8203133616469</v>
      </c>
      <c r="AB24" t="n">
        <v>874.0621355045918</v>
      </c>
      <c r="AC24" t="n">
        <v>790.6428720459447</v>
      </c>
      <c r="AD24" t="n">
        <v>638820.3133616468</v>
      </c>
      <c r="AE24" t="n">
        <v>874062.1355045917</v>
      </c>
      <c r="AF24" t="n">
        <v>1.313319444906174e-06</v>
      </c>
      <c r="AG24" t="n">
        <v>0.80375</v>
      </c>
      <c r="AH24" t="n">
        <v>790642.8720459447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2.6021</v>
      </c>
      <c r="E25" t="n">
        <v>38.43</v>
      </c>
      <c r="F25" t="n">
        <v>33.22</v>
      </c>
      <c r="G25" t="n">
        <v>38.33</v>
      </c>
      <c r="H25" t="n">
        <v>0.47</v>
      </c>
      <c r="I25" t="n">
        <v>52</v>
      </c>
      <c r="J25" t="n">
        <v>252.9</v>
      </c>
      <c r="K25" t="n">
        <v>58.47</v>
      </c>
      <c r="L25" t="n">
        <v>6.75</v>
      </c>
      <c r="M25" t="n">
        <v>50</v>
      </c>
      <c r="N25" t="n">
        <v>62.68</v>
      </c>
      <c r="O25" t="n">
        <v>31425.3</v>
      </c>
      <c r="P25" t="n">
        <v>474.52</v>
      </c>
      <c r="Q25" t="n">
        <v>3109.31</v>
      </c>
      <c r="R25" t="n">
        <v>140.48</v>
      </c>
      <c r="S25" t="n">
        <v>88.73</v>
      </c>
      <c r="T25" t="n">
        <v>23919.48</v>
      </c>
      <c r="U25" t="n">
        <v>0.63</v>
      </c>
      <c r="V25" t="n">
        <v>0.87</v>
      </c>
      <c r="W25" t="n">
        <v>7.66</v>
      </c>
      <c r="X25" t="n">
        <v>1.46</v>
      </c>
      <c r="Y25" t="n">
        <v>1</v>
      </c>
      <c r="Z25" t="n">
        <v>10</v>
      </c>
      <c r="AA25" t="n">
        <v>631.6748204963152</v>
      </c>
      <c r="AB25" t="n">
        <v>864.285356929348</v>
      </c>
      <c r="AC25" t="n">
        <v>781.7991754961274</v>
      </c>
      <c r="AD25" t="n">
        <v>631674.8204963151</v>
      </c>
      <c r="AE25" t="n">
        <v>864285.3569293481</v>
      </c>
      <c r="AF25" t="n">
        <v>1.318487799525582e-06</v>
      </c>
      <c r="AG25" t="n">
        <v>0.800625</v>
      </c>
      <c r="AH25" t="n">
        <v>781799.1754961275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2.6116</v>
      </c>
      <c r="E26" t="n">
        <v>38.29</v>
      </c>
      <c r="F26" t="n">
        <v>33.17</v>
      </c>
      <c r="G26" t="n">
        <v>39.81</v>
      </c>
      <c r="H26" t="n">
        <v>0.49</v>
      </c>
      <c r="I26" t="n">
        <v>50</v>
      </c>
      <c r="J26" t="n">
        <v>253.35</v>
      </c>
      <c r="K26" t="n">
        <v>58.47</v>
      </c>
      <c r="L26" t="n">
        <v>7</v>
      </c>
      <c r="M26" t="n">
        <v>48</v>
      </c>
      <c r="N26" t="n">
        <v>62.88</v>
      </c>
      <c r="O26" t="n">
        <v>31481.17</v>
      </c>
      <c r="P26" t="n">
        <v>471.94</v>
      </c>
      <c r="Q26" t="n">
        <v>3109.19</v>
      </c>
      <c r="R26" t="n">
        <v>138.64</v>
      </c>
      <c r="S26" t="n">
        <v>88.73</v>
      </c>
      <c r="T26" t="n">
        <v>23007.61</v>
      </c>
      <c r="U26" t="n">
        <v>0.64</v>
      </c>
      <c r="V26" t="n">
        <v>0.87</v>
      </c>
      <c r="W26" t="n">
        <v>7.67</v>
      </c>
      <c r="X26" t="n">
        <v>1.41</v>
      </c>
      <c r="Y26" t="n">
        <v>1</v>
      </c>
      <c r="Z26" t="n">
        <v>10</v>
      </c>
      <c r="AA26" t="n">
        <v>626.7153416980923</v>
      </c>
      <c r="AB26" t="n">
        <v>857.499579240857</v>
      </c>
      <c r="AC26" t="n">
        <v>775.6610229063272</v>
      </c>
      <c r="AD26" t="n">
        <v>626715.3416980923</v>
      </c>
      <c r="AE26" t="n">
        <v>857499.5792408569</v>
      </c>
      <c r="AF26" t="n">
        <v>1.323301463141697e-06</v>
      </c>
      <c r="AG26" t="n">
        <v>0.7977083333333334</v>
      </c>
      <c r="AH26" t="n">
        <v>775661.0229063272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2.623</v>
      </c>
      <c r="E27" t="n">
        <v>38.12</v>
      </c>
      <c r="F27" t="n">
        <v>33.1</v>
      </c>
      <c r="G27" t="n">
        <v>41.38</v>
      </c>
      <c r="H27" t="n">
        <v>0.51</v>
      </c>
      <c r="I27" t="n">
        <v>48</v>
      </c>
      <c r="J27" t="n">
        <v>253.81</v>
      </c>
      <c r="K27" t="n">
        <v>58.47</v>
      </c>
      <c r="L27" t="n">
        <v>7.25</v>
      </c>
      <c r="M27" t="n">
        <v>46</v>
      </c>
      <c r="N27" t="n">
        <v>63.08</v>
      </c>
      <c r="O27" t="n">
        <v>31537.13</v>
      </c>
      <c r="P27" t="n">
        <v>467.44</v>
      </c>
      <c r="Q27" t="n">
        <v>3109.39</v>
      </c>
      <c r="R27" t="n">
        <v>136.24</v>
      </c>
      <c r="S27" t="n">
        <v>88.73</v>
      </c>
      <c r="T27" t="n">
        <v>21819.75</v>
      </c>
      <c r="U27" t="n">
        <v>0.65</v>
      </c>
      <c r="V27" t="n">
        <v>0.87</v>
      </c>
      <c r="W27" t="n">
        <v>7.67</v>
      </c>
      <c r="X27" t="n">
        <v>1.34</v>
      </c>
      <c r="Y27" t="n">
        <v>1</v>
      </c>
      <c r="Z27" t="n">
        <v>10</v>
      </c>
      <c r="AA27" t="n">
        <v>619.4610669734689</v>
      </c>
      <c r="AB27" t="n">
        <v>847.5739605266135</v>
      </c>
      <c r="AC27" t="n">
        <v>766.6826913114776</v>
      </c>
      <c r="AD27" t="n">
        <v>619461.0669734689</v>
      </c>
      <c r="AE27" t="n">
        <v>847573.9605266135</v>
      </c>
      <c r="AF27" t="n">
        <v>1.329077859481035e-06</v>
      </c>
      <c r="AG27" t="n">
        <v>0.7941666666666666</v>
      </c>
      <c r="AH27" t="n">
        <v>766682.6913114776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2.6328</v>
      </c>
      <c r="E28" t="n">
        <v>37.98</v>
      </c>
      <c r="F28" t="n">
        <v>33.05</v>
      </c>
      <c r="G28" t="n">
        <v>43.11</v>
      </c>
      <c r="H28" t="n">
        <v>0.52</v>
      </c>
      <c r="I28" t="n">
        <v>46</v>
      </c>
      <c r="J28" t="n">
        <v>254.26</v>
      </c>
      <c r="K28" t="n">
        <v>58.47</v>
      </c>
      <c r="L28" t="n">
        <v>7.5</v>
      </c>
      <c r="M28" t="n">
        <v>44</v>
      </c>
      <c r="N28" t="n">
        <v>63.29</v>
      </c>
      <c r="O28" t="n">
        <v>31593.16</v>
      </c>
      <c r="P28" t="n">
        <v>462.28</v>
      </c>
      <c r="Q28" t="n">
        <v>3109.35</v>
      </c>
      <c r="R28" t="n">
        <v>134.74</v>
      </c>
      <c r="S28" t="n">
        <v>88.73</v>
      </c>
      <c r="T28" t="n">
        <v>21080.1</v>
      </c>
      <c r="U28" t="n">
        <v>0.66</v>
      </c>
      <c r="V28" t="n">
        <v>0.88</v>
      </c>
      <c r="W28" t="n">
        <v>7.66</v>
      </c>
      <c r="X28" t="n">
        <v>1.29</v>
      </c>
      <c r="Y28" t="n">
        <v>1</v>
      </c>
      <c r="Z28" t="n">
        <v>10</v>
      </c>
      <c r="AA28" t="n">
        <v>612.1452398749152</v>
      </c>
      <c r="AB28" t="n">
        <v>837.5641231388593</v>
      </c>
      <c r="AC28" t="n">
        <v>757.6281787551156</v>
      </c>
      <c r="AD28" t="n">
        <v>612145.2398749152</v>
      </c>
      <c r="AE28" t="n">
        <v>837564.1231388593</v>
      </c>
      <c r="AF28" t="n">
        <v>1.334043533527133e-06</v>
      </c>
      <c r="AG28" t="n">
        <v>0.7912499999999999</v>
      </c>
      <c r="AH28" t="n">
        <v>757628.1787551156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2.6426</v>
      </c>
      <c r="E29" t="n">
        <v>37.84</v>
      </c>
      <c r="F29" t="n">
        <v>33.01</v>
      </c>
      <c r="G29" t="n">
        <v>45.01</v>
      </c>
      <c r="H29" t="n">
        <v>0.54</v>
      </c>
      <c r="I29" t="n">
        <v>44</v>
      </c>
      <c r="J29" t="n">
        <v>254.72</v>
      </c>
      <c r="K29" t="n">
        <v>58.47</v>
      </c>
      <c r="L29" t="n">
        <v>7.75</v>
      </c>
      <c r="M29" t="n">
        <v>42</v>
      </c>
      <c r="N29" t="n">
        <v>63.49</v>
      </c>
      <c r="O29" t="n">
        <v>31649.26</v>
      </c>
      <c r="P29" t="n">
        <v>461</v>
      </c>
      <c r="Q29" t="n">
        <v>3109.27</v>
      </c>
      <c r="R29" t="n">
        <v>133.34</v>
      </c>
      <c r="S29" t="n">
        <v>88.73</v>
      </c>
      <c r="T29" t="n">
        <v>20388.89</v>
      </c>
      <c r="U29" t="n">
        <v>0.67</v>
      </c>
      <c r="V29" t="n">
        <v>0.88</v>
      </c>
      <c r="W29" t="n">
        <v>7.66</v>
      </c>
      <c r="X29" t="n">
        <v>1.24</v>
      </c>
      <c r="Y29" t="n">
        <v>1</v>
      </c>
      <c r="Z29" t="n">
        <v>10</v>
      </c>
      <c r="AA29" t="n">
        <v>608.4897556962794</v>
      </c>
      <c r="AB29" t="n">
        <v>832.5625284170699</v>
      </c>
      <c r="AC29" t="n">
        <v>753.1039292137916</v>
      </c>
      <c r="AD29" t="n">
        <v>608489.7556962795</v>
      </c>
      <c r="AE29" t="n">
        <v>832562.5284170698</v>
      </c>
      <c r="AF29" t="n">
        <v>1.339009207573231e-06</v>
      </c>
      <c r="AG29" t="n">
        <v>0.7883333333333334</v>
      </c>
      <c r="AH29" t="n">
        <v>753103.9292137916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2.6531</v>
      </c>
      <c r="E30" t="n">
        <v>37.69</v>
      </c>
      <c r="F30" t="n">
        <v>32.95</v>
      </c>
      <c r="G30" t="n">
        <v>47.07</v>
      </c>
      <c r="H30" t="n">
        <v>0.5600000000000001</v>
      </c>
      <c r="I30" t="n">
        <v>42</v>
      </c>
      <c r="J30" t="n">
        <v>255.17</v>
      </c>
      <c r="K30" t="n">
        <v>58.47</v>
      </c>
      <c r="L30" t="n">
        <v>8</v>
      </c>
      <c r="M30" t="n">
        <v>40</v>
      </c>
      <c r="N30" t="n">
        <v>63.7</v>
      </c>
      <c r="O30" t="n">
        <v>31705.44</v>
      </c>
      <c r="P30" t="n">
        <v>457.03</v>
      </c>
      <c r="Q30" t="n">
        <v>3109.28</v>
      </c>
      <c r="R30" t="n">
        <v>131.33</v>
      </c>
      <c r="S30" t="n">
        <v>88.73</v>
      </c>
      <c r="T30" t="n">
        <v>19394.82</v>
      </c>
      <c r="U30" t="n">
        <v>0.68</v>
      </c>
      <c r="V30" t="n">
        <v>0.88</v>
      </c>
      <c r="W30" t="n">
        <v>7.66</v>
      </c>
      <c r="X30" t="n">
        <v>1.19</v>
      </c>
      <c r="Y30" t="n">
        <v>1</v>
      </c>
      <c r="Z30" t="n">
        <v>10</v>
      </c>
      <c r="AA30" t="n">
        <v>602.1401920849711</v>
      </c>
      <c r="AB30" t="n">
        <v>823.8747753611011</v>
      </c>
      <c r="AC30" t="n">
        <v>745.2453231161463</v>
      </c>
      <c r="AD30" t="n">
        <v>602140.1920849711</v>
      </c>
      <c r="AE30" t="n">
        <v>823874.7753611011</v>
      </c>
      <c r="AF30" t="n">
        <v>1.344329572622621e-06</v>
      </c>
      <c r="AG30" t="n">
        <v>0.7852083333333333</v>
      </c>
      <c r="AH30" t="n">
        <v>745245.3231161464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2.66</v>
      </c>
      <c r="E31" t="n">
        <v>37.59</v>
      </c>
      <c r="F31" t="n">
        <v>32.9</v>
      </c>
      <c r="G31" t="n">
        <v>48.15</v>
      </c>
      <c r="H31" t="n">
        <v>0.57</v>
      </c>
      <c r="I31" t="n">
        <v>41</v>
      </c>
      <c r="J31" t="n">
        <v>255.63</v>
      </c>
      <c r="K31" t="n">
        <v>58.47</v>
      </c>
      <c r="L31" t="n">
        <v>8.25</v>
      </c>
      <c r="M31" t="n">
        <v>39</v>
      </c>
      <c r="N31" t="n">
        <v>63.91</v>
      </c>
      <c r="O31" t="n">
        <v>31761.69</v>
      </c>
      <c r="P31" t="n">
        <v>453.78</v>
      </c>
      <c r="Q31" t="n">
        <v>3109.28</v>
      </c>
      <c r="R31" t="n">
        <v>129.68</v>
      </c>
      <c r="S31" t="n">
        <v>88.73</v>
      </c>
      <c r="T31" t="n">
        <v>18573.94</v>
      </c>
      <c r="U31" t="n">
        <v>0.68</v>
      </c>
      <c r="V31" t="n">
        <v>0.88</v>
      </c>
      <c r="W31" t="n">
        <v>7.66</v>
      </c>
      <c r="X31" t="n">
        <v>1.14</v>
      </c>
      <c r="Y31" t="n">
        <v>1</v>
      </c>
      <c r="Z31" t="n">
        <v>10</v>
      </c>
      <c r="AA31" t="n">
        <v>597.3540058014089</v>
      </c>
      <c r="AB31" t="n">
        <v>817.3261041362949</v>
      </c>
      <c r="AC31" t="n">
        <v>739.321647881918</v>
      </c>
      <c r="AD31" t="n">
        <v>597354.0058014089</v>
      </c>
      <c r="AE31" t="n">
        <v>817326.1041362949</v>
      </c>
      <c r="AF31" t="n">
        <v>1.347825812512221e-06</v>
      </c>
      <c r="AG31" t="n">
        <v>0.7831250000000001</v>
      </c>
      <c r="AH31" t="n">
        <v>739321.647881918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2.6692</v>
      </c>
      <c r="E32" t="n">
        <v>37.46</v>
      </c>
      <c r="F32" t="n">
        <v>32.87</v>
      </c>
      <c r="G32" t="n">
        <v>50.56</v>
      </c>
      <c r="H32" t="n">
        <v>0.59</v>
      </c>
      <c r="I32" t="n">
        <v>39</v>
      </c>
      <c r="J32" t="n">
        <v>256.09</v>
      </c>
      <c r="K32" t="n">
        <v>58.47</v>
      </c>
      <c r="L32" t="n">
        <v>8.5</v>
      </c>
      <c r="M32" t="n">
        <v>37</v>
      </c>
      <c r="N32" t="n">
        <v>64.11</v>
      </c>
      <c r="O32" t="n">
        <v>31818.02</v>
      </c>
      <c r="P32" t="n">
        <v>449.23</v>
      </c>
      <c r="Q32" t="n">
        <v>3109.28</v>
      </c>
      <c r="R32" t="n">
        <v>128.68</v>
      </c>
      <c r="S32" t="n">
        <v>88.73</v>
      </c>
      <c r="T32" t="n">
        <v>18083.16</v>
      </c>
      <c r="U32" t="n">
        <v>0.6899999999999999</v>
      </c>
      <c r="V32" t="n">
        <v>0.88</v>
      </c>
      <c r="W32" t="n">
        <v>7.65</v>
      </c>
      <c r="X32" t="n">
        <v>1.1</v>
      </c>
      <c r="Y32" t="n">
        <v>1</v>
      </c>
      <c r="Z32" t="n">
        <v>10</v>
      </c>
      <c r="AA32" t="n">
        <v>591.014444033869</v>
      </c>
      <c r="AB32" t="n">
        <v>808.6520360442206</v>
      </c>
      <c r="AC32" t="n">
        <v>731.4754206744203</v>
      </c>
      <c r="AD32" t="n">
        <v>591014.4440338691</v>
      </c>
      <c r="AE32" t="n">
        <v>808652.0360442206</v>
      </c>
      <c r="AF32" t="n">
        <v>1.352487465698353e-06</v>
      </c>
      <c r="AG32" t="n">
        <v>0.7804166666666666</v>
      </c>
      <c r="AH32" t="n">
        <v>731475.4206744203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2.6762</v>
      </c>
      <c r="E33" t="n">
        <v>37.37</v>
      </c>
      <c r="F33" t="n">
        <v>32.81</v>
      </c>
      <c r="G33" t="n">
        <v>51.81</v>
      </c>
      <c r="H33" t="n">
        <v>0.61</v>
      </c>
      <c r="I33" t="n">
        <v>38</v>
      </c>
      <c r="J33" t="n">
        <v>256.54</v>
      </c>
      <c r="K33" t="n">
        <v>58.47</v>
      </c>
      <c r="L33" t="n">
        <v>8.75</v>
      </c>
      <c r="M33" t="n">
        <v>36</v>
      </c>
      <c r="N33" t="n">
        <v>64.31999999999999</v>
      </c>
      <c r="O33" t="n">
        <v>31874.43</v>
      </c>
      <c r="P33" t="n">
        <v>444.01</v>
      </c>
      <c r="Q33" t="n">
        <v>3109.3</v>
      </c>
      <c r="R33" t="n">
        <v>127.06</v>
      </c>
      <c r="S33" t="n">
        <v>88.73</v>
      </c>
      <c r="T33" t="n">
        <v>17281.38</v>
      </c>
      <c r="U33" t="n">
        <v>0.7</v>
      </c>
      <c r="V33" t="n">
        <v>0.88</v>
      </c>
      <c r="W33" t="n">
        <v>7.65</v>
      </c>
      <c r="X33" t="n">
        <v>1.05</v>
      </c>
      <c r="Y33" t="n">
        <v>1</v>
      </c>
      <c r="Z33" t="n">
        <v>10</v>
      </c>
      <c r="AA33" t="n">
        <v>584.4300944113463</v>
      </c>
      <c r="AB33" t="n">
        <v>799.6430384096809</v>
      </c>
      <c r="AC33" t="n">
        <v>723.3262291299135</v>
      </c>
      <c r="AD33" t="n">
        <v>584430.0944113464</v>
      </c>
      <c r="AE33" t="n">
        <v>799643.0384096809</v>
      </c>
      <c r="AF33" t="n">
        <v>1.35603437573128e-06</v>
      </c>
      <c r="AG33" t="n">
        <v>0.7785416666666666</v>
      </c>
      <c r="AH33" t="n">
        <v>723326.2291299135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2.6808</v>
      </c>
      <c r="E34" t="n">
        <v>37.3</v>
      </c>
      <c r="F34" t="n">
        <v>32.8</v>
      </c>
      <c r="G34" t="n">
        <v>53.19</v>
      </c>
      <c r="H34" t="n">
        <v>0.62</v>
      </c>
      <c r="I34" t="n">
        <v>37</v>
      </c>
      <c r="J34" t="n">
        <v>257</v>
      </c>
      <c r="K34" t="n">
        <v>58.47</v>
      </c>
      <c r="L34" t="n">
        <v>9</v>
      </c>
      <c r="M34" t="n">
        <v>35</v>
      </c>
      <c r="N34" t="n">
        <v>64.53</v>
      </c>
      <c r="O34" t="n">
        <v>31931.04</v>
      </c>
      <c r="P34" t="n">
        <v>442.98</v>
      </c>
      <c r="Q34" t="n">
        <v>3109.4</v>
      </c>
      <c r="R34" t="n">
        <v>126.49</v>
      </c>
      <c r="S34" t="n">
        <v>88.73</v>
      </c>
      <c r="T34" t="n">
        <v>16999.92</v>
      </c>
      <c r="U34" t="n">
        <v>0.7</v>
      </c>
      <c r="V34" t="n">
        <v>0.88</v>
      </c>
      <c r="W34" t="n">
        <v>7.65</v>
      </c>
      <c r="X34" t="n">
        <v>1.04</v>
      </c>
      <c r="Y34" t="n">
        <v>1</v>
      </c>
      <c r="Z34" t="n">
        <v>10</v>
      </c>
      <c r="AA34" t="n">
        <v>582.4460554256922</v>
      </c>
      <c r="AB34" t="n">
        <v>796.9283887398864</v>
      </c>
      <c r="AC34" t="n">
        <v>720.8706618145693</v>
      </c>
      <c r="AD34" t="n">
        <v>582446.0554256922</v>
      </c>
      <c r="AE34" t="n">
        <v>796928.3887398863</v>
      </c>
      <c r="AF34" t="n">
        <v>1.358365202324346e-06</v>
      </c>
      <c r="AG34" t="n">
        <v>0.7770833333333332</v>
      </c>
      <c r="AH34" t="n">
        <v>720870.6618145693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2.6912</v>
      </c>
      <c r="E35" t="n">
        <v>37.16</v>
      </c>
      <c r="F35" t="n">
        <v>32.75</v>
      </c>
      <c r="G35" t="n">
        <v>56.14</v>
      </c>
      <c r="H35" t="n">
        <v>0.64</v>
      </c>
      <c r="I35" t="n">
        <v>35</v>
      </c>
      <c r="J35" t="n">
        <v>257.46</v>
      </c>
      <c r="K35" t="n">
        <v>58.47</v>
      </c>
      <c r="L35" t="n">
        <v>9.25</v>
      </c>
      <c r="M35" t="n">
        <v>33</v>
      </c>
      <c r="N35" t="n">
        <v>64.73999999999999</v>
      </c>
      <c r="O35" t="n">
        <v>31987.61</v>
      </c>
      <c r="P35" t="n">
        <v>438.89</v>
      </c>
      <c r="Q35" t="n">
        <v>3109.29</v>
      </c>
      <c r="R35" t="n">
        <v>124.84</v>
      </c>
      <c r="S35" t="n">
        <v>88.73</v>
      </c>
      <c r="T35" t="n">
        <v>16184.32</v>
      </c>
      <c r="U35" t="n">
        <v>0.71</v>
      </c>
      <c r="V35" t="n">
        <v>0.88</v>
      </c>
      <c r="W35" t="n">
        <v>7.64</v>
      </c>
      <c r="X35" t="n">
        <v>0.99</v>
      </c>
      <c r="Y35" t="n">
        <v>1</v>
      </c>
      <c r="Z35" t="n">
        <v>10</v>
      </c>
      <c r="AA35" t="n">
        <v>576.2561240332637</v>
      </c>
      <c r="AB35" t="n">
        <v>788.4590515282656</v>
      </c>
      <c r="AC35" t="n">
        <v>713.2096262596361</v>
      </c>
      <c r="AD35" t="n">
        <v>576256.1240332638</v>
      </c>
      <c r="AE35" t="n">
        <v>788459.0515282656</v>
      </c>
      <c r="AF35" t="n">
        <v>1.363634897230409e-06</v>
      </c>
      <c r="AG35" t="n">
        <v>0.7741666666666666</v>
      </c>
      <c r="AH35" t="n">
        <v>713209.6262596361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2.6975</v>
      </c>
      <c r="E36" t="n">
        <v>37.07</v>
      </c>
      <c r="F36" t="n">
        <v>32.71</v>
      </c>
      <c r="G36" t="n">
        <v>57.72</v>
      </c>
      <c r="H36" t="n">
        <v>0.66</v>
      </c>
      <c r="I36" t="n">
        <v>34</v>
      </c>
      <c r="J36" t="n">
        <v>257.92</v>
      </c>
      <c r="K36" t="n">
        <v>58.47</v>
      </c>
      <c r="L36" t="n">
        <v>9.5</v>
      </c>
      <c r="M36" t="n">
        <v>32</v>
      </c>
      <c r="N36" t="n">
        <v>64.95</v>
      </c>
      <c r="O36" t="n">
        <v>32044.25</v>
      </c>
      <c r="P36" t="n">
        <v>435.2</v>
      </c>
      <c r="Q36" t="n">
        <v>3109.12</v>
      </c>
      <c r="R36" t="n">
        <v>123.72</v>
      </c>
      <c r="S36" t="n">
        <v>88.73</v>
      </c>
      <c r="T36" t="n">
        <v>15629.39</v>
      </c>
      <c r="U36" t="n">
        <v>0.72</v>
      </c>
      <c r="V36" t="n">
        <v>0.88</v>
      </c>
      <c r="W36" t="n">
        <v>7.64</v>
      </c>
      <c r="X36" t="n">
        <v>0.95</v>
      </c>
      <c r="Y36" t="n">
        <v>1</v>
      </c>
      <c r="Z36" t="n">
        <v>10</v>
      </c>
      <c r="AA36" t="n">
        <v>571.3897631506511</v>
      </c>
      <c r="AB36" t="n">
        <v>781.8006818799848</v>
      </c>
      <c r="AC36" t="n">
        <v>707.1867220655068</v>
      </c>
      <c r="AD36" t="n">
        <v>571389.7631506511</v>
      </c>
      <c r="AE36" t="n">
        <v>781800.6818799848</v>
      </c>
      <c r="AF36" t="n">
        <v>1.366827116260043e-06</v>
      </c>
      <c r="AG36" t="n">
        <v>0.7722916666666667</v>
      </c>
      <c r="AH36" t="n">
        <v>707186.7220655069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2.7007</v>
      </c>
      <c r="E37" t="n">
        <v>37.03</v>
      </c>
      <c r="F37" t="n">
        <v>32.71</v>
      </c>
      <c r="G37" t="n">
        <v>59.48</v>
      </c>
      <c r="H37" t="n">
        <v>0.67</v>
      </c>
      <c r="I37" t="n">
        <v>33</v>
      </c>
      <c r="J37" t="n">
        <v>258.38</v>
      </c>
      <c r="K37" t="n">
        <v>58.47</v>
      </c>
      <c r="L37" t="n">
        <v>9.75</v>
      </c>
      <c r="M37" t="n">
        <v>31</v>
      </c>
      <c r="N37" t="n">
        <v>65.16</v>
      </c>
      <c r="O37" t="n">
        <v>32100.97</v>
      </c>
      <c r="P37" t="n">
        <v>431.68</v>
      </c>
      <c r="Q37" t="n">
        <v>3109.32</v>
      </c>
      <c r="R37" t="n">
        <v>123.4</v>
      </c>
      <c r="S37" t="n">
        <v>88.73</v>
      </c>
      <c r="T37" t="n">
        <v>15474.09</v>
      </c>
      <c r="U37" t="n">
        <v>0.72</v>
      </c>
      <c r="V37" t="n">
        <v>0.88</v>
      </c>
      <c r="W37" t="n">
        <v>7.65</v>
      </c>
      <c r="X37" t="n">
        <v>0.95</v>
      </c>
      <c r="Y37" t="n">
        <v>1</v>
      </c>
      <c r="Z37" t="n">
        <v>10</v>
      </c>
      <c r="AA37" t="n">
        <v>567.5626393070299</v>
      </c>
      <c r="AB37" t="n">
        <v>776.5642421963548</v>
      </c>
      <c r="AC37" t="n">
        <v>702.4500408358931</v>
      </c>
      <c r="AD37" t="n">
        <v>567562.6393070299</v>
      </c>
      <c r="AE37" t="n">
        <v>776564.2421963548</v>
      </c>
      <c r="AF37" t="n">
        <v>1.368448560846524e-06</v>
      </c>
      <c r="AG37" t="n">
        <v>0.7714583333333334</v>
      </c>
      <c r="AH37" t="n">
        <v>702450.0408358931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2.7084</v>
      </c>
      <c r="E38" t="n">
        <v>36.92</v>
      </c>
      <c r="F38" t="n">
        <v>32.65</v>
      </c>
      <c r="G38" t="n">
        <v>61.23</v>
      </c>
      <c r="H38" t="n">
        <v>0.6899999999999999</v>
      </c>
      <c r="I38" t="n">
        <v>32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427.73</v>
      </c>
      <c r="Q38" t="n">
        <v>3109.26</v>
      </c>
      <c r="R38" t="n">
        <v>121.63</v>
      </c>
      <c r="S38" t="n">
        <v>88.73</v>
      </c>
      <c r="T38" t="n">
        <v>14593.01</v>
      </c>
      <c r="U38" t="n">
        <v>0.73</v>
      </c>
      <c r="V38" t="n">
        <v>0.89</v>
      </c>
      <c r="W38" t="n">
        <v>7.64</v>
      </c>
      <c r="X38" t="n">
        <v>0.89</v>
      </c>
      <c r="Y38" t="n">
        <v>1</v>
      </c>
      <c r="Z38" t="n">
        <v>10</v>
      </c>
      <c r="AA38" t="n">
        <v>562.1039160778932</v>
      </c>
      <c r="AB38" t="n">
        <v>769.0953762523774</v>
      </c>
      <c r="AC38" t="n">
        <v>695.6939929749898</v>
      </c>
      <c r="AD38" t="n">
        <v>562103.9160778932</v>
      </c>
      <c r="AE38" t="n">
        <v>769095.3762523774</v>
      </c>
      <c r="AF38" t="n">
        <v>1.372350161882744e-06</v>
      </c>
      <c r="AG38" t="n">
        <v>0.7691666666666667</v>
      </c>
      <c r="AH38" t="n">
        <v>695693.9929749898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2.7138</v>
      </c>
      <c r="E39" t="n">
        <v>36.85</v>
      </c>
      <c r="F39" t="n">
        <v>32.63</v>
      </c>
      <c r="G39" t="n">
        <v>63.15</v>
      </c>
      <c r="H39" t="n">
        <v>0.7</v>
      </c>
      <c r="I39" t="n">
        <v>31</v>
      </c>
      <c r="J39" t="n">
        <v>259.3</v>
      </c>
      <c r="K39" t="n">
        <v>58.47</v>
      </c>
      <c r="L39" t="n">
        <v>10.25</v>
      </c>
      <c r="M39" t="n">
        <v>29</v>
      </c>
      <c r="N39" t="n">
        <v>65.58</v>
      </c>
      <c r="O39" t="n">
        <v>32214.64</v>
      </c>
      <c r="P39" t="n">
        <v>423.03</v>
      </c>
      <c r="Q39" t="n">
        <v>3109.18</v>
      </c>
      <c r="R39" t="n">
        <v>121.21</v>
      </c>
      <c r="S39" t="n">
        <v>88.73</v>
      </c>
      <c r="T39" t="n">
        <v>14388.65</v>
      </c>
      <c r="U39" t="n">
        <v>0.73</v>
      </c>
      <c r="V39" t="n">
        <v>0.89</v>
      </c>
      <c r="W39" t="n">
        <v>7.63</v>
      </c>
      <c r="X39" t="n">
        <v>0.87</v>
      </c>
      <c r="Y39" t="n">
        <v>1</v>
      </c>
      <c r="Z39" t="n">
        <v>10</v>
      </c>
      <c r="AA39" t="n">
        <v>556.6930556204851</v>
      </c>
      <c r="AB39" t="n">
        <v>761.6919982642354</v>
      </c>
      <c r="AC39" t="n">
        <v>688.9971829913301</v>
      </c>
      <c r="AD39" t="n">
        <v>556693.0556204851</v>
      </c>
      <c r="AE39" t="n">
        <v>761691.9982642354</v>
      </c>
      <c r="AF39" t="n">
        <v>1.37508634962243e-06</v>
      </c>
      <c r="AG39" t="n">
        <v>0.7677083333333333</v>
      </c>
      <c r="AH39" t="n">
        <v>688997.18299133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2.7195</v>
      </c>
      <c r="E40" t="n">
        <v>36.77</v>
      </c>
      <c r="F40" t="n">
        <v>32.6</v>
      </c>
      <c r="G40" t="n">
        <v>65.19</v>
      </c>
      <c r="H40" t="n">
        <v>0.72</v>
      </c>
      <c r="I40" t="n">
        <v>30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420.04</v>
      </c>
      <c r="Q40" t="n">
        <v>3109.32</v>
      </c>
      <c r="R40" t="n">
        <v>119.95</v>
      </c>
      <c r="S40" t="n">
        <v>88.73</v>
      </c>
      <c r="T40" t="n">
        <v>13762.57</v>
      </c>
      <c r="U40" t="n">
        <v>0.74</v>
      </c>
      <c r="V40" t="n">
        <v>0.89</v>
      </c>
      <c r="W40" t="n">
        <v>7.64</v>
      </c>
      <c r="X40" t="n">
        <v>0.84</v>
      </c>
      <c r="Y40" t="n">
        <v>1</v>
      </c>
      <c r="Z40" t="n">
        <v>10</v>
      </c>
      <c r="AA40" t="n">
        <v>552.7098804465065</v>
      </c>
      <c r="AB40" t="n">
        <v>756.2420422659113</v>
      </c>
      <c r="AC40" t="n">
        <v>684.0673631444246</v>
      </c>
      <c r="AD40" t="n">
        <v>552709.8804465065</v>
      </c>
      <c r="AE40" t="n">
        <v>756242.0422659114</v>
      </c>
      <c r="AF40" t="n">
        <v>1.377974547792099e-06</v>
      </c>
      <c r="AG40" t="n">
        <v>0.7660416666666667</v>
      </c>
      <c r="AH40" t="n">
        <v>684067.3631444246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2.7252</v>
      </c>
      <c r="E41" t="n">
        <v>36.69</v>
      </c>
      <c r="F41" t="n">
        <v>32.57</v>
      </c>
      <c r="G41" t="n">
        <v>67.38</v>
      </c>
      <c r="H41" t="n">
        <v>0.74</v>
      </c>
      <c r="I41" t="n">
        <v>29</v>
      </c>
      <c r="J41" t="n">
        <v>260.23</v>
      </c>
      <c r="K41" t="n">
        <v>58.47</v>
      </c>
      <c r="L41" t="n">
        <v>10.75</v>
      </c>
      <c r="M41" t="n">
        <v>25</v>
      </c>
      <c r="N41" t="n">
        <v>66</v>
      </c>
      <c r="O41" t="n">
        <v>32328.64</v>
      </c>
      <c r="P41" t="n">
        <v>416.15</v>
      </c>
      <c r="Q41" t="n">
        <v>3109.38</v>
      </c>
      <c r="R41" t="n">
        <v>118.75</v>
      </c>
      <c r="S41" t="n">
        <v>88.73</v>
      </c>
      <c r="T41" t="n">
        <v>13168.92</v>
      </c>
      <c r="U41" t="n">
        <v>0.75</v>
      </c>
      <c r="V41" t="n">
        <v>0.89</v>
      </c>
      <c r="W41" t="n">
        <v>7.64</v>
      </c>
      <c r="X41" t="n">
        <v>0.8100000000000001</v>
      </c>
      <c r="Y41" t="n">
        <v>1</v>
      </c>
      <c r="Z41" t="n">
        <v>10</v>
      </c>
      <c r="AA41" t="n">
        <v>547.9445765996724</v>
      </c>
      <c r="AB41" t="n">
        <v>749.7219433123043</v>
      </c>
      <c r="AC41" t="n">
        <v>678.1695332839334</v>
      </c>
      <c r="AD41" t="n">
        <v>547944.5765996723</v>
      </c>
      <c r="AE41" t="n">
        <v>749721.9433123043</v>
      </c>
      <c r="AF41" t="n">
        <v>1.380862745961768e-06</v>
      </c>
      <c r="AG41" t="n">
        <v>0.7643749999999999</v>
      </c>
      <c r="AH41" t="n">
        <v>678169.5332839334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2.7307</v>
      </c>
      <c r="E42" t="n">
        <v>36.62</v>
      </c>
      <c r="F42" t="n">
        <v>32.54</v>
      </c>
      <c r="G42" t="n">
        <v>69.73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22</v>
      </c>
      <c r="N42" t="n">
        <v>66.20999999999999</v>
      </c>
      <c r="O42" t="n">
        <v>32385.75</v>
      </c>
      <c r="P42" t="n">
        <v>413.57</v>
      </c>
      <c r="Q42" t="n">
        <v>3109.29</v>
      </c>
      <c r="R42" t="n">
        <v>117.98</v>
      </c>
      <c r="S42" t="n">
        <v>88.73</v>
      </c>
      <c r="T42" t="n">
        <v>12791.97</v>
      </c>
      <c r="U42" t="n">
        <v>0.75</v>
      </c>
      <c r="V42" t="n">
        <v>0.89</v>
      </c>
      <c r="W42" t="n">
        <v>7.64</v>
      </c>
      <c r="X42" t="n">
        <v>0.78</v>
      </c>
      <c r="Y42" t="n">
        <v>1</v>
      </c>
      <c r="Z42" t="n">
        <v>10</v>
      </c>
      <c r="AA42" t="n">
        <v>544.3997562540549</v>
      </c>
      <c r="AB42" t="n">
        <v>744.8717637289942</v>
      </c>
      <c r="AC42" t="n">
        <v>673.7822480327844</v>
      </c>
      <c r="AD42" t="n">
        <v>544399.7562540548</v>
      </c>
      <c r="AE42" t="n">
        <v>744871.7637289942</v>
      </c>
      <c r="AF42" t="n">
        <v>1.383649603844782e-06</v>
      </c>
      <c r="AG42" t="n">
        <v>0.7629166666666666</v>
      </c>
      <c r="AH42" t="n">
        <v>673782.2480327844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2.73</v>
      </c>
      <c r="E43" t="n">
        <v>36.63</v>
      </c>
      <c r="F43" t="n">
        <v>32.55</v>
      </c>
      <c r="G43" t="n">
        <v>69.75</v>
      </c>
      <c r="H43" t="n">
        <v>0.77</v>
      </c>
      <c r="I43" t="n">
        <v>28</v>
      </c>
      <c r="J43" t="n">
        <v>261.15</v>
      </c>
      <c r="K43" t="n">
        <v>58.47</v>
      </c>
      <c r="L43" t="n">
        <v>11.25</v>
      </c>
      <c r="M43" t="n">
        <v>20</v>
      </c>
      <c r="N43" t="n">
        <v>66.43000000000001</v>
      </c>
      <c r="O43" t="n">
        <v>32442.95</v>
      </c>
      <c r="P43" t="n">
        <v>408.06</v>
      </c>
      <c r="Q43" t="n">
        <v>3109.26</v>
      </c>
      <c r="R43" t="n">
        <v>118.12</v>
      </c>
      <c r="S43" t="n">
        <v>88.73</v>
      </c>
      <c r="T43" t="n">
        <v>12861.92</v>
      </c>
      <c r="U43" t="n">
        <v>0.75</v>
      </c>
      <c r="V43" t="n">
        <v>0.89</v>
      </c>
      <c r="W43" t="n">
        <v>7.64</v>
      </c>
      <c r="X43" t="n">
        <v>0.79</v>
      </c>
      <c r="Y43" t="n">
        <v>1</v>
      </c>
      <c r="Z43" t="n">
        <v>10</v>
      </c>
      <c r="AA43" t="n">
        <v>539.7106197899911</v>
      </c>
      <c r="AB43" t="n">
        <v>738.4558803487619</v>
      </c>
      <c r="AC43" t="n">
        <v>667.9786875576127</v>
      </c>
      <c r="AD43" t="n">
        <v>539710.6197899912</v>
      </c>
      <c r="AE43" t="n">
        <v>738455.8803487619</v>
      </c>
      <c r="AF43" t="n">
        <v>1.383294912841489e-06</v>
      </c>
      <c r="AG43" t="n">
        <v>0.7631250000000001</v>
      </c>
      <c r="AH43" t="n">
        <v>667978.6875576127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2.7362</v>
      </c>
      <c r="E44" t="n">
        <v>36.55</v>
      </c>
      <c r="F44" t="n">
        <v>32.51</v>
      </c>
      <c r="G44" t="n">
        <v>72.25</v>
      </c>
      <c r="H44" t="n">
        <v>0.78</v>
      </c>
      <c r="I44" t="n">
        <v>27</v>
      </c>
      <c r="J44" t="n">
        <v>261.62</v>
      </c>
      <c r="K44" t="n">
        <v>58.47</v>
      </c>
      <c r="L44" t="n">
        <v>11.5</v>
      </c>
      <c r="M44" t="n">
        <v>16</v>
      </c>
      <c r="N44" t="n">
        <v>66.64</v>
      </c>
      <c r="O44" t="n">
        <v>32500.22</v>
      </c>
      <c r="P44" t="n">
        <v>407.65</v>
      </c>
      <c r="Q44" t="n">
        <v>3109.2</v>
      </c>
      <c r="R44" t="n">
        <v>116.66</v>
      </c>
      <c r="S44" t="n">
        <v>88.73</v>
      </c>
      <c r="T44" t="n">
        <v>12132.87</v>
      </c>
      <c r="U44" t="n">
        <v>0.76</v>
      </c>
      <c r="V44" t="n">
        <v>0.89</v>
      </c>
      <c r="W44" t="n">
        <v>7.65</v>
      </c>
      <c r="X44" t="n">
        <v>0.75</v>
      </c>
      <c r="Y44" t="n">
        <v>1</v>
      </c>
      <c r="Z44" t="n">
        <v>10</v>
      </c>
      <c r="AA44" t="n">
        <v>537.9167876640507</v>
      </c>
      <c r="AB44" t="n">
        <v>736.0014800957618</v>
      </c>
      <c r="AC44" t="n">
        <v>665.7585318199866</v>
      </c>
      <c r="AD44" t="n">
        <v>537916.7876640507</v>
      </c>
      <c r="AE44" t="n">
        <v>736001.4800957618</v>
      </c>
      <c r="AF44" t="n">
        <v>1.386436461727796e-06</v>
      </c>
      <c r="AG44" t="n">
        <v>0.7614583333333332</v>
      </c>
      <c r="AH44" t="n">
        <v>665758.5318199866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2.7357</v>
      </c>
      <c r="E45" t="n">
        <v>36.55</v>
      </c>
      <c r="F45" t="n">
        <v>32.52</v>
      </c>
      <c r="G45" t="n">
        <v>72.27</v>
      </c>
      <c r="H45" t="n">
        <v>0.8</v>
      </c>
      <c r="I45" t="n">
        <v>27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408.68</v>
      </c>
      <c r="Q45" t="n">
        <v>3109.18</v>
      </c>
      <c r="R45" t="n">
        <v>116.82</v>
      </c>
      <c r="S45" t="n">
        <v>88.73</v>
      </c>
      <c r="T45" t="n">
        <v>12214.23</v>
      </c>
      <c r="U45" t="n">
        <v>0.76</v>
      </c>
      <c r="V45" t="n">
        <v>0.89</v>
      </c>
      <c r="W45" t="n">
        <v>7.65</v>
      </c>
      <c r="X45" t="n">
        <v>0.76</v>
      </c>
      <c r="Y45" t="n">
        <v>1</v>
      </c>
      <c r="Z45" t="n">
        <v>10</v>
      </c>
      <c r="AA45" t="n">
        <v>538.9779540696123</v>
      </c>
      <c r="AB45" t="n">
        <v>737.453414787209</v>
      </c>
      <c r="AC45" t="n">
        <v>667.0718959022854</v>
      </c>
      <c r="AD45" t="n">
        <v>538977.9540696123</v>
      </c>
      <c r="AE45" t="n">
        <v>737453.414787209</v>
      </c>
      <c r="AF45" t="n">
        <v>1.386183111011158e-06</v>
      </c>
      <c r="AG45" t="n">
        <v>0.7614583333333332</v>
      </c>
      <c r="AH45" t="n">
        <v>667071.8959022854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2.7423</v>
      </c>
      <c r="E46" t="n">
        <v>36.47</v>
      </c>
      <c r="F46" t="n">
        <v>32.48</v>
      </c>
      <c r="G46" t="n">
        <v>74.95999999999999</v>
      </c>
      <c r="H46" t="n">
        <v>0.8100000000000001</v>
      </c>
      <c r="I46" t="n">
        <v>26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405.75</v>
      </c>
      <c r="Q46" t="n">
        <v>3109.15</v>
      </c>
      <c r="R46" t="n">
        <v>115.31</v>
      </c>
      <c r="S46" t="n">
        <v>88.73</v>
      </c>
      <c r="T46" t="n">
        <v>11464.63</v>
      </c>
      <c r="U46" t="n">
        <v>0.77</v>
      </c>
      <c r="V46" t="n">
        <v>0.89</v>
      </c>
      <c r="W46" t="n">
        <v>7.65</v>
      </c>
      <c r="X46" t="n">
        <v>0.72</v>
      </c>
      <c r="Y46" t="n">
        <v>1</v>
      </c>
      <c r="Z46" t="n">
        <v>10</v>
      </c>
      <c r="AA46" t="n">
        <v>534.8892514865056</v>
      </c>
      <c r="AB46" t="n">
        <v>731.8590715321752</v>
      </c>
      <c r="AC46" t="n">
        <v>662.0114689158017</v>
      </c>
      <c r="AD46" t="n">
        <v>534889.2514865056</v>
      </c>
      <c r="AE46" t="n">
        <v>731859.0715321752</v>
      </c>
      <c r="AF46" t="n">
        <v>1.389527340470775e-06</v>
      </c>
      <c r="AG46" t="n">
        <v>0.7597916666666666</v>
      </c>
      <c r="AH46" t="n">
        <v>662011.4689158017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2.7409</v>
      </c>
      <c r="E47" t="n">
        <v>36.48</v>
      </c>
      <c r="F47" t="n">
        <v>32.5</v>
      </c>
      <c r="G47" t="n">
        <v>75</v>
      </c>
      <c r="H47" t="n">
        <v>0.83</v>
      </c>
      <c r="I47" t="n">
        <v>26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406.05</v>
      </c>
      <c r="Q47" t="n">
        <v>3109.41</v>
      </c>
      <c r="R47" t="n">
        <v>115.47</v>
      </c>
      <c r="S47" t="n">
        <v>88.73</v>
      </c>
      <c r="T47" t="n">
        <v>11542.72</v>
      </c>
      <c r="U47" t="n">
        <v>0.77</v>
      </c>
      <c r="V47" t="n">
        <v>0.89</v>
      </c>
      <c r="W47" t="n">
        <v>7.67</v>
      </c>
      <c r="X47" t="n">
        <v>0.74</v>
      </c>
      <c r="Y47" t="n">
        <v>1</v>
      </c>
      <c r="Z47" t="n">
        <v>10</v>
      </c>
      <c r="AA47" t="n">
        <v>535.5316235299507</v>
      </c>
      <c r="AB47" t="n">
        <v>732.7379933014712</v>
      </c>
      <c r="AC47" t="n">
        <v>662.8065076250106</v>
      </c>
      <c r="AD47" t="n">
        <v>535531.6235299507</v>
      </c>
      <c r="AE47" t="n">
        <v>732737.9933014712</v>
      </c>
      <c r="AF47" t="n">
        <v>1.38881795846419e-06</v>
      </c>
      <c r="AG47" t="n">
        <v>0.7599999999999999</v>
      </c>
      <c r="AH47" t="n">
        <v>662806.5076250106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2.7407</v>
      </c>
      <c r="E48" t="n">
        <v>36.49</v>
      </c>
      <c r="F48" t="n">
        <v>32.5</v>
      </c>
      <c r="G48" t="n">
        <v>75.01000000000001</v>
      </c>
      <c r="H48" t="n">
        <v>0.84</v>
      </c>
      <c r="I48" t="n">
        <v>26</v>
      </c>
      <c r="J48" t="n">
        <v>263.48</v>
      </c>
      <c r="K48" t="n">
        <v>58.47</v>
      </c>
      <c r="L48" t="n">
        <v>12.5</v>
      </c>
      <c r="M48" t="n">
        <v>1</v>
      </c>
      <c r="N48" t="n">
        <v>67.51000000000001</v>
      </c>
      <c r="O48" t="n">
        <v>32730.13</v>
      </c>
      <c r="P48" t="n">
        <v>406.16</v>
      </c>
      <c r="Q48" t="n">
        <v>3109.12</v>
      </c>
      <c r="R48" t="n">
        <v>115.7</v>
      </c>
      <c r="S48" t="n">
        <v>88.73</v>
      </c>
      <c r="T48" t="n">
        <v>11660.52</v>
      </c>
      <c r="U48" t="n">
        <v>0.77</v>
      </c>
      <c r="V48" t="n">
        <v>0.89</v>
      </c>
      <c r="W48" t="n">
        <v>7.66</v>
      </c>
      <c r="X48" t="n">
        <v>0.74</v>
      </c>
      <c r="Y48" t="n">
        <v>1</v>
      </c>
      <c r="Z48" t="n">
        <v>10</v>
      </c>
      <c r="AA48" t="n">
        <v>535.6683169059311</v>
      </c>
      <c r="AB48" t="n">
        <v>732.9250232089736</v>
      </c>
      <c r="AC48" t="n">
        <v>662.9756876606392</v>
      </c>
      <c r="AD48" t="n">
        <v>535668.3169059311</v>
      </c>
      <c r="AE48" t="n">
        <v>732925.0232089736</v>
      </c>
      <c r="AF48" t="n">
        <v>1.388716618177535e-06</v>
      </c>
      <c r="AG48" t="n">
        <v>0.7602083333333334</v>
      </c>
      <c r="AH48" t="n">
        <v>662975.6876606392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2.7405</v>
      </c>
      <c r="E49" t="n">
        <v>36.49</v>
      </c>
      <c r="F49" t="n">
        <v>32.5</v>
      </c>
      <c r="G49" t="n">
        <v>75.01000000000001</v>
      </c>
      <c r="H49" t="n">
        <v>0.86</v>
      </c>
      <c r="I49" t="n">
        <v>26</v>
      </c>
      <c r="J49" t="n">
        <v>263.95</v>
      </c>
      <c r="K49" t="n">
        <v>58.47</v>
      </c>
      <c r="L49" t="n">
        <v>12.75</v>
      </c>
      <c r="M49" t="n">
        <v>0</v>
      </c>
      <c r="N49" t="n">
        <v>67.72</v>
      </c>
      <c r="O49" t="n">
        <v>32787.82</v>
      </c>
      <c r="P49" t="n">
        <v>406.81</v>
      </c>
      <c r="Q49" t="n">
        <v>3109.19</v>
      </c>
      <c r="R49" t="n">
        <v>115.74</v>
      </c>
      <c r="S49" t="n">
        <v>88.73</v>
      </c>
      <c r="T49" t="n">
        <v>11678.74</v>
      </c>
      <c r="U49" t="n">
        <v>0.77</v>
      </c>
      <c r="V49" t="n">
        <v>0.89</v>
      </c>
      <c r="W49" t="n">
        <v>7.66</v>
      </c>
      <c r="X49" t="n">
        <v>0.74</v>
      </c>
      <c r="Y49" t="n">
        <v>1</v>
      </c>
      <c r="Z49" t="n">
        <v>10</v>
      </c>
      <c r="AA49" t="n">
        <v>536.280713785982</v>
      </c>
      <c r="AB49" t="n">
        <v>733.7629316373026</v>
      </c>
      <c r="AC49" t="n">
        <v>663.7336272845805</v>
      </c>
      <c r="AD49" t="n">
        <v>536280.713785982</v>
      </c>
      <c r="AE49" t="n">
        <v>733762.9316373026</v>
      </c>
      <c r="AF49" t="n">
        <v>1.38861527789088e-06</v>
      </c>
      <c r="AG49" t="n">
        <v>0.7602083333333334</v>
      </c>
      <c r="AH49" t="n">
        <v>663733.6272845805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2.4309</v>
      </c>
      <c r="E2" t="n">
        <v>41.14</v>
      </c>
      <c r="F2" t="n">
        <v>36.66</v>
      </c>
      <c r="G2" t="n">
        <v>13.02</v>
      </c>
      <c r="H2" t="n">
        <v>0.24</v>
      </c>
      <c r="I2" t="n">
        <v>169</v>
      </c>
      <c r="J2" t="n">
        <v>71.52</v>
      </c>
      <c r="K2" t="n">
        <v>32.27</v>
      </c>
      <c r="L2" t="n">
        <v>1</v>
      </c>
      <c r="M2" t="n">
        <v>167</v>
      </c>
      <c r="N2" t="n">
        <v>8.25</v>
      </c>
      <c r="O2" t="n">
        <v>9054.6</v>
      </c>
      <c r="P2" t="n">
        <v>233.05</v>
      </c>
      <c r="Q2" t="n">
        <v>3109.47</v>
      </c>
      <c r="R2" t="n">
        <v>252.18</v>
      </c>
      <c r="S2" t="n">
        <v>88.73</v>
      </c>
      <c r="T2" t="n">
        <v>79187.07000000001</v>
      </c>
      <c r="U2" t="n">
        <v>0.35</v>
      </c>
      <c r="V2" t="n">
        <v>0.79</v>
      </c>
      <c r="W2" t="n">
        <v>7.87</v>
      </c>
      <c r="X2" t="n">
        <v>4.9</v>
      </c>
      <c r="Y2" t="n">
        <v>1</v>
      </c>
      <c r="Z2" t="n">
        <v>10</v>
      </c>
      <c r="AA2" t="n">
        <v>359.9261112771599</v>
      </c>
      <c r="AB2" t="n">
        <v>492.46678426877</v>
      </c>
      <c r="AC2" t="n">
        <v>445.4664455596305</v>
      </c>
      <c r="AD2" t="n">
        <v>359926.1112771599</v>
      </c>
      <c r="AE2" t="n">
        <v>492466.78426877</v>
      </c>
      <c r="AF2" t="n">
        <v>1.500178901608884e-06</v>
      </c>
      <c r="AG2" t="n">
        <v>0.8570833333333333</v>
      </c>
      <c r="AH2" t="n">
        <v>445466.4455596305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35.34</v>
      </c>
      <c r="G3" t="n">
        <v>17.1</v>
      </c>
      <c r="H3" t="n">
        <v>0.3</v>
      </c>
      <c r="I3" t="n">
        <v>124</v>
      </c>
      <c r="J3" t="n">
        <v>71.81</v>
      </c>
      <c r="K3" t="n">
        <v>32.27</v>
      </c>
      <c r="L3" t="n">
        <v>1.25</v>
      </c>
      <c r="M3" t="n">
        <v>113</v>
      </c>
      <c r="N3" t="n">
        <v>8.289999999999999</v>
      </c>
      <c r="O3" t="n">
        <v>9090.98</v>
      </c>
      <c r="P3" t="n">
        <v>213.01</v>
      </c>
      <c r="Q3" t="n">
        <v>3109.81</v>
      </c>
      <c r="R3" t="n">
        <v>208.58</v>
      </c>
      <c r="S3" t="n">
        <v>88.73</v>
      </c>
      <c r="T3" t="n">
        <v>57608.72</v>
      </c>
      <c r="U3" t="n">
        <v>0.43</v>
      </c>
      <c r="V3" t="n">
        <v>0.82</v>
      </c>
      <c r="W3" t="n">
        <v>7.8</v>
      </c>
      <c r="X3" t="n">
        <v>3.57</v>
      </c>
      <c r="Y3" t="n">
        <v>1</v>
      </c>
      <c r="Z3" t="n">
        <v>10</v>
      </c>
      <c r="AA3" t="n">
        <v>319.0822168055294</v>
      </c>
      <c r="AB3" t="n">
        <v>436.582365947233</v>
      </c>
      <c r="AC3" t="n">
        <v>394.9155576884274</v>
      </c>
      <c r="AD3" t="n">
        <v>319082.2168055294</v>
      </c>
      <c r="AE3" t="n">
        <v>436582.365947233</v>
      </c>
      <c r="AF3" t="n">
        <v>1.577998869313389e-06</v>
      </c>
      <c r="AG3" t="n">
        <v>0.8147916666666667</v>
      </c>
      <c r="AH3" t="n">
        <v>394915.5576884274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2.6038</v>
      </c>
      <c r="E4" t="n">
        <v>38.4</v>
      </c>
      <c r="F4" t="n">
        <v>34.91</v>
      </c>
      <c r="G4" t="n">
        <v>19.76</v>
      </c>
      <c r="H4" t="n">
        <v>0.36</v>
      </c>
      <c r="I4" t="n">
        <v>106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203.52</v>
      </c>
      <c r="Q4" t="n">
        <v>3109.53</v>
      </c>
      <c r="R4" t="n">
        <v>191.66</v>
      </c>
      <c r="S4" t="n">
        <v>88.73</v>
      </c>
      <c r="T4" t="n">
        <v>49241.19</v>
      </c>
      <c r="U4" t="n">
        <v>0.46</v>
      </c>
      <c r="V4" t="n">
        <v>0.83</v>
      </c>
      <c r="W4" t="n">
        <v>7.87</v>
      </c>
      <c r="X4" t="n">
        <v>3.15</v>
      </c>
      <c r="Y4" t="n">
        <v>1</v>
      </c>
      <c r="Z4" t="n">
        <v>10</v>
      </c>
      <c r="AA4" t="n">
        <v>303.2111802589561</v>
      </c>
      <c r="AB4" t="n">
        <v>414.8669135634954</v>
      </c>
      <c r="AC4" t="n">
        <v>375.2725976023648</v>
      </c>
      <c r="AD4" t="n">
        <v>303211.1802589561</v>
      </c>
      <c r="AE4" t="n">
        <v>414866.9135634954</v>
      </c>
      <c r="AF4" t="n">
        <v>1.606880506811968e-06</v>
      </c>
      <c r="AG4" t="n">
        <v>0.7999999999999999</v>
      </c>
      <c r="AH4" t="n">
        <v>375272.5976023648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2.6061</v>
      </c>
      <c r="E5" t="n">
        <v>38.37</v>
      </c>
      <c r="F5" t="n">
        <v>34.89</v>
      </c>
      <c r="G5" t="n">
        <v>19.94</v>
      </c>
      <c r="H5" t="n">
        <v>0.42</v>
      </c>
      <c r="I5" t="n">
        <v>105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203.78</v>
      </c>
      <c r="Q5" t="n">
        <v>3109.63</v>
      </c>
      <c r="R5" t="n">
        <v>190.07</v>
      </c>
      <c r="S5" t="n">
        <v>88.73</v>
      </c>
      <c r="T5" t="n">
        <v>48448.45</v>
      </c>
      <c r="U5" t="n">
        <v>0.47</v>
      </c>
      <c r="V5" t="n">
        <v>0.83</v>
      </c>
      <c r="W5" t="n">
        <v>7.9</v>
      </c>
      <c r="X5" t="n">
        <v>3.13</v>
      </c>
      <c r="Y5" t="n">
        <v>1</v>
      </c>
      <c r="Z5" t="n">
        <v>10</v>
      </c>
      <c r="AA5" t="n">
        <v>303.1239080376704</v>
      </c>
      <c r="AB5" t="n">
        <v>414.7475038601535</v>
      </c>
      <c r="AC5" t="n">
        <v>375.1645841935173</v>
      </c>
      <c r="AD5" t="n">
        <v>303123.9080376704</v>
      </c>
      <c r="AE5" t="n">
        <v>414747.5038601535</v>
      </c>
      <c r="AF5" t="n">
        <v>1.608299903526642e-06</v>
      </c>
      <c r="AG5" t="n">
        <v>0.7993749999999999</v>
      </c>
      <c r="AH5" t="n">
        <v>375164.5841935173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2.3822</v>
      </c>
      <c r="E2" t="n">
        <v>41.98</v>
      </c>
      <c r="F2" t="n">
        <v>37.97</v>
      </c>
      <c r="G2" t="n">
        <v>10.95</v>
      </c>
      <c r="H2" t="n">
        <v>0.43</v>
      </c>
      <c r="I2" t="n">
        <v>208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150.23</v>
      </c>
      <c r="Q2" t="n">
        <v>3110.96</v>
      </c>
      <c r="R2" t="n">
        <v>285.21</v>
      </c>
      <c r="S2" t="n">
        <v>88.73</v>
      </c>
      <c r="T2" t="n">
        <v>95505.97</v>
      </c>
      <c r="U2" t="n">
        <v>0.31</v>
      </c>
      <c r="V2" t="n">
        <v>0.76</v>
      </c>
      <c r="W2" t="n">
        <v>8.210000000000001</v>
      </c>
      <c r="X2" t="n">
        <v>6.2</v>
      </c>
      <c r="Y2" t="n">
        <v>1</v>
      </c>
      <c r="Z2" t="n">
        <v>10</v>
      </c>
      <c r="AA2" t="n">
        <v>255.722524020473</v>
      </c>
      <c r="AB2" t="n">
        <v>349.8908390461855</v>
      </c>
      <c r="AC2" t="n">
        <v>316.4977484425988</v>
      </c>
      <c r="AD2" t="n">
        <v>255722.524020473</v>
      </c>
      <c r="AE2" t="n">
        <v>349890.8390461855</v>
      </c>
      <c r="AF2" t="n">
        <v>1.577892287533653e-06</v>
      </c>
      <c r="AG2" t="n">
        <v>0.8745833333333333</v>
      </c>
      <c r="AH2" t="n">
        <v>316497.7484425989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1.8647</v>
      </c>
      <c r="E2" t="n">
        <v>53.63</v>
      </c>
      <c r="F2" t="n">
        <v>41.69</v>
      </c>
      <c r="G2" t="n">
        <v>7.44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464.39</v>
      </c>
      <c r="Q2" t="n">
        <v>3111.05</v>
      </c>
      <c r="R2" t="n">
        <v>415.86</v>
      </c>
      <c r="S2" t="n">
        <v>88.73</v>
      </c>
      <c r="T2" t="n">
        <v>160188.98</v>
      </c>
      <c r="U2" t="n">
        <v>0.21</v>
      </c>
      <c r="V2" t="n">
        <v>0.6899999999999999</v>
      </c>
      <c r="W2" t="n">
        <v>8.15</v>
      </c>
      <c r="X2" t="n">
        <v>9.92</v>
      </c>
      <c r="Y2" t="n">
        <v>1</v>
      </c>
      <c r="Z2" t="n">
        <v>10</v>
      </c>
      <c r="AA2" t="n">
        <v>865.7910530795147</v>
      </c>
      <c r="AB2" t="n">
        <v>1184.613514828916</v>
      </c>
      <c r="AC2" t="n">
        <v>1071.555663589153</v>
      </c>
      <c r="AD2" t="n">
        <v>865791.0530795146</v>
      </c>
      <c r="AE2" t="n">
        <v>1184613.514828916</v>
      </c>
      <c r="AF2" t="n">
        <v>1.032915220672347e-06</v>
      </c>
      <c r="AG2" t="n">
        <v>1.117291666666667</v>
      </c>
      <c r="AH2" t="n">
        <v>1071555.663589153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2.0665</v>
      </c>
      <c r="E3" t="n">
        <v>48.39</v>
      </c>
      <c r="F3" t="n">
        <v>39</v>
      </c>
      <c r="G3" t="n">
        <v>9.44</v>
      </c>
      <c r="H3" t="n">
        <v>0.16</v>
      </c>
      <c r="I3" t="n">
        <v>248</v>
      </c>
      <c r="J3" t="n">
        <v>142.15</v>
      </c>
      <c r="K3" t="n">
        <v>47.83</v>
      </c>
      <c r="L3" t="n">
        <v>1.25</v>
      </c>
      <c r="M3" t="n">
        <v>246</v>
      </c>
      <c r="N3" t="n">
        <v>23.07</v>
      </c>
      <c r="O3" t="n">
        <v>17765.46</v>
      </c>
      <c r="P3" t="n">
        <v>429.36</v>
      </c>
      <c r="Q3" t="n">
        <v>3110.36</v>
      </c>
      <c r="R3" t="n">
        <v>328.68</v>
      </c>
      <c r="S3" t="n">
        <v>88.73</v>
      </c>
      <c r="T3" t="n">
        <v>117038.37</v>
      </c>
      <c r="U3" t="n">
        <v>0.27</v>
      </c>
      <c r="V3" t="n">
        <v>0.74</v>
      </c>
      <c r="W3" t="n">
        <v>7.99</v>
      </c>
      <c r="X3" t="n">
        <v>7.23</v>
      </c>
      <c r="Y3" t="n">
        <v>1</v>
      </c>
      <c r="Z3" t="n">
        <v>10</v>
      </c>
      <c r="AA3" t="n">
        <v>725.448454678358</v>
      </c>
      <c r="AB3" t="n">
        <v>992.5905802179843</v>
      </c>
      <c r="AC3" t="n">
        <v>897.8591283516082</v>
      </c>
      <c r="AD3" t="n">
        <v>725448.4546783579</v>
      </c>
      <c r="AE3" t="n">
        <v>992590.5802179843</v>
      </c>
      <c r="AF3" t="n">
        <v>1.144698505668153e-06</v>
      </c>
      <c r="AG3" t="n">
        <v>1.008125</v>
      </c>
      <c r="AH3" t="n">
        <v>897859.1283516082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2.2033</v>
      </c>
      <c r="E4" t="n">
        <v>45.39</v>
      </c>
      <c r="F4" t="n">
        <v>37.47</v>
      </c>
      <c r="G4" t="n">
        <v>11.41</v>
      </c>
      <c r="H4" t="n">
        <v>0.19</v>
      </c>
      <c r="I4" t="n">
        <v>197</v>
      </c>
      <c r="J4" t="n">
        <v>142.49</v>
      </c>
      <c r="K4" t="n">
        <v>47.83</v>
      </c>
      <c r="L4" t="n">
        <v>1.5</v>
      </c>
      <c r="M4" t="n">
        <v>195</v>
      </c>
      <c r="N4" t="n">
        <v>23.16</v>
      </c>
      <c r="O4" t="n">
        <v>17807.56</v>
      </c>
      <c r="P4" t="n">
        <v>407.62</v>
      </c>
      <c r="Q4" t="n">
        <v>3109.97</v>
      </c>
      <c r="R4" t="n">
        <v>278.88</v>
      </c>
      <c r="S4" t="n">
        <v>88.73</v>
      </c>
      <c r="T4" t="n">
        <v>92394</v>
      </c>
      <c r="U4" t="n">
        <v>0.32</v>
      </c>
      <c r="V4" t="n">
        <v>0.77</v>
      </c>
      <c r="W4" t="n">
        <v>7.9</v>
      </c>
      <c r="X4" t="n">
        <v>5.7</v>
      </c>
      <c r="Y4" t="n">
        <v>1</v>
      </c>
      <c r="Z4" t="n">
        <v>10</v>
      </c>
      <c r="AA4" t="n">
        <v>648.4963049193112</v>
      </c>
      <c r="AB4" t="n">
        <v>887.3012540284085</v>
      </c>
      <c r="AC4" t="n">
        <v>802.6184676790677</v>
      </c>
      <c r="AD4" t="n">
        <v>648496.3049193112</v>
      </c>
      <c r="AE4" t="n">
        <v>887301.2540284084</v>
      </c>
      <c r="AF4" t="n">
        <v>1.22047627270198e-06</v>
      </c>
      <c r="AG4" t="n">
        <v>0.945625</v>
      </c>
      <c r="AH4" t="n">
        <v>802618.4676790677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2.306</v>
      </c>
      <c r="E5" t="n">
        <v>43.36</v>
      </c>
      <c r="F5" t="n">
        <v>36.46</v>
      </c>
      <c r="G5" t="n">
        <v>13.5</v>
      </c>
      <c r="H5" t="n">
        <v>0.22</v>
      </c>
      <c r="I5" t="n">
        <v>162</v>
      </c>
      <c r="J5" t="n">
        <v>142.83</v>
      </c>
      <c r="K5" t="n">
        <v>47.83</v>
      </c>
      <c r="L5" t="n">
        <v>1.75</v>
      </c>
      <c r="M5" t="n">
        <v>160</v>
      </c>
      <c r="N5" t="n">
        <v>23.25</v>
      </c>
      <c r="O5" t="n">
        <v>17849.7</v>
      </c>
      <c r="P5" t="n">
        <v>391.72</v>
      </c>
      <c r="Q5" t="n">
        <v>3109.66</v>
      </c>
      <c r="R5" t="n">
        <v>245.08</v>
      </c>
      <c r="S5" t="n">
        <v>88.73</v>
      </c>
      <c r="T5" t="n">
        <v>75670.16</v>
      </c>
      <c r="U5" t="n">
        <v>0.36</v>
      </c>
      <c r="V5" t="n">
        <v>0.79</v>
      </c>
      <c r="W5" t="n">
        <v>7.87</v>
      </c>
      <c r="X5" t="n">
        <v>4.69</v>
      </c>
      <c r="Y5" t="n">
        <v>1</v>
      </c>
      <c r="Z5" t="n">
        <v>10</v>
      </c>
      <c r="AA5" t="n">
        <v>597.9725703840309</v>
      </c>
      <c r="AB5" t="n">
        <v>818.1724514873816</v>
      </c>
      <c r="AC5" t="n">
        <v>740.0872210296728</v>
      </c>
      <c r="AD5" t="n">
        <v>597972.5703840308</v>
      </c>
      <c r="AE5" t="n">
        <v>818172.4514873816</v>
      </c>
      <c r="AF5" t="n">
        <v>1.277364991081907e-06</v>
      </c>
      <c r="AG5" t="n">
        <v>0.9033333333333333</v>
      </c>
      <c r="AH5" t="n">
        <v>740087.2210296729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2.3865</v>
      </c>
      <c r="E6" t="n">
        <v>41.9</v>
      </c>
      <c r="F6" t="n">
        <v>35.72</v>
      </c>
      <c r="G6" t="n">
        <v>15.64</v>
      </c>
      <c r="H6" t="n">
        <v>0.25</v>
      </c>
      <c r="I6" t="n">
        <v>137</v>
      </c>
      <c r="J6" t="n">
        <v>143.17</v>
      </c>
      <c r="K6" t="n">
        <v>47.83</v>
      </c>
      <c r="L6" t="n">
        <v>2</v>
      </c>
      <c r="M6" t="n">
        <v>135</v>
      </c>
      <c r="N6" t="n">
        <v>23.34</v>
      </c>
      <c r="O6" t="n">
        <v>17891.86</v>
      </c>
      <c r="P6" t="n">
        <v>378.69</v>
      </c>
      <c r="Q6" t="n">
        <v>3109.68</v>
      </c>
      <c r="R6" t="n">
        <v>221.25</v>
      </c>
      <c r="S6" t="n">
        <v>88.73</v>
      </c>
      <c r="T6" t="n">
        <v>63880.98</v>
      </c>
      <c r="U6" t="n">
        <v>0.4</v>
      </c>
      <c r="V6" t="n">
        <v>0.8100000000000001</v>
      </c>
      <c r="W6" t="n">
        <v>7.82</v>
      </c>
      <c r="X6" t="n">
        <v>3.95</v>
      </c>
      <c r="Y6" t="n">
        <v>1</v>
      </c>
      <c r="Z6" t="n">
        <v>10</v>
      </c>
      <c r="AA6" t="n">
        <v>561.0854703349487</v>
      </c>
      <c r="AB6" t="n">
        <v>767.7018938562255</v>
      </c>
      <c r="AC6" t="n">
        <v>694.433502582962</v>
      </c>
      <c r="AD6" t="n">
        <v>561085.4703349487</v>
      </c>
      <c r="AE6" t="n">
        <v>767701.8938562255</v>
      </c>
      <c r="AF6" t="n">
        <v>1.321956440250205e-06</v>
      </c>
      <c r="AG6" t="n">
        <v>0.8729166666666667</v>
      </c>
      <c r="AH6" t="n">
        <v>694433.5025829619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2.4477</v>
      </c>
      <c r="E7" t="n">
        <v>40.85</v>
      </c>
      <c r="F7" t="n">
        <v>35.19</v>
      </c>
      <c r="G7" t="n">
        <v>17.74</v>
      </c>
      <c r="H7" t="n">
        <v>0.28</v>
      </c>
      <c r="I7" t="n">
        <v>119</v>
      </c>
      <c r="J7" t="n">
        <v>143.51</v>
      </c>
      <c r="K7" t="n">
        <v>47.83</v>
      </c>
      <c r="L7" t="n">
        <v>2.25</v>
      </c>
      <c r="M7" t="n">
        <v>117</v>
      </c>
      <c r="N7" t="n">
        <v>23.44</v>
      </c>
      <c r="O7" t="n">
        <v>17934.06</v>
      </c>
      <c r="P7" t="n">
        <v>368.18</v>
      </c>
      <c r="Q7" t="n">
        <v>3109.74</v>
      </c>
      <c r="R7" t="n">
        <v>204.29</v>
      </c>
      <c r="S7" t="n">
        <v>88.73</v>
      </c>
      <c r="T7" t="n">
        <v>55491.15</v>
      </c>
      <c r="U7" t="n">
        <v>0.43</v>
      </c>
      <c r="V7" t="n">
        <v>0.82</v>
      </c>
      <c r="W7" t="n">
        <v>7.78</v>
      </c>
      <c r="X7" t="n">
        <v>3.42</v>
      </c>
      <c r="Y7" t="n">
        <v>1</v>
      </c>
      <c r="Z7" t="n">
        <v>10</v>
      </c>
      <c r="AA7" t="n">
        <v>534.2215270020793</v>
      </c>
      <c r="AB7" t="n">
        <v>730.9454614346577</v>
      </c>
      <c r="AC7" t="n">
        <v>661.1850524837315</v>
      </c>
      <c r="AD7" t="n">
        <v>534221.5270020793</v>
      </c>
      <c r="AE7" t="n">
        <v>730945.4614346577</v>
      </c>
      <c r="AF7" t="n">
        <v>1.355857020239022e-06</v>
      </c>
      <c r="AG7" t="n">
        <v>0.8510416666666667</v>
      </c>
      <c r="AH7" t="n">
        <v>661185.0524837315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2.501</v>
      </c>
      <c r="E8" t="n">
        <v>39.98</v>
      </c>
      <c r="F8" t="n">
        <v>34.75</v>
      </c>
      <c r="G8" t="n">
        <v>20.05</v>
      </c>
      <c r="H8" t="n">
        <v>0.31</v>
      </c>
      <c r="I8" t="n">
        <v>104</v>
      </c>
      <c r="J8" t="n">
        <v>143.86</v>
      </c>
      <c r="K8" t="n">
        <v>47.83</v>
      </c>
      <c r="L8" t="n">
        <v>2.5</v>
      </c>
      <c r="M8" t="n">
        <v>102</v>
      </c>
      <c r="N8" t="n">
        <v>23.53</v>
      </c>
      <c r="O8" t="n">
        <v>17976.29</v>
      </c>
      <c r="P8" t="n">
        <v>358.26</v>
      </c>
      <c r="Q8" t="n">
        <v>3109.45</v>
      </c>
      <c r="R8" t="n">
        <v>189.68</v>
      </c>
      <c r="S8" t="n">
        <v>88.73</v>
      </c>
      <c r="T8" t="n">
        <v>48260.32</v>
      </c>
      <c r="U8" t="n">
        <v>0.47</v>
      </c>
      <c r="V8" t="n">
        <v>0.83</v>
      </c>
      <c r="W8" t="n">
        <v>7.77</v>
      </c>
      <c r="X8" t="n">
        <v>2.99</v>
      </c>
      <c r="Y8" t="n">
        <v>1</v>
      </c>
      <c r="Z8" t="n">
        <v>10</v>
      </c>
      <c r="AA8" t="n">
        <v>511.2544780086906</v>
      </c>
      <c r="AB8" t="n">
        <v>699.5209317672122</v>
      </c>
      <c r="AC8" t="n">
        <v>632.7596358231427</v>
      </c>
      <c r="AD8" t="n">
        <v>511254.4780086906</v>
      </c>
      <c r="AE8" t="n">
        <v>699520.9317672122</v>
      </c>
      <c r="AF8" t="n">
        <v>1.385381544967845e-06</v>
      </c>
      <c r="AG8" t="n">
        <v>0.8329166666666666</v>
      </c>
      <c r="AH8" t="n">
        <v>632759.6358231427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2.5425</v>
      </c>
      <c r="E9" t="n">
        <v>39.33</v>
      </c>
      <c r="F9" t="n">
        <v>34.42</v>
      </c>
      <c r="G9" t="n">
        <v>22.2</v>
      </c>
      <c r="H9" t="n">
        <v>0.34</v>
      </c>
      <c r="I9" t="n">
        <v>93</v>
      </c>
      <c r="J9" t="n">
        <v>144.2</v>
      </c>
      <c r="K9" t="n">
        <v>47.83</v>
      </c>
      <c r="L9" t="n">
        <v>2.75</v>
      </c>
      <c r="M9" t="n">
        <v>91</v>
      </c>
      <c r="N9" t="n">
        <v>23.62</v>
      </c>
      <c r="O9" t="n">
        <v>18018.55</v>
      </c>
      <c r="P9" t="n">
        <v>349.71</v>
      </c>
      <c r="Q9" t="n">
        <v>3109.48</v>
      </c>
      <c r="R9" t="n">
        <v>179</v>
      </c>
      <c r="S9" t="n">
        <v>88.73</v>
      </c>
      <c r="T9" t="n">
        <v>42975.73</v>
      </c>
      <c r="U9" t="n">
        <v>0.5</v>
      </c>
      <c r="V9" t="n">
        <v>0.84</v>
      </c>
      <c r="W9" t="n">
        <v>7.74</v>
      </c>
      <c r="X9" t="n">
        <v>2.65</v>
      </c>
      <c r="Y9" t="n">
        <v>1</v>
      </c>
      <c r="Z9" t="n">
        <v>10</v>
      </c>
      <c r="AA9" t="n">
        <v>493.3100339996478</v>
      </c>
      <c r="AB9" t="n">
        <v>674.9685518210422</v>
      </c>
      <c r="AC9" t="n">
        <v>610.5505005595534</v>
      </c>
      <c r="AD9" t="n">
        <v>493310.0339996478</v>
      </c>
      <c r="AE9" t="n">
        <v>674968.5518210422</v>
      </c>
      <c r="AF9" t="n">
        <v>1.408369683358955e-06</v>
      </c>
      <c r="AG9" t="n">
        <v>0.819375</v>
      </c>
      <c r="AH9" t="n">
        <v>610550.5005595534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2.5808</v>
      </c>
      <c r="E10" t="n">
        <v>38.75</v>
      </c>
      <c r="F10" t="n">
        <v>34.12</v>
      </c>
      <c r="G10" t="n">
        <v>24.67</v>
      </c>
      <c r="H10" t="n">
        <v>0.37</v>
      </c>
      <c r="I10" t="n">
        <v>83</v>
      </c>
      <c r="J10" t="n">
        <v>144.54</v>
      </c>
      <c r="K10" t="n">
        <v>47.83</v>
      </c>
      <c r="L10" t="n">
        <v>3</v>
      </c>
      <c r="M10" t="n">
        <v>81</v>
      </c>
      <c r="N10" t="n">
        <v>23.71</v>
      </c>
      <c r="O10" t="n">
        <v>18060.85</v>
      </c>
      <c r="P10" t="n">
        <v>340.7</v>
      </c>
      <c r="Q10" t="n">
        <v>3109.61</v>
      </c>
      <c r="R10" t="n">
        <v>169.13</v>
      </c>
      <c r="S10" t="n">
        <v>88.73</v>
      </c>
      <c r="T10" t="n">
        <v>38089.28</v>
      </c>
      <c r="U10" t="n">
        <v>0.52</v>
      </c>
      <c r="V10" t="n">
        <v>0.85</v>
      </c>
      <c r="W10" t="n">
        <v>7.74</v>
      </c>
      <c r="X10" t="n">
        <v>2.36</v>
      </c>
      <c r="Y10" t="n">
        <v>1</v>
      </c>
      <c r="Z10" t="n">
        <v>10</v>
      </c>
      <c r="AA10" t="n">
        <v>476.2327829006201</v>
      </c>
      <c r="AB10" t="n">
        <v>651.6027034722063</v>
      </c>
      <c r="AC10" t="n">
        <v>589.4146559829562</v>
      </c>
      <c r="AD10" t="n">
        <v>476232.7829006201</v>
      </c>
      <c r="AE10" t="n">
        <v>651602.7034722063</v>
      </c>
      <c r="AF10" t="n">
        <v>1.429585242404244e-06</v>
      </c>
      <c r="AG10" t="n">
        <v>0.8072916666666666</v>
      </c>
      <c r="AH10" t="n">
        <v>589414.6559829562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2.6131</v>
      </c>
      <c r="E11" t="n">
        <v>38.27</v>
      </c>
      <c r="F11" t="n">
        <v>33.87</v>
      </c>
      <c r="G11" t="n">
        <v>27.1</v>
      </c>
      <c r="H11" t="n">
        <v>0.4</v>
      </c>
      <c r="I11" t="n">
        <v>75</v>
      </c>
      <c r="J11" t="n">
        <v>144.89</v>
      </c>
      <c r="K11" t="n">
        <v>47.83</v>
      </c>
      <c r="L11" t="n">
        <v>3.25</v>
      </c>
      <c r="M11" t="n">
        <v>73</v>
      </c>
      <c r="N11" t="n">
        <v>23.81</v>
      </c>
      <c r="O11" t="n">
        <v>18103.18</v>
      </c>
      <c r="P11" t="n">
        <v>332.98</v>
      </c>
      <c r="Q11" t="n">
        <v>3109.51</v>
      </c>
      <c r="R11" t="n">
        <v>161.77</v>
      </c>
      <c r="S11" t="n">
        <v>88.73</v>
      </c>
      <c r="T11" t="n">
        <v>34448.78</v>
      </c>
      <c r="U11" t="n">
        <v>0.55</v>
      </c>
      <c r="V11" t="n">
        <v>0.85</v>
      </c>
      <c r="W11" t="n">
        <v>7.7</v>
      </c>
      <c r="X11" t="n">
        <v>2.11</v>
      </c>
      <c r="Y11" t="n">
        <v>1</v>
      </c>
      <c r="Z11" t="n">
        <v>10</v>
      </c>
      <c r="AA11" t="n">
        <v>462.1203542144156</v>
      </c>
      <c r="AB11" t="n">
        <v>632.2934559473281</v>
      </c>
      <c r="AC11" t="n">
        <v>571.9482559411534</v>
      </c>
      <c r="AD11" t="n">
        <v>462120.3542144156</v>
      </c>
      <c r="AE11" t="n">
        <v>632293.4559473281</v>
      </c>
      <c r="AF11" t="n">
        <v>1.44747721517612e-06</v>
      </c>
      <c r="AG11" t="n">
        <v>0.7972916666666667</v>
      </c>
      <c r="AH11" t="n">
        <v>571948.2559411534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2.6382</v>
      </c>
      <c r="E12" t="n">
        <v>37.91</v>
      </c>
      <c r="F12" t="n">
        <v>33.71</v>
      </c>
      <c r="G12" t="n">
        <v>29.75</v>
      </c>
      <c r="H12" t="n">
        <v>0.43</v>
      </c>
      <c r="I12" t="n">
        <v>68</v>
      </c>
      <c r="J12" t="n">
        <v>145.23</v>
      </c>
      <c r="K12" t="n">
        <v>47.83</v>
      </c>
      <c r="L12" t="n">
        <v>3.5</v>
      </c>
      <c r="M12" t="n">
        <v>66</v>
      </c>
      <c r="N12" t="n">
        <v>23.9</v>
      </c>
      <c r="O12" t="n">
        <v>18145.54</v>
      </c>
      <c r="P12" t="n">
        <v>326.94</v>
      </c>
      <c r="Q12" t="n">
        <v>3109.43</v>
      </c>
      <c r="R12" t="n">
        <v>156.15</v>
      </c>
      <c r="S12" t="n">
        <v>88.73</v>
      </c>
      <c r="T12" t="n">
        <v>31674.04</v>
      </c>
      <c r="U12" t="n">
        <v>0.57</v>
      </c>
      <c r="V12" t="n">
        <v>0.86</v>
      </c>
      <c r="W12" t="n">
        <v>7.7</v>
      </c>
      <c r="X12" t="n">
        <v>1.95</v>
      </c>
      <c r="Y12" t="n">
        <v>1</v>
      </c>
      <c r="Z12" t="n">
        <v>10</v>
      </c>
      <c r="AA12" t="n">
        <v>451.5046937921016</v>
      </c>
      <c r="AB12" t="n">
        <v>617.7686410276331</v>
      </c>
      <c r="AC12" t="n">
        <v>558.8096689716883</v>
      </c>
      <c r="AD12" t="n">
        <v>451504.6937921016</v>
      </c>
      <c r="AE12" t="n">
        <v>617768.6410276331</v>
      </c>
      <c r="AF12" t="n">
        <v>1.461380884419899e-06</v>
      </c>
      <c r="AG12" t="n">
        <v>0.7897916666666666</v>
      </c>
      <c r="AH12" t="n">
        <v>558809.6689716884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2.6645</v>
      </c>
      <c r="E13" t="n">
        <v>37.53</v>
      </c>
      <c r="F13" t="n">
        <v>33.51</v>
      </c>
      <c r="G13" t="n">
        <v>32.43</v>
      </c>
      <c r="H13" t="n">
        <v>0.46</v>
      </c>
      <c r="I13" t="n">
        <v>62</v>
      </c>
      <c r="J13" t="n">
        <v>145.57</v>
      </c>
      <c r="K13" t="n">
        <v>47.83</v>
      </c>
      <c r="L13" t="n">
        <v>3.75</v>
      </c>
      <c r="M13" t="n">
        <v>60</v>
      </c>
      <c r="N13" t="n">
        <v>23.99</v>
      </c>
      <c r="O13" t="n">
        <v>18187.93</v>
      </c>
      <c r="P13" t="n">
        <v>318.06</v>
      </c>
      <c r="Q13" t="n">
        <v>3109.19</v>
      </c>
      <c r="R13" t="n">
        <v>149.63</v>
      </c>
      <c r="S13" t="n">
        <v>88.73</v>
      </c>
      <c r="T13" t="n">
        <v>28446.17</v>
      </c>
      <c r="U13" t="n">
        <v>0.59</v>
      </c>
      <c r="V13" t="n">
        <v>0.86</v>
      </c>
      <c r="W13" t="n">
        <v>7.69</v>
      </c>
      <c r="X13" t="n">
        <v>1.75</v>
      </c>
      <c r="Y13" t="n">
        <v>1</v>
      </c>
      <c r="Z13" t="n">
        <v>10</v>
      </c>
      <c r="AA13" t="n">
        <v>438.1397622936494</v>
      </c>
      <c r="AB13" t="n">
        <v>599.4821521322866</v>
      </c>
      <c r="AC13" t="n">
        <v>542.2684169112651</v>
      </c>
      <c r="AD13" t="n">
        <v>438139.7622936494</v>
      </c>
      <c r="AE13" t="n">
        <v>599482.1521322866</v>
      </c>
      <c r="AF13" t="n">
        <v>1.475949270918362e-06</v>
      </c>
      <c r="AG13" t="n">
        <v>0.781875</v>
      </c>
      <c r="AH13" t="n">
        <v>542268.4169112651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2.6849</v>
      </c>
      <c r="E14" t="n">
        <v>37.25</v>
      </c>
      <c r="F14" t="n">
        <v>33.37</v>
      </c>
      <c r="G14" t="n">
        <v>35.13</v>
      </c>
      <c r="H14" t="n">
        <v>0.49</v>
      </c>
      <c r="I14" t="n">
        <v>57</v>
      </c>
      <c r="J14" t="n">
        <v>145.92</v>
      </c>
      <c r="K14" t="n">
        <v>47.83</v>
      </c>
      <c r="L14" t="n">
        <v>4</v>
      </c>
      <c r="M14" t="n">
        <v>55</v>
      </c>
      <c r="N14" t="n">
        <v>24.09</v>
      </c>
      <c r="O14" t="n">
        <v>18230.35</v>
      </c>
      <c r="P14" t="n">
        <v>309.61</v>
      </c>
      <c r="Q14" t="n">
        <v>3109.24</v>
      </c>
      <c r="R14" t="n">
        <v>144.96</v>
      </c>
      <c r="S14" t="n">
        <v>88.73</v>
      </c>
      <c r="T14" t="n">
        <v>26135.88</v>
      </c>
      <c r="U14" t="n">
        <v>0.61</v>
      </c>
      <c r="V14" t="n">
        <v>0.87</v>
      </c>
      <c r="W14" t="n">
        <v>7.68</v>
      </c>
      <c r="X14" t="n">
        <v>1.61</v>
      </c>
      <c r="Y14" t="n">
        <v>1</v>
      </c>
      <c r="Z14" t="n">
        <v>10</v>
      </c>
      <c r="AA14" t="n">
        <v>426.6118112032181</v>
      </c>
      <c r="AB14" t="n">
        <v>583.7091008730499</v>
      </c>
      <c r="AC14" t="n">
        <v>528.0007235265938</v>
      </c>
      <c r="AD14" t="n">
        <v>426611.8112032181</v>
      </c>
      <c r="AE14" t="n">
        <v>583709.1008730499</v>
      </c>
      <c r="AF14" t="n">
        <v>1.487249464247967e-06</v>
      </c>
      <c r="AG14" t="n">
        <v>0.7760416666666666</v>
      </c>
      <c r="AH14" t="n">
        <v>528000.7235265938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2.7015</v>
      </c>
      <c r="E15" t="n">
        <v>37.02</v>
      </c>
      <c r="F15" t="n">
        <v>33.26</v>
      </c>
      <c r="G15" t="n">
        <v>37.65</v>
      </c>
      <c r="H15" t="n">
        <v>0.51</v>
      </c>
      <c r="I15" t="n">
        <v>53</v>
      </c>
      <c r="J15" t="n">
        <v>146.26</v>
      </c>
      <c r="K15" t="n">
        <v>47.83</v>
      </c>
      <c r="L15" t="n">
        <v>4.25</v>
      </c>
      <c r="M15" t="n">
        <v>48</v>
      </c>
      <c r="N15" t="n">
        <v>24.18</v>
      </c>
      <c r="O15" t="n">
        <v>18272.81</v>
      </c>
      <c r="P15" t="n">
        <v>303.95</v>
      </c>
      <c r="Q15" t="n">
        <v>3109.3</v>
      </c>
      <c r="R15" t="n">
        <v>141.03</v>
      </c>
      <c r="S15" t="n">
        <v>88.73</v>
      </c>
      <c r="T15" t="n">
        <v>24187.38</v>
      </c>
      <c r="U15" t="n">
        <v>0.63</v>
      </c>
      <c r="V15" t="n">
        <v>0.87</v>
      </c>
      <c r="W15" t="n">
        <v>7.68</v>
      </c>
      <c r="X15" t="n">
        <v>1.5</v>
      </c>
      <c r="Y15" t="n">
        <v>1</v>
      </c>
      <c r="Z15" t="n">
        <v>10</v>
      </c>
      <c r="AA15" t="n">
        <v>418.4646201965917</v>
      </c>
      <c r="AB15" t="n">
        <v>572.5617547090836</v>
      </c>
      <c r="AC15" t="n">
        <v>517.9172644351177</v>
      </c>
      <c r="AD15" t="n">
        <v>418464.6201965917</v>
      </c>
      <c r="AE15" t="n">
        <v>572561.7547090836</v>
      </c>
      <c r="AF15" t="n">
        <v>1.496444719604411e-06</v>
      </c>
      <c r="AG15" t="n">
        <v>0.7712500000000001</v>
      </c>
      <c r="AH15" t="n">
        <v>517917.2644351177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2.7179</v>
      </c>
      <c r="E16" t="n">
        <v>36.79</v>
      </c>
      <c r="F16" t="n">
        <v>33.15</v>
      </c>
      <c r="G16" t="n">
        <v>40.59</v>
      </c>
      <c r="H16" t="n">
        <v>0.54</v>
      </c>
      <c r="I16" t="n">
        <v>49</v>
      </c>
      <c r="J16" t="n">
        <v>146.61</v>
      </c>
      <c r="K16" t="n">
        <v>47.83</v>
      </c>
      <c r="L16" t="n">
        <v>4.5</v>
      </c>
      <c r="M16" t="n">
        <v>36</v>
      </c>
      <c r="N16" t="n">
        <v>24.28</v>
      </c>
      <c r="O16" t="n">
        <v>18315.3</v>
      </c>
      <c r="P16" t="n">
        <v>295.84</v>
      </c>
      <c r="Q16" t="n">
        <v>3109.25</v>
      </c>
      <c r="R16" t="n">
        <v>137.48</v>
      </c>
      <c r="S16" t="n">
        <v>88.73</v>
      </c>
      <c r="T16" t="n">
        <v>22433.48</v>
      </c>
      <c r="U16" t="n">
        <v>0.65</v>
      </c>
      <c r="V16" t="n">
        <v>0.87</v>
      </c>
      <c r="W16" t="n">
        <v>7.68</v>
      </c>
      <c r="X16" t="n">
        <v>1.39</v>
      </c>
      <c r="Y16" t="n">
        <v>1</v>
      </c>
      <c r="Z16" t="n">
        <v>10</v>
      </c>
      <c r="AA16" t="n">
        <v>408.2663160205955</v>
      </c>
      <c r="AB16" t="n">
        <v>558.6079850180591</v>
      </c>
      <c r="AC16" t="n">
        <v>505.2952229391659</v>
      </c>
      <c r="AD16" t="n">
        <v>408266.3160205956</v>
      </c>
      <c r="AE16" t="n">
        <v>558607.9850180591</v>
      </c>
      <c r="AF16" t="n">
        <v>1.505529188751742e-06</v>
      </c>
      <c r="AG16" t="n">
        <v>0.7664583333333334</v>
      </c>
      <c r="AH16" t="n">
        <v>505295.2229391658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2.7261</v>
      </c>
      <c r="E17" t="n">
        <v>36.68</v>
      </c>
      <c r="F17" t="n">
        <v>33.1</v>
      </c>
      <c r="G17" t="n">
        <v>42.25</v>
      </c>
      <c r="H17" t="n">
        <v>0.57</v>
      </c>
      <c r="I17" t="n">
        <v>47</v>
      </c>
      <c r="J17" t="n">
        <v>146.95</v>
      </c>
      <c r="K17" t="n">
        <v>47.83</v>
      </c>
      <c r="L17" t="n">
        <v>4.75</v>
      </c>
      <c r="M17" t="n">
        <v>20</v>
      </c>
      <c r="N17" t="n">
        <v>24.37</v>
      </c>
      <c r="O17" t="n">
        <v>18357.82</v>
      </c>
      <c r="P17" t="n">
        <v>293.35</v>
      </c>
      <c r="Q17" t="n">
        <v>3109.44</v>
      </c>
      <c r="R17" t="n">
        <v>135.24</v>
      </c>
      <c r="S17" t="n">
        <v>88.73</v>
      </c>
      <c r="T17" t="n">
        <v>21326.14</v>
      </c>
      <c r="U17" t="n">
        <v>0.66</v>
      </c>
      <c r="V17" t="n">
        <v>0.87</v>
      </c>
      <c r="W17" t="n">
        <v>7.69</v>
      </c>
      <c r="X17" t="n">
        <v>1.33</v>
      </c>
      <c r="Y17" t="n">
        <v>1</v>
      </c>
      <c r="Z17" t="n">
        <v>10</v>
      </c>
      <c r="AA17" t="n">
        <v>404.6231034902955</v>
      </c>
      <c r="AB17" t="n">
        <v>553.6231809069093</v>
      </c>
      <c r="AC17" t="n">
        <v>500.7861615361676</v>
      </c>
      <c r="AD17" t="n">
        <v>404623.1034902955</v>
      </c>
      <c r="AE17" t="n">
        <v>553623.1809069093</v>
      </c>
      <c r="AF17" t="n">
        <v>1.510071423325407e-06</v>
      </c>
      <c r="AG17" t="n">
        <v>0.7641666666666667</v>
      </c>
      <c r="AH17" t="n">
        <v>500786.1615361676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2.727</v>
      </c>
      <c r="E18" t="n">
        <v>36.67</v>
      </c>
      <c r="F18" t="n">
        <v>33.11</v>
      </c>
      <c r="G18" t="n">
        <v>43.19</v>
      </c>
      <c r="H18" t="n">
        <v>0.6</v>
      </c>
      <c r="I18" t="n">
        <v>46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293.39</v>
      </c>
      <c r="Q18" t="n">
        <v>3109.35</v>
      </c>
      <c r="R18" t="n">
        <v>135.17</v>
      </c>
      <c r="S18" t="n">
        <v>88.73</v>
      </c>
      <c r="T18" t="n">
        <v>21294.2</v>
      </c>
      <c r="U18" t="n">
        <v>0.66</v>
      </c>
      <c r="V18" t="n">
        <v>0.87</v>
      </c>
      <c r="W18" t="n">
        <v>7.71</v>
      </c>
      <c r="X18" t="n">
        <v>1.35</v>
      </c>
      <c r="Y18" t="n">
        <v>1</v>
      </c>
      <c r="Z18" t="n">
        <v>10</v>
      </c>
      <c r="AA18" t="n">
        <v>404.567933875106</v>
      </c>
      <c r="AB18" t="n">
        <v>553.5476954054953</v>
      </c>
      <c r="AC18" t="n">
        <v>500.717880265064</v>
      </c>
      <c r="AD18" t="n">
        <v>404567.9338751059</v>
      </c>
      <c r="AE18" t="n">
        <v>553547.6954054954</v>
      </c>
      <c r="AF18" t="n">
        <v>1.510569961266419e-06</v>
      </c>
      <c r="AG18" t="n">
        <v>0.7639583333333334</v>
      </c>
      <c r="AH18" t="n">
        <v>500717.880265064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2.725</v>
      </c>
      <c r="E19" t="n">
        <v>36.7</v>
      </c>
      <c r="F19" t="n">
        <v>33.14</v>
      </c>
      <c r="G19" t="n">
        <v>43.23</v>
      </c>
      <c r="H19" t="n">
        <v>0.63</v>
      </c>
      <c r="I19" t="n">
        <v>46</v>
      </c>
      <c r="J19" t="n">
        <v>147.64</v>
      </c>
      <c r="K19" t="n">
        <v>47.83</v>
      </c>
      <c r="L19" t="n">
        <v>5.25</v>
      </c>
      <c r="M19" t="n">
        <v>0</v>
      </c>
      <c r="N19" t="n">
        <v>24.56</v>
      </c>
      <c r="O19" t="n">
        <v>18442.97</v>
      </c>
      <c r="P19" t="n">
        <v>293.33</v>
      </c>
      <c r="Q19" t="n">
        <v>3109.81</v>
      </c>
      <c r="R19" t="n">
        <v>135.51</v>
      </c>
      <c r="S19" t="n">
        <v>88.73</v>
      </c>
      <c r="T19" t="n">
        <v>21464.22</v>
      </c>
      <c r="U19" t="n">
        <v>0.65</v>
      </c>
      <c r="V19" t="n">
        <v>0.87</v>
      </c>
      <c r="W19" t="n">
        <v>7.72</v>
      </c>
      <c r="X19" t="n">
        <v>1.38</v>
      </c>
      <c r="Y19" t="n">
        <v>1</v>
      </c>
      <c r="Z19" t="n">
        <v>10</v>
      </c>
      <c r="AA19" t="n">
        <v>404.937293977942</v>
      </c>
      <c r="AB19" t="n">
        <v>554.0530701932132</v>
      </c>
      <c r="AC19" t="n">
        <v>501.1750227923402</v>
      </c>
      <c r="AD19" t="n">
        <v>404937.293977942</v>
      </c>
      <c r="AE19" t="n">
        <v>554053.0701932132</v>
      </c>
      <c r="AF19" t="n">
        <v>1.509462099175281e-06</v>
      </c>
      <c r="AG19" t="n">
        <v>0.7645833333333334</v>
      </c>
      <c r="AH19" t="n">
        <v>501175.0227923402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1.6329</v>
      </c>
      <c r="E2" t="n">
        <v>61.24</v>
      </c>
      <c r="F2" t="n">
        <v>44.1</v>
      </c>
      <c r="G2" t="n">
        <v>6.39</v>
      </c>
      <c r="H2" t="n">
        <v>0.1</v>
      </c>
      <c r="I2" t="n">
        <v>414</v>
      </c>
      <c r="J2" t="n">
        <v>176.73</v>
      </c>
      <c r="K2" t="n">
        <v>52.44</v>
      </c>
      <c r="L2" t="n">
        <v>1</v>
      </c>
      <c r="M2" t="n">
        <v>412</v>
      </c>
      <c r="N2" t="n">
        <v>33.29</v>
      </c>
      <c r="O2" t="n">
        <v>22031.19</v>
      </c>
      <c r="P2" t="n">
        <v>572.05</v>
      </c>
      <c r="Q2" t="n">
        <v>3111.65</v>
      </c>
      <c r="R2" t="n">
        <v>494.69</v>
      </c>
      <c r="S2" t="n">
        <v>88.73</v>
      </c>
      <c r="T2" t="n">
        <v>199215.87</v>
      </c>
      <c r="U2" t="n">
        <v>0.18</v>
      </c>
      <c r="V2" t="n">
        <v>0.66</v>
      </c>
      <c r="W2" t="n">
        <v>8.279999999999999</v>
      </c>
      <c r="X2" t="n">
        <v>12.32</v>
      </c>
      <c r="Y2" t="n">
        <v>1</v>
      </c>
      <c r="Z2" t="n">
        <v>10</v>
      </c>
      <c r="AA2" t="n">
        <v>1198.168455635516</v>
      </c>
      <c r="AB2" t="n">
        <v>1639.386940462142</v>
      </c>
      <c r="AC2" t="n">
        <v>1482.926151758456</v>
      </c>
      <c r="AD2" t="n">
        <v>1198168.455635516</v>
      </c>
      <c r="AE2" t="n">
        <v>1639386.940462142</v>
      </c>
      <c r="AF2" t="n">
        <v>8.716184777083651e-07</v>
      </c>
      <c r="AG2" t="n">
        <v>1.275833333333333</v>
      </c>
      <c r="AH2" t="n">
        <v>1482926.151758456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1.8564</v>
      </c>
      <c r="E3" t="n">
        <v>53.87</v>
      </c>
      <c r="F3" t="n">
        <v>40.67</v>
      </c>
      <c r="G3" t="n">
        <v>8.050000000000001</v>
      </c>
      <c r="H3" t="n">
        <v>0.13</v>
      </c>
      <c r="I3" t="n">
        <v>303</v>
      </c>
      <c r="J3" t="n">
        <v>177.1</v>
      </c>
      <c r="K3" t="n">
        <v>52.44</v>
      </c>
      <c r="L3" t="n">
        <v>1.25</v>
      </c>
      <c r="M3" t="n">
        <v>301</v>
      </c>
      <c r="N3" t="n">
        <v>33.41</v>
      </c>
      <c r="O3" t="n">
        <v>22076.81</v>
      </c>
      <c r="P3" t="n">
        <v>523.6799999999999</v>
      </c>
      <c r="Q3" t="n">
        <v>3110.38</v>
      </c>
      <c r="R3" t="n">
        <v>383.25</v>
      </c>
      <c r="S3" t="n">
        <v>88.73</v>
      </c>
      <c r="T3" t="n">
        <v>144048.15</v>
      </c>
      <c r="U3" t="n">
        <v>0.23</v>
      </c>
      <c r="V3" t="n">
        <v>0.71</v>
      </c>
      <c r="W3" t="n">
        <v>8.09</v>
      </c>
      <c r="X3" t="n">
        <v>8.9</v>
      </c>
      <c r="Y3" t="n">
        <v>1</v>
      </c>
      <c r="Z3" t="n">
        <v>10</v>
      </c>
      <c r="AA3" t="n">
        <v>967.5948459522136</v>
      </c>
      <c r="AB3" t="n">
        <v>1323.905955503706</v>
      </c>
      <c r="AC3" t="n">
        <v>1197.554229224111</v>
      </c>
      <c r="AD3" t="n">
        <v>967594.8459522136</v>
      </c>
      <c r="AE3" t="n">
        <v>1323905.955503706</v>
      </c>
      <c r="AF3" t="n">
        <v>9.909195554031532e-07</v>
      </c>
      <c r="AG3" t="n">
        <v>1.122291666666667</v>
      </c>
      <c r="AH3" t="n">
        <v>1197554.229224111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2.0174</v>
      </c>
      <c r="E4" t="n">
        <v>49.57</v>
      </c>
      <c r="F4" t="n">
        <v>38.69</v>
      </c>
      <c r="G4" t="n">
        <v>9.75</v>
      </c>
      <c r="H4" t="n">
        <v>0.15</v>
      </c>
      <c r="I4" t="n">
        <v>238</v>
      </c>
      <c r="J4" t="n">
        <v>177.47</v>
      </c>
      <c r="K4" t="n">
        <v>52.44</v>
      </c>
      <c r="L4" t="n">
        <v>1.5</v>
      </c>
      <c r="M4" t="n">
        <v>236</v>
      </c>
      <c r="N4" t="n">
        <v>33.53</v>
      </c>
      <c r="O4" t="n">
        <v>22122.46</v>
      </c>
      <c r="P4" t="n">
        <v>494.33</v>
      </c>
      <c r="Q4" t="n">
        <v>3110.36</v>
      </c>
      <c r="R4" t="n">
        <v>318.42</v>
      </c>
      <c r="S4" t="n">
        <v>88.73</v>
      </c>
      <c r="T4" t="n">
        <v>111958.39</v>
      </c>
      <c r="U4" t="n">
        <v>0.28</v>
      </c>
      <c r="V4" t="n">
        <v>0.75</v>
      </c>
      <c r="W4" t="n">
        <v>7.97</v>
      </c>
      <c r="X4" t="n">
        <v>6.92</v>
      </c>
      <c r="Y4" t="n">
        <v>1</v>
      </c>
      <c r="Z4" t="n">
        <v>10</v>
      </c>
      <c r="AA4" t="n">
        <v>842.8387818647619</v>
      </c>
      <c r="AB4" t="n">
        <v>1153.209204770149</v>
      </c>
      <c r="AC4" t="n">
        <v>1043.14853680617</v>
      </c>
      <c r="AD4" t="n">
        <v>842838.781864762</v>
      </c>
      <c r="AE4" t="n">
        <v>1153209.204770149</v>
      </c>
      <c r="AF4" t="n">
        <v>1.076859034190003e-06</v>
      </c>
      <c r="AG4" t="n">
        <v>1.032708333333333</v>
      </c>
      <c r="AH4" t="n">
        <v>1043148.53680617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2.1361</v>
      </c>
      <c r="E5" t="n">
        <v>46.81</v>
      </c>
      <c r="F5" t="n">
        <v>37.42</v>
      </c>
      <c r="G5" t="n">
        <v>11.46</v>
      </c>
      <c r="H5" t="n">
        <v>0.17</v>
      </c>
      <c r="I5" t="n">
        <v>196</v>
      </c>
      <c r="J5" t="n">
        <v>177.84</v>
      </c>
      <c r="K5" t="n">
        <v>52.44</v>
      </c>
      <c r="L5" t="n">
        <v>1.75</v>
      </c>
      <c r="M5" t="n">
        <v>194</v>
      </c>
      <c r="N5" t="n">
        <v>33.65</v>
      </c>
      <c r="O5" t="n">
        <v>22168.15</v>
      </c>
      <c r="P5" t="n">
        <v>474.42</v>
      </c>
      <c r="Q5" t="n">
        <v>3110.04</v>
      </c>
      <c r="R5" t="n">
        <v>277.66</v>
      </c>
      <c r="S5" t="n">
        <v>88.73</v>
      </c>
      <c r="T5" t="n">
        <v>91788.82000000001</v>
      </c>
      <c r="U5" t="n">
        <v>0.32</v>
      </c>
      <c r="V5" t="n">
        <v>0.77</v>
      </c>
      <c r="W5" t="n">
        <v>7.89</v>
      </c>
      <c r="X5" t="n">
        <v>5.66</v>
      </c>
      <c r="Y5" t="n">
        <v>1</v>
      </c>
      <c r="Z5" t="n">
        <v>10</v>
      </c>
      <c r="AA5" t="n">
        <v>765.8212522409256</v>
      </c>
      <c r="AB5" t="n">
        <v>1047.830422965212</v>
      </c>
      <c r="AC5" t="n">
        <v>947.8269580366469</v>
      </c>
      <c r="AD5" t="n">
        <v>765821.2522409256</v>
      </c>
      <c r="AE5" t="n">
        <v>1047830.422965212</v>
      </c>
      <c r="AF5" t="n">
        <v>1.14021938283596e-06</v>
      </c>
      <c r="AG5" t="n">
        <v>0.9752083333333333</v>
      </c>
      <c r="AH5" t="n">
        <v>947826.9580366469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2.227</v>
      </c>
      <c r="E6" t="n">
        <v>44.9</v>
      </c>
      <c r="F6" t="n">
        <v>36.58</v>
      </c>
      <c r="G6" t="n">
        <v>13.22</v>
      </c>
      <c r="H6" t="n">
        <v>0.2</v>
      </c>
      <c r="I6" t="n">
        <v>166</v>
      </c>
      <c r="J6" t="n">
        <v>178.21</v>
      </c>
      <c r="K6" t="n">
        <v>52.44</v>
      </c>
      <c r="L6" t="n">
        <v>2</v>
      </c>
      <c r="M6" t="n">
        <v>164</v>
      </c>
      <c r="N6" t="n">
        <v>33.77</v>
      </c>
      <c r="O6" t="n">
        <v>22213.89</v>
      </c>
      <c r="P6" t="n">
        <v>459.78</v>
      </c>
      <c r="Q6" t="n">
        <v>3109.9</v>
      </c>
      <c r="R6" t="n">
        <v>249.24</v>
      </c>
      <c r="S6" t="n">
        <v>88.73</v>
      </c>
      <c r="T6" t="n">
        <v>77728.81</v>
      </c>
      <c r="U6" t="n">
        <v>0.36</v>
      </c>
      <c r="V6" t="n">
        <v>0.79</v>
      </c>
      <c r="W6" t="n">
        <v>7.87</v>
      </c>
      <c r="X6" t="n">
        <v>4.81</v>
      </c>
      <c r="Y6" t="n">
        <v>1</v>
      </c>
      <c r="Z6" t="n">
        <v>10</v>
      </c>
      <c r="AA6" t="n">
        <v>713.9282171329072</v>
      </c>
      <c r="AB6" t="n">
        <v>976.8280829712878</v>
      </c>
      <c r="AC6" t="n">
        <v>883.6009817193326</v>
      </c>
      <c r="AD6" t="n">
        <v>713928.2171329072</v>
      </c>
      <c r="AE6" t="n">
        <v>976828.0829712878</v>
      </c>
      <c r="AF6" t="n">
        <v>1.188740492287665e-06</v>
      </c>
      <c r="AG6" t="n">
        <v>0.9354166666666667</v>
      </c>
      <c r="AH6" t="n">
        <v>883600.9817193326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2.3015</v>
      </c>
      <c r="E7" t="n">
        <v>43.45</v>
      </c>
      <c r="F7" t="n">
        <v>35.91</v>
      </c>
      <c r="G7" t="n">
        <v>14.96</v>
      </c>
      <c r="H7" t="n">
        <v>0.22</v>
      </c>
      <c r="I7" t="n">
        <v>144</v>
      </c>
      <c r="J7" t="n">
        <v>178.59</v>
      </c>
      <c r="K7" t="n">
        <v>52.44</v>
      </c>
      <c r="L7" t="n">
        <v>2.25</v>
      </c>
      <c r="M7" t="n">
        <v>142</v>
      </c>
      <c r="N7" t="n">
        <v>33.89</v>
      </c>
      <c r="O7" t="n">
        <v>22259.66</v>
      </c>
      <c r="P7" t="n">
        <v>447.55</v>
      </c>
      <c r="Q7" t="n">
        <v>3109.69</v>
      </c>
      <c r="R7" t="n">
        <v>228.14</v>
      </c>
      <c r="S7" t="n">
        <v>88.73</v>
      </c>
      <c r="T7" t="n">
        <v>67289.45</v>
      </c>
      <c r="U7" t="n">
        <v>0.39</v>
      </c>
      <c r="V7" t="n">
        <v>0.8100000000000001</v>
      </c>
      <c r="W7" t="n">
        <v>7.81</v>
      </c>
      <c r="X7" t="n">
        <v>4.14</v>
      </c>
      <c r="Y7" t="n">
        <v>1</v>
      </c>
      <c r="Z7" t="n">
        <v>10</v>
      </c>
      <c r="AA7" t="n">
        <v>674.3133225698635</v>
      </c>
      <c r="AB7" t="n">
        <v>922.6252365443286</v>
      </c>
      <c r="AC7" t="n">
        <v>834.5711788811894</v>
      </c>
      <c r="AD7" t="n">
        <v>674313.3225698635</v>
      </c>
      <c r="AE7" t="n">
        <v>922625.2365443286</v>
      </c>
      <c r="AF7" t="n">
        <v>1.228507518185928e-06</v>
      </c>
      <c r="AG7" t="n">
        <v>0.9052083333333334</v>
      </c>
      <c r="AH7" t="n">
        <v>834571.1788811894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2.3611</v>
      </c>
      <c r="E8" t="n">
        <v>42.35</v>
      </c>
      <c r="F8" t="n">
        <v>35.42</v>
      </c>
      <c r="G8" t="n">
        <v>16.73</v>
      </c>
      <c r="H8" t="n">
        <v>0.25</v>
      </c>
      <c r="I8" t="n">
        <v>127</v>
      </c>
      <c r="J8" t="n">
        <v>178.96</v>
      </c>
      <c r="K8" t="n">
        <v>52.44</v>
      </c>
      <c r="L8" t="n">
        <v>2.5</v>
      </c>
      <c r="M8" t="n">
        <v>125</v>
      </c>
      <c r="N8" t="n">
        <v>34.02</v>
      </c>
      <c r="O8" t="n">
        <v>22305.48</v>
      </c>
      <c r="P8" t="n">
        <v>437.41</v>
      </c>
      <c r="Q8" t="n">
        <v>3109.65</v>
      </c>
      <c r="R8" t="n">
        <v>211.78</v>
      </c>
      <c r="S8" t="n">
        <v>88.73</v>
      </c>
      <c r="T8" t="n">
        <v>59192.69</v>
      </c>
      <c r="U8" t="n">
        <v>0.42</v>
      </c>
      <c r="V8" t="n">
        <v>0.82</v>
      </c>
      <c r="W8" t="n">
        <v>7.79</v>
      </c>
      <c r="X8" t="n">
        <v>3.65</v>
      </c>
      <c r="Y8" t="n">
        <v>1</v>
      </c>
      <c r="Z8" t="n">
        <v>10</v>
      </c>
      <c r="AA8" t="n">
        <v>644.3041708842602</v>
      </c>
      <c r="AB8" t="n">
        <v>881.5653912977506</v>
      </c>
      <c r="AC8" t="n">
        <v>797.4300276370902</v>
      </c>
      <c r="AD8" t="n">
        <v>644304.1708842602</v>
      </c>
      <c r="AE8" t="n">
        <v>881565.3912977505</v>
      </c>
      <c r="AF8" t="n">
        <v>1.260321138904538e-06</v>
      </c>
      <c r="AG8" t="n">
        <v>0.8822916666666667</v>
      </c>
      <c r="AH8" t="n">
        <v>797430.0276370902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2.4128</v>
      </c>
      <c r="E9" t="n">
        <v>41.45</v>
      </c>
      <c r="F9" t="n">
        <v>35.01</v>
      </c>
      <c r="G9" t="n">
        <v>18.59</v>
      </c>
      <c r="H9" t="n">
        <v>0.27</v>
      </c>
      <c r="I9" t="n">
        <v>113</v>
      </c>
      <c r="J9" t="n">
        <v>179.33</v>
      </c>
      <c r="K9" t="n">
        <v>52.44</v>
      </c>
      <c r="L9" t="n">
        <v>2.75</v>
      </c>
      <c r="M9" t="n">
        <v>111</v>
      </c>
      <c r="N9" t="n">
        <v>34.14</v>
      </c>
      <c r="O9" t="n">
        <v>22351.34</v>
      </c>
      <c r="P9" t="n">
        <v>428.43</v>
      </c>
      <c r="Q9" t="n">
        <v>3109.42</v>
      </c>
      <c r="R9" t="n">
        <v>198.14</v>
      </c>
      <c r="S9" t="n">
        <v>88.73</v>
      </c>
      <c r="T9" t="n">
        <v>52446.65</v>
      </c>
      <c r="U9" t="n">
        <v>0.45</v>
      </c>
      <c r="V9" t="n">
        <v>0.83</v>
      </c>
      <c r="W9" t="n">
        <v>7.78</v>
      </c>
      <c r="X9" t="n">
        <v>3.24</v>
      </c>
      <c r="Y9" t="n">
        <v>1</v>
      </c>
      <c r="Z9" t="n">
        <v>10</v>
      </c>
      <c r="AA9" t="n">
        <v>619.3693145420542</v>
      </c>
      <c r="AB9" t="n">
        <v>847.4484208021202</v>
      </c>
      <c r="AC9" t="n">
        <v>766.5691329220939</v>
      </c>
      <c r="AD9" t="n">
        <v>619369.3145420542</v>
      </c>
      <c r="AE9" t="n">
        <v>847448.4208021201</v>
      </c>
      <c r="AF9" t="n">
        <v>1.287917853521185e-06</v>
      </c>
      <c r="AG9" t="n">
        <v>0.8635416666666668</v>
      </c>
      <c r="AH9" t="n">
        <v>766569.1329220938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2.4547</v>
      </c>
      <c r="E10" t="n">
        <v>40.74</v>
      </c>
      <c r="F10" t="n">
        <v>34.69</v>
      </c>
      <c r="G10" t="n">
        <v>20.41</v>
      </c>
      <c r="H10" t="n">
        <v>0.3</v>
      </c>
      <c r="I10" t="n">
        <v>102</v>
      </c>
      <c r="J10" t="n">
        <v>179.7</v>
      </c>
      <c r="K10" t="n">
        <v>52.44</v>
      </c>
      <c r="L10" t="n">
        <v>3</v>
      </c>
      <c r="M10" t="n">
        <v>100</v>
      </c>
      <c r="N10" t="n">
        <v>34.26</v>
      </c>
      <c r="O10" t="n">
        <v>22397.24</v>
      </c>
      <c r="P10" t="n">
        <v>420.9</v>
      </c>
      <c r="Q10" t="n">
        <v>3109.71</v>
      </c>
      <c r="R10" t="n">
        <v>187.93</v>
      </c>
      <c r="S10" t="n">
        <v>88.73</v>
      </c>
      <c r="T10" t="n">
        <v>47393.91</v>
      </c>
      <c r="U10" t="n">
        <v>0.47</v>
      </c>
      <c r="V10" t="n">
        <v>0.83</v>
      </c>
      <c r="W10" t="n">
        <v>7.76</v>
      </c>
      <c r="X10" t="n">
        <v>2.93</v>
      </c>
      <c r="Y10" t="n">
        <v>1</v>
      </c>
      <c r="Z10" t="n">
        <v>10</v>
      </c>
      <c r="AA10" t="n">
        <v>599.7460145209952</v>
      </c>
      <c r="AB10" t="n">
        <v>820.5989559944098</v>
      </c>
      <c r="AC10" t="n">
        <v>742.2821433521708</v>
      </c>
      <c r="AD10" t="n">
        <v>599746.0145209952</v>
      </c>
      <c r="AE10" t="n">
        <v>820598.9559944099</v>
      </c>
      <c r="AF10" t="n">
        <v>1.310283469429067e-06</v>
      </c>
      <c r="AG10" t="n">
        <v>0.84875</v>
      </c>
      <c r="AH10" t="n">
        <v>742282.1433521708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2.4913</v>
      </c>
      <c r="E11" t="n">
        <v>40.14</v>
      </c>
      <c r="F11" t="n">
        <v>34.41</v>
      </c>
      <c r="G11" t="n">
        <v>22.2</v>
      </c>
      <c r="H11" t="n">
        <v>0.32</v>
      </c>
      <c r="I11" t="n">
        <v>93</v>
      </c>
      <c r="J11" t="n">
        <v>180.07</v>
      </c>
      <c r="K11" t="n">
        <v>52.44</v>
      </c>
      <c r="L11" t="n">
        <v>3.25</v>
      </c>
      <c r="M11" t="n">
        <v>91</v>
      </c>
      <c r="N11" t="n">
        <v>34.38</v>
      </c>
      <c r="O11" t="n">
        <v>22443.18</v>
      </c>
      <c r="P11" t="n">
        <v>413.68</v>
      </c>
      <c r="Q11" t="n">
        <v>3109.28</v>
      </c>
      <c r="R11" t="n">
        <v>179.06</v>
      </c>
      <c r="S11" t="n">
        <v>88.73</v>
      </c>
      <c r="T11" t="n">
        <v>43005.26</v>
      </c>
      <c r="U11" t="n">
        <v>0.5</v>
      </c>
      <c r="V11" t="n">
        <v>0.84</v>
      </c>
      <c r="W11" t="n">
        <v>7.74</v>
      </c>
      <c r="X11" t="n">
        <v>2.65</v>
      </c>
      <c r="Y11" t="n">
        <v>1</v>
      </c>
      <c r="Z11" t="n">
        <v>10</v>
      </c>
      <c r="AA11" t="n">
        <v>582.5188798778026</v>
      </c>
      <c r="AB11" t="n">
        <v>797.028030368052</v>
      </c>
      <c r="AC11" t="n">
        <v>720.9607937855907</v>
      </c>
      <c r="AD11" t="n">
        <v>582518.8798778027</v>
      </c>
      <c r="AE11" t="n">
        <v>797028.030368052</v>
      </c>
      <c r="AF11" t="n">
        <v>1.329820021749556e-06</v>
      </c>
      <c r="AG11" t="n">
        <v>0.83625</v>
      </c>
      <c r="AH11" t="n">
        <v>720960.7937855907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2.5226</v>
      </c>
      <c r="E12" t="n">
        <v>39.64</v>
      </c>
      <c r="F12" t="n">
        <v>34.2</v>
      </c>
      <c r="G12" t="n">
        <v>24.14</v>
      </c>
      <c r="H12" t="n">
        <v>0.34</v>
      </c>
      <c r="I12" t="n">
        <v>85</v>
      </c>
      <c r="J12" t="n">
        <v>180.45</v>
      </c>
      <c r="K12" t="n">
        <v>52.44</v>
      </c>
      <c r="L12" t="n">
        <v>3.5</v>
      </c>
      <c r="M12" t="n">
        <v>83</v>
      </c>
      <c r="N12" t="n">
        <v>34.51</v>
      </c>
      <c r="O12" t="n">
        <v>22489.16</v>
      </c>
      <c r="P12" t="n">
        <v>407.51</v>
      </c>
      <c r="Q12" t="n">
        <v>3109.55</v>
      </c>
      <c r="R12" t="n">
        <v>171.75</v>
      </c>
      <c r="S12" t="n">
        <v>88.73</v>
      </c>
      <c r="T12" t="n">
        <v>39390.49</v>
      </c>
      <c r="U12" t="n">
        <v>0.52</v>
      </c>
      <c r="V12" t="n">
        <v>0.85</v>
      </c>
      <c r="W12" t="n">
        <v>7.73</v>
      </c>
      <c r="X12" t="n">
        <v>2.44</v>
      </c>
      <c r="Y12" t="n">
        <v>1</v>
      </c>
      <c r="Z12" t="n">
        <v>10</v>
      </c>
      <c r="AA12" t="n">
        <v>568.3357904911378</v>
      </c>
      <c r="AB12" t="n">
        <v>777.6221017554739</v>
      </c>
      <c r="AC12" t="n">
        <v>703.4069397634051</v>
      </c>
      <c r="AD12" t="n">
        <v>568335.7904911378</v>
      </c>
      <c r="AE12" t="n">
        <v>777622.1017554739</v>
      </c>
      <c r="AF12" t="n">
        <v>1.346527510482652e-06</v>
      </c>
      <c r="AG12" t="n">
        <v>0.8258333333333333</v>
      </c>
      <c r="AH12" t="n">
        <v>703406.9397634051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2.5515</v>
      </c>
      <c r="E13" t="n">
        <v>39.19</v>
      </c>
      <c r="F13" t="n">
        <v>34</v>
      </c>
      <c r="G13" t="n">
        <v>26.15</v>
      </c>
      <c r="H13" t="n">
        <v>0.37</v>
      </c>
      <c r="I13" t="n">
        <v>78</v>
      </c>
      <c r="J13" t="n">
        <v>180.82</v>
      </c>
      <c r="K13" t="n">
        <v>52.44</v>
      </c>
      <c r="L13" t="n">
        <v>3.75</v>
      </c>
      <c r="M13" t="n">
        <v>76</v>
      </c>
      <c r="N13" t="n">
        <v>34.63</v>
      </c>
      <c r="O13" t="n">
        <v>22535.19</v>
      </c>
      <c r="P13" t="n">
        <v>400.77</v>
      </c>
      <c r="Q13" t="n">
        <v>3109.69</v>
      </c>
      <c r="R13" t="n">
        <v>164.67</v>
      </c>
      <c r="S13" t="n">
        <v>88.73</v>
      </c>
      <c r="T13" t="n">
        <v>35885.5</v>
      </c>
      <c r="U13" t="n">
        <v>0.54</v>
      </c>
      <c r="V13" t="n">
        <v>0.85</v>
      </c>
      <c r="W13" t="n">
        <v>7.74</v>
      </c>
      <c r="X13" t="n">
        <v>2.23</v>
      </c>
      <c r="Y13" t="n">
        <v>1</v>
      </c>
      <c r="Z13" t="n">
        <v>10</v>
      </c>
      <c r="AA13" t="n">
        <v>554.5300356117699</v>
      </c>
      <c r="AB13" t="n">
        <v>758.7324588626033</v>
      </c>
      <c r="AC13" t="n">
        <v>686.3200978764498</v>
      </c>
      <c r="AD13" t="n">
        <v>554530.0356117699</v>
      </c>
      <c r="AE13" t="n">
        <v>758732.4588626033</v>
      </c>
      <c r="AF13" t="n">
        <v>1.361953913817682e-06</v>
      </c>
      <c r="AG13" t="n">
        <v>0.8164583333333333</v>
      </c>
      <c r="AH13" t="n">
        <v>686320.0978764498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2.5776</v>
      </c>
      <c r="E14" t="n">
        <v>38.8</v>
      </c>
      <c r="F14" t="n">
        <v>33.82</v>
      </c>
      <c r="G14" t="n">
        <v>28.18</v>
      </c>
      <c r="H14" t="n">
        <v>0.39</v>
      </c>
      <c r="I14" t="n">
        <v>72</v>
      </c>
      <c r="J14" t="n">
        <v>181.19</v>
      </c>
      <c r="K14" t="n">
        <v>52.44</v>
      </c>
      <c r="L14" t="n">
        <v>4</v>
      </c>
      <c r="M14" t="n">
        <v>70</v>
      </c>
      <c r="N14" t="n">
        <v>34.75</v>
      </c>
      <c r="O14" t="n">
        <v>22581.25</v>
      </c>
      <c r="P14" t="n">
        <v>394.6</v>
      </c>
      <c r="Q14" t="n">
        <v>3109.43</v>
      </c>
      <c r="R14" t="n">
        <v>159.31</v>
      </c>
      <c r="S14" t="n">
        <v>88.73</v>
      </c>
      <c r="T14" t="n">
        <v>33232.82</v>
      </c>
      <c r="U14" t="n">
        <v>0.5600000000000001</v>
      </c>
      <c r="V14" t="n">
        <v>0.86</v>
      </c>
      <c r="W14" t="n">
        <v>7.71</v>
      </c>
      <c r="X14" t="n">
        <v>2.05</v>
      </c>
      <c r="Y14" t="n">
        <v>1</v>
      </c>
      <c r="Z14" t="n">
        <v>10</v>
      </c>
      <c r="AA14" t="n">
        <v>542.2537548086697</v>
      </c>
      <c r="AB14" t="n">
        <v>741.9355098765162</v>
      </c>
      <c r="AC14" t="n">
        <v>671.1262261269288</v>
      </c>
      <c r="AD14" t="n">
        <v>542253.7548086697</v>
      </c>
      <c r="AE14" t="n">
        <v>741935.5098765162</v>
      </c>
      <c r="AF14" t="n">
        <v>1.375885717521637e-06</v>
      </c>
      <c r="AG14" t="n">
        <v>0.8083333333333332</v>
      </c>
      <c r="AH14" t="n">
        <v>671126.2261269288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2.5998</v>
      </c>
      <c r="E15" t="n">
        <v>38.46</v>
      </c>
      <c r="F15" t="n">
        <v>33.66</v>
      </c>
      <c r="G15" t="n">
        <v>30.14</v>
      </c>
      <c r="H15" t="n">
        <v>0.42</v>
      </c>
      <c r="I15" t="n">
        <v>67</v>
      </c>
      <c r="J15" t="n">
        <v>181.57</v>
      </c>
      <c r="K15" t="n">
        <v>52.44</v>
      </c>
      <c r="L15" t="n">
        <v>4.25</v>
      </c>
      <c r="M15" t="n">
        <v>65</v>
      </c>
      <c r="N15" t="n">
        <v>34.88</v>
      </c>
      <c r="O15" t="n">
        <v>22627.36</v>
      </c>
      <c r="P15" t="n">
        <v>388.89</v>
      </c>
      <c r="Q15" t="n">
        <v>3109.36</v>
      </c>
      <c r="R15" t="n">
        <v>154.77</v>
      </c>
      <c r="S15" t="n">
        <v>88.73</v>
      </c>
      <c r="T15" t="n">
        <v>30990.1</v>
      </c>
      <c r="U15" t="n">
        <v>0.57</v>
      </c>
      <c r="V15" t="n">
        <v>0.86</v>
      </c>
      <c r="W15" t="n">
        <v>7.69</v>
      </c>
      <c r="X15" t="n">
        <v>1.9</v>
      </c>
      <c r="Y15" t="n">
        <v>1</v>
      </c>
      <c r="Z15" t="n">
        <v>10</v>
      </c>
      <c r="AA15" t="n">
        <v>531.5410782755702</v>
      </c>
      <c r="AB15" t="n">
        <v>727.2779532339961</v>
      </c>
      <c r="AC15" t="n">
        <v>657.8675661183609</v>
      </c>
      <c r="AD15" t="n">
        <v>531541.0782755702</v>
      </c>
      <c r="AE15" t="n">
        <v>727277.9532339961</v>
      </c>
      <c r="AF15" t="n">
        <v>1.387735757453737e-06</v>
      </c>
      <c r="AG15" t="n">
        <v>0.80125</v>
      </c>
      <c r="AH15" t="n">
        <v>657867.5661183608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2.6215</v>
      </c>
      <c r="E16" t="n">
        <v>38.15</v>
      </c>
      <c r="F16" t="n">
        <v>33.52</v>
      </c>
      <c r="G16" t="n">
        <v>32.44</v>
      </c>
      <c r="H16" t="n">
        <v>0.44</v>
      </c>
      <c r="I16" t="n">
        <v>62</v>
      </c>
      <c r="J16" t="n">
        <v>181.94</v>
      </c>
      <c r="K16" t="n">
        <v>52.44</v>
      </c>
      <c r="L16" t="n">
        <v>4.5</v>
      </c>
      <c r="M16" t="n">
        <v>60</v>
      </c>
      <c r="N16" t="n">
        <v>35</v>
      </c>
      <c r="O16" t="n">
        <v>22673.63</v>
      </c>
      <c r="P16" t="n">
        <v>382.44</v>
      </c>
      <c r="Q16" t="n">
        <v>3109.34</v>
      </c>
      <c r="R16" t="n">
        <v>150.21</v>
      </c>
      <c r="S16" t="n">
        <v>88.73</v>
      </c>
      <c r="T16" t="n">
        <v>28732.51</v>
      </c>
      <c r="U16" t="n">
        <v>0.59</v>
      </c>
      <c r="V16" t="n">
        <v>0.86</v>
      </c>
      <c r="W16" t="n">
        <v>7.68</v>
      </c>
      <c r="X16" t="n">
        <v>1.76</v>
      </c>
      <c r="Y16" t="n">
        <v>1</v>
      </c>
      <c r="Z16" t="n">
        <v>10</v>
      </c>
      <c r="AA16" t="n">
        <v>520.5247017390068</v>
      </c>
      <c r="AB16" t="n">
        <v>712.2048608484378</v>
      </c>
      <c r="AC16" t="n">
        <v>644.2330285148624</v>
      </c>
      <c r="AD16" t="n">
        <v>520524.7017390067</v>
      </c>
      <c r="AE16" t="n">
        <v>712204.8608484378</v>
      </c>
      <c r="AF16" t="n">
        <v>1.399318904594573e-06</v>
      </c>
      <c r="AG16" t="n">
        <v>0.7947916666666667</v>
      </c>
      <c r="AH16" t="n">
        <v>644233.0285148624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2.6392</v>
      </c>
      <c r="E17" t="n">
        <v>37.89</v>
      </c>
      <c r="F17" t="n">
        <v>33.41</v>
      </c>
      <c r="G17" t="n">
        <v>34.56</v>
      </c>
      <c r="H17" t="n">
        <v>0.46</v>
      </c>
      <c r="I17" t="n">
        <v>58</v>
      </c>
      <c r="J17" t="n">
        <v>182.32</v>
      </c>
      <c r="K17" t="n">
        <v>52.44</v>
      </c>
      <c r="L17" t="n">
        <v>4.75</v>
      </c>
      <c r="M17" t="n">
        <v>56</v>
      </c>
      <c r="N17" t="n">
        <v>35.12</v>
      </c>
      <c r="O17" t="n">
        <v>22719.83</v>
      </c>
      <c r="P17" t="n">
        <v>376.9</v>
      </c>
      <c r="Q17" t="n">
        <v>3109.38</v>
      </c>
      <c r="R17" t="n">
        <v>146.29</v>
      </c>
      <c r="S17" t="n">
        <v>88.73</v>
      </c>
      <c r="T17" t="n">
        <v>26796.09</v>
      </c>
      <c r="U17" t="n">
        <v>0.61</v>
      </c>
      <c r="V17" t="n">
        <v>0.87</v>
      </c>
      <c r="W17" t="n">
        <v>7.68</v>
      </c>
      <c r="X17" t="n">
        <v>1.65</v>
      </c>
      <c r="Y17" t="n">
        <v>1</v>
      </c>
      <c r="Z17" t="n">
        <v>10</v>
      </c>
      <c r="AA17" t="n">
        <v>511.4367940033804</v>
      </c>
      <c r="AB17" t="n">
        <v>699.7703845543609</v>
      </c>
      <c r="AC17" t="n">
        <v>632.9852811863951</v>
      </c>
      <c r="AD17" t="n">
        <v>511436.7940033805</v>
      </c>
      <c r="AE17" t="n">
        <v>699770.3845543609</v>
      </c>
      <c r="AF17" t="n">
        <v>1.408766909405302e-06</v>
      </c>
      <c r="AG17" t="n">
        <v>0.789375</v>
      </c>
      <c r="AH17" t="n">
        <v>632985.2811863951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2.6548</v>
      </c>
      <c r="E18" t="n">
        <v>37.67</v>
      </c>
      <c r="F18" t="n">
        <v>33.29</v>
      </c>
      <c r="G18" t="n">
        <v>36.32</v>
      </c>
      <c r="H18" t="n">
        <v>0.49</v>
      </c>
      <c r="I18" t="n">
        <v>55</v>
      </c>
      <c r="J18" t="n">
        <v>182.69</v>
      </c>
      <c r="K18" t="n">
        <v>52.44</v>
      </c>
      <c r="L18" t="n">
        <v>5</v>
      </c>
      <c r="M18" t="n">
        <v>53</v>
      </c>
      <c r="N18" t="n">
        <v>35.25</v>
      </c>
      <c r="O18" t="n">
        <v>22766.06</v>
      </c>
      <c r="P18" t="n">
        <v>370.88</v>
      </c>
      <c r="Q18" t="n">
        <v>3109.14</v>
      </c>
      <c r="R18" t="n">
        <v>142.55</v>
      </c>
      <c r="S18" t="n">
        <v>88.73</v>
      </c>
      <c r="T18" t="n">
        <v>24940.44</v>
      </c>
      <c r="U18" t="n">
        <v>0.62</v>
      </c>
      <c r="V18" t="n">
        <v>0.87</v>
      </c>
      <c r="W18" t="n">
        <v>7.67</v>
      </c>
      <c r="X18" t="n">
        <v>1.53</v>
      </c>
      <c r="Y18" t="n">
        <v>1</v>
      </c>
      <c r="Z18" t="n">
        <v>10</v>
      </c>
      <c r="AA18" t="n">
        <v>502.3814781370579</v>
      </c>
      <c r="AB18" t="n">
        <v>687.3805018937171</v>
      </c>
      <c r="AC18" t="n">
        <v>621.7778715375736</v>
      </c>
      <c r="AD18" t="n">
        <v>502381.4781370579</v>
      </c>
      <c r="AE18" t="n">
        <v>687380.5018937171</v>
      </c>
      <c r="AF18" t="n">
        <v>1.417093964492723e-06</v>
      </c>
      <c r="AG18" t="n">
        <v>0.7847916666666667</v>
      </c>
      <c r="AH18" t="n">
        <v>621777.8715375735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2.6704</v>
      </c>
      <c r="E19" t="n">
        <v>37.45</v>
      </c>
      <c r="F19" t="n">
        <v>33.21</v>
      </c>
      <c r="G19" t="n">
        <v>39.07</v>
      </c>
      <c r="H19" t="n">
        <v>0.51</v>
      </c>
      <c r="I19" t="n">
        <v>51</v>
      </c>
      <c r="J19" t="n">
        <v>183.07</v>
      </c>
      <c r="K19" t="n">
        <v>52.44</v>
      </c>
      <c r="L19" t="n">
        <v>5.25</v>
      </c>
      <c r="M19" t="n">
        <v>49</v>
      </c>
      <c r="N19" t="n">
        <v>35.37</v>
      </c>
      <c r="O19" t="n">
        <v>22812.34</v>
      </c>
      <c r="P19" t="n">
        <v>365.39</v>
      </c>
      <c r="Q19" t="n">
        <v>3109.15</v>
      </c>
      <c r="R19" t="n">
        <v>139.61</v>
      </c>
      <c r="S19" t="n">
        <v>88.73</v>
      </c>
      <c r="T19" t="n">
        <v>23491.63</v>
      </c>
      <c r="U19" t="n">
        <v>0.64</v>
      </c>
      <c r="V19" t="n">
        <v>0.87</v>
      </c>
      <c r="W19" t="n">
        <v>7.68</v>
      </c>
      <c r="X19" t="n">
        <v>1.45</v>
      </c>
      <c r="Y19" t="n">
        <v>1</v>
      </c>
      <c r="Z19" t="n">
        <v>10</v>
      </c>
      <c r="AA19" t="n">
        <v>494.1024389005165</v>
      </c>
      <c r="AB19" t="n">
        <v>676.0527551648477</v>
      </c>
      <c r="AC19" t="n">
        <v>611.5312290579152</v>
      </c>
      <c r="AD19" t="n">
        <v>494102.4389005165</v>
      </c>
      <c r="AE19" t="n">
        <v>676052.7551648477</v>
      </c>
      <c r="AF19" t="n">
        <v>1.425421019580145e-06</v>
      </c>
      <c r="AG19" t="n">
        <v>0.7802083333333334</v>
      </c>
      <c r="AH19" t="n">
        <v>611531.2290579152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2.686</v>
      </c>
      <c r="E20" t="n">
        <v>37.23</v>
      </c>
      <c r="F20" t="n">
        <v>33.1</v>
      </c>
      <c r="G20" t="n">
        <v>41.38</v>
      </c>
      <c r="H20" t="n">
        <v>0.53</v>
      </c>
      <c r="I20" t="n">
        <v>48</v>
      </c>
      <c r="J20" t="n">
        <v>183.44</v>
      </c>
      <c r="K20" t="n">
        <v>52.44</v>
      </c>
      <c r="L20" t="n">
        <v>5.5</v>
      </c>
      <c r="M20" t="n">
        <v>46</v>
      </c>
      <c r="N20" t="n">
        <v>35.5</v>
      </c>
      <c r="O20" t="n">
        <v>22858.66</v>
      </c>
      <c r="P20" t="n">
        <v>360.41</v>
      </c>
      <c r="Q20" t="n">
        <v>3109.3</v>
      </c>
      <c r="R20" t="n">
        <v>136.2</v>
      </c>
      <c r="S20" t="n">
        <v>88.73</v>
      </c>
      <c r="T20" t="n">
        <v>21800.58</v>
      </c>
      <c r="U20" t="n">
        <v>0.65</v>
      </c>
      <c r="V20" t="n">
        <v>0.87</v>
      </c>
      <c r="W20" t="n">
        <v>7.67</v>
      </c>
      <c r="X20" t="n">
        <v>1.34</v>
      </c>
      <c r="Y20" t="n">
        <v>1</v>
      </c>
      <c r="Z20" t="n">
        <v>10</v>
      </c>
      <c r="AA20" t="n">
        <v>486.2364159394199</v>
      </c>
      <c r="AB20" t="n">
        <v>665.290115525034</v>
      </c>
      <c r="AC20" t="n">
        <v>601.7957606398656</v>
      </c>
      <c r="AD20" t="n">
        <v>486236.4159394199</v>
      </c>
      <c r="AE20" t="n">
        <v>665290.115525034</v>
      </c>
      <c r="AF20" t="n">
        <v>1.433748074667566e-06</v>
      </c>
      <c r="AG20" t="n">
        <v>0.7756249999999999</v>
      </c>
      <c r="AH20" t="n">
        <v>601795.7606398656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2.7002</v>
      </c>
      <c r="E21" t="n">
        <v>37.03</v>
      </c>
      <c r="F21" t="n">
        <v>33.01</v>
      </c>
      <c r="G21" t="n">
        <v>44.02</v>
      </c>
      <c r="H21" t="n">
        <v>0.55</v>
      </c>
      <c r="I21" t="n">
        <v>45</v>
      </c>
      <c r="J21" t="n">
        <v>183.82</v>
      </c>
      <c r="K21" t="n">
        <v>52.44</v>
      </c>
      <c r="L21" t="n">
        <v>5.75</v>
      </c>
      <c r="M21" t="n">
        <v>43</v>
      </c>
      <c r="N21" t="n">
        <v>35.63</v>
      </c>
      <c r="O21" t="n">
        <v>22905.03</v>
      </c>
      <c r="P21" t="n">
        <v>352.83</v>
      </c>
      <c r="Q21" t="n">
        <v>3109.29</v>
      </c>
      <c r="R21" t="n">
        <v>133.42</v>
      </c>
      <c r="S21" t="n">
        <v>88.73</v>
      </c>
      <c r="T21" t="n">
        <v>20423.86</v>
      </c>
      <c r="U21" t="n">
        <v>0.67</v>
      </c>
      <c r="V21" t="n">
        <v>0.88</v>
      </c>
      <c r="W21" t="n">
        <v>7.66</v>
      </c>
      <c r="X21" t="n">
        <v>1.25</v>
      </c>
      <c r="Y21" t="n">
        <v>1</v>
      </c>
      <c r="Z21" t="n">
        <v>10</v>
      </c>
      <c r="AA21" t="n">
        <v>476.4736963952132</v>
      </c>
      <c r="AB21" t="n">
        <v>651.9323319438615</v>
      </c>
      <c r="AC21" t="n">
        <v>589.7128251759133</v>
      </c>
      <c r="AD21" t="n">
        <v>476473.6963952131</v>
      </c>
      <c r="AE21" t="n">
        <v>651932.3319438616</v>
      </c>
      <c r="AF21" t="n">
        <v>1.44132782993945e-06</v>
      </c>
      <c r="AG21" t="n">
        <v>0.7714583333333334</v>
      </c>
      <c r="AH21" t="n">
        <v>589712.8251759133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2.7097</v>
      </c>
      <c r="E22" t="n">
        <v>36.9</v>
      </c>
      <c r="F22" t="n">
        <v>32.95</v>
      </c>
      <c r="G22" t="n">
        <v>45.98</v>
      </c>
      <c r="H22" t="n">
        <v>0.58</v>
      </c>
      <c r="I22" t="n">
        <v>43</v>
      </c>
      <c r="J22" t="n">
        <v>184.19</v>
      </c>
      <c r="K22" t="n">
        <v>52.44</v>
      </c>
      <c r="L22" t="n">
        <v>6</v>
      </c>
      <c r="M22" t="n">
        <v>40</v>
      </c>
      <c r="N22" t="n">
        <v>35.75</v>
      </c>
      <c r="O22" t="n">
        <v>22951.43</v>
      </c>
      <c r="P22" t="n">
        <v>348.93</v>
      </c>
      <c r="Q22" t="n">
        <v>3109.35</v>
      </c>
      <c r="R22" t="n">
        <v>131.41</v>
      </c>
      <c r="S22" t="n">
        <v>88.73</v>
      </c>
      <c r="T22" t="n">
        <v>19427.13</v>
      </c>
      <c r="U22" t="n">
        <v>0.68</v>
      </c>
      <c r="V22" t="n">
        <v>0.88</v>
      </c>
      <c r="W22" t="n">
        <v>7.66</v>
      </c>
      <c r="X22" t="n">
        <v>1.19</v>
      </c>
      <c r="Y22" t="n">
        <v>1</v>
      </c>
      <c r="Z22" t="n">
        <v>10</v>
      </c>
      <c r="AA22" t="n">
        <v>471.0459795210747</v>
      </c>
      <c r="AB22" t="n">
        <v>644.5058902626967</v>
      </c>
      <c r="AC22" t="n">
        <v>582.9951526657225</v>
      </c>
      <c r="AD22" t="n">
        <v>471045.9795210747</v>
      </c>
      <c r="AE22" t="n">
        <v>644505.8902626967</v>
      </c>
      <c r="AF22" t="n">
        <v>1.446398792973456e-06</v>
      </c>
      <c r="AG22" t="n">
        <v>0.7687499999999999</v>
      </c>
      <c r="AH22" t="n">
        <v>582995.1526657224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2.7197</v>
      </c>
      <c r="E23" t="n">
        <v>36.77</v>
      </c>
      <c r="F23" t="n">
        <v>32.89</v>
      </c>
      <c r="G23" t="n">
        <v>48.13</v>
      </c>
      <c r="H23" t="n">
        <v>0.6</v>
      </c>
      <c r="I23" t="n">
        <v>41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343.28</v>
      </c>
      <c r="Q23" t="n">
        <v>3109.22</v>
      </c>
      <c r="R23" t="n">
        <v>129.54</v>
      </c>
      <c r="S23" t="n">
        <v>88.73</v>
      </c>
      <c r="T23" t="n">
        <v>18503.71</v>
      </c>
      <c r="U23" t="n">
        <v>0.6899999999999999</v>
      </c>
      <c r="V23" t="n">
        <v>0.88</v>
      </c>
      <c r="W23" t="n">
        <v>7.65</v>
      </c>
      <c r="X23" t="n">
        <v>1.13</v>
      </c>
      <c r="Y23" t="n">
        <v>1</v>
      </c>
      <c r="Z23" t="n">
        <v>10</v>
      </c>
      <c r="AA23" t="n">
        <v>464.0150972079336</v>
      </c>
      <c r="AB23" t="n">
        <v>634.8859269012207</v>
      </c>
      <c r="AC23" t="n">
        <v>574.2933051057623</v>
      </c>
      <c r="AD23" t="n">
        <v>464015.0972079336</v>
      </c>
      <c r="AE23" t="n">
        <v>634885.9269012207</v>
      </c>
      <c r="AF23" t="n">
        <v>1.451736648798726e-06</v>
      </c>
      <c r="AG23" t="n">
        <v>0.7660416666666667</v>
      </c>
      <c r="AH23" t="n">
        <v>574293.3051057623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2.7264</v>
      </c>
      <c r="E24" t="n">
        <v>36.68</v>
      </c>
      <c r="F24" t="n">
        <v>32.87</v>
      </c>
      <c r="G24" t="n">
        <v>50.57</v>
      </c>
      <c r="H24" t="n">
        <v>0.62</v>
      </c>
      <c r="I24" t="n">
        <v>39</v>
      </c>
      <c r="J24" t="n">
        <v>184.95</v>
      </c>
      <c r="K24" t="n">
        <v>52.44</v>
      </c>
      <c r="L24" t="n">
        <v>6.5</v>
      </c>
      <c r="M24" t="n">
        <v>29</v>
      </c>
      <c r="N24" t="n">
        <v>36.01</v>
      </c>
      <c r="O24" t="n">
        <v>23044.38</v>
      </c>
      <c r="P24" t="n">
        <v>336.9</v>
      </c>
      <c r="Q24" t="n">
        <v>3109.33</v>
      </c>
      <c r="R24" t="n">
        <v>128.58</v>
      </c>
      <c r="S24" t="n">
        <v>88.73</v>
      </c>
      <c r="T24" t="n">
        <v>18032.14</v>
      </c>
      <c r="U24" t="n">
        <v>0.6899999999999999</v>
      </c>
      <c r="V24" t="n">
        <v>0.88</v>
      </c>
      <c r="W24" t="n">
        <v>7.66</v>
      </c>
      <c r="X24" t="n">
        <v>1.11</v>
      </c>
      <c r="Y24" t="n">
        <v>1</v>
      </c>
      <c r="Z24" t="n">
        <v>10</v>
      </c>
      <c r="AA24" t="n">
        <v>457.125635627361</v>
      </c>
      <c r="AB24" t="n">
        <v>625.4594616250878</v>
      </c>
      <c r="AC24" t="n">
        <v>565.7664884454562</v>
      </c>
      <c r="AD24" t="n">
        <v>457125.635627361</v>
      </c>
      <c r="AE24" t="n">
        <v>625459.4616250878</v>
      </c>
      <c r="AF24" t="n">
        <v>1.455313012201657e-06</v>
      </c>
      <c r="AG24" t="n">
        <v>0.7641666666666667</v>
      </c>
      <c r="AH24" t="n">
        <v>565766.4884454561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2.7353</v>
      </c>
      <c r="E25" t="n">
        <v>36.56</v>
      </c>
      <c r="F25" t="n">
        <v>32.82</v>
      </c>
      <c r="G25" t="n">
        <v>53.23</v>
      </c>
      <c r="H25" t="n">
        <v>0.65</v>
      </c>
      <c r="I25" t="n">
        <v>37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333.3</v>
      </c>
      <c r="Q25" t="n">
        <v>3109.39</v>
      </c>
      <c r="R25" t="n">
        <v>126.36</v>
      </c>
      <c r="S25" t="n">
        <v>88.73</v>
      </c>
      <c r="T25" t="n">
        <v>16933.31</v>
      </c>
      <c r="U25" t="n">
        <v>0.7</v>
      </c>
      <c r="V25" t="n">
        <v>0.88</v>
      </c>
      <c r="W25" t="n">
        <v>7.67</v>
      </c>
      <c r="X25" t="n">
        <v>1.06</v>
      </c>
      <c r="Y25" t="n">
        <v>1</v>
      </c>
      <c r="Z25" t="n">
        <v>10</v>
      </c>
      <c r="AA25" t="n">
        <v>452.2275942478972</v>
      </c>
      <c r="AB25" t="n">
        <v>618.7577453233702</v>
      </c>
      <c r="AC25" t="n">
        <v>559.7043745416568</v>
      </c>
      <c r="AD25" t="n">
        <v>452227.5942478972</v>
      </c>
      <c r="AE25" t="n">
        <v>618757.7453233702</v>
      </c>
      <c r="AF25" t="n">
        <v>1.460063703886148e-06</v>
      </c>
      <c r="AG25" t="n">
        <v>0.7616666666666667</v>
      </c>
      <c r="AH25" t="n">
        <v>559704.3745416568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2.7423</v>
      </c>
      <c r="E26" t="n">
        <v>36.47</v>
      </c>
      <c r="F26" t="n">
        <v>32.77</v>
      </c>
      <c r="G26" t="n">
        <v>54.61</v>
      </c>
      <c r="H26" t="n">
        <v>0.67</v>
      </c>
      <c r="I26" t="n">
        <v>36</v>
      </c>
      <c r="J26" t="n">
        <v>185.7</v>
      </c>
      <c r="K26" t="n">
        <v>52.44</v>
      </c>
      <c r="L26" t="n">
        <v>7</v>
      </c>
      <c r="M26" t="n">
        <v>9</v>
      </c>
      <c r="N26" t="n">
        <v>36.26</v>
      </c>
      <c r="O26" t="n">
        <v>23137.49</v>
      </c>
      <c r="P26" t="n">
        <v>330.59</v>
      </c>
      <c r="Q26" t="n">
        <v>3109.48</v>
      </c>
      <c r="R26" t="n">
        <v>124.33</v>
      </c>
      <c r="S26" t="n">
        <v>88.73</v>
      </c>
      <c r="T26" t="n">
        <v>15924.48</v>
      </c>
      <c r="U26" t="n">
        <v>0.71</v>
      </c>
      <c r="V26" t="n">
        <v>0.88</v>
      </c>
      <c r="W26" t="n">
        <v>7.68</v>
      </c>
      <c r="X26" t="n">
        <v>1</v>
      </c>
      <c r="Y26" t="n">
        <v>1</v>
      </c>
      <c r="Z26" t="n">
        <v>10</v>
      </c>
      <c r="AA26" t="n">
        <v>448.4554489984765</v>
      </c>
      <c r="AB26" t="n">
        <v>613.5965297778092</v>
      </c>
      <c r="AC26" t="n">
        <v>555.0357381639528</v>
      </c>
      <c r="AD26" t="n">
        <v>448455.4489984766</v>
      </c>
      <c r="AE26" t="n">
        <v>613596.5297778093</v>
      </c>
      <c r="AF26" t="n">
        <v>1.463800202963837e-06</v>
      </c>
      <c r="AG26" t="n">
        <v>0.7597916666666666</v>
      </c>
      <c r="AH26" t="n">
        <v>555035.7381639528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2.7394</v>
      </c>
      <c r="E27" t="n">
        <v>36.51</v>
      </c>
      <c r="F27" t="n">
        <v>32.8</v>
      </c>
      <c r="G27" t="n">
        <v>54.67</v>
      </c>
      <c r="H27" t="n">
        <v>0.6899999999999999</v>
      </c>
      <c r="I27" t="n">
        <v>36</v>
      </c>
      <c r="J27" t="n">
        <v>186.08</v>
      </c>
      <c r="K27" t="n">
        <v>52.44</v>
      </c>
      <c r="L27" t="n">
        <v>7.25</v>
      </c>
      <c r="M27" t="n">
        <v>3</v>
      </c>
      <c r="N27" t="n">
        <v>36.39</v>
      </c>
      <c r="O27" t="n">
        <v>23184.11</v>
      </c>
      <c r="P27" t="n">
        <v>331.45</v>
      </c>
      <c r="Q27" t="n">
        <v>3109.61</v>
      </c>
      <c r="R27" t="n">
        <v>125.36</v>
      </c>
      <c r="S27" t="n">
        <v>88.73</v>
      </c>
      <c r="T27" t="n">
        <v>16439.78</v>
      </c>
      <c r="U27" t="n">
        <v>0.71</v>
      </c>
      <c r="V27" t="n">
        <v>0.88</v>
      </c>
      <c r="W27" t="n">
        <v>7.68</v>
      </c>
      <c r="X27" t="n">
        <v>1.04</v>
      </c>
      <c r="Y27" t="n">
        <v>1</v>
      </c>
      <c r="Z27" t="n">
        <v>10</v>
      </c>
      <c r="AA27" t="n">
        <v>449.8272877728594</v>
      </c>
      <c r="AB27" t="n">
        <v>615.4735401101753</v>
      </c>
      <c r="AC27" t="n">
        <v>556.7336092645985</v>
      </c>
      <c r="AD27" t="n">
        <v>449827.2877728594</v>
      </c>
      <c r="AE27" t="n">
        <v>615473.5401101754</v>
      </c>
      <c r="AF27" t="n">
        <v>1.462252224774509e-06</v>
      </c>
      <c r="AG27" t="n">
        <v>0.760625</v>
      </c>
      <c r="AH27" t="n">
        <v>556733.6092645985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2.739</v>
      </c>
      <c r="E28" t="n">
        <v>36.51</v>
      </c>
      <c r="F28" t="n">
        <v>32.81</v>
      </c>
      <c r="G28" t="n">
        <v>54.68</v>
      </c>
      <c r="H28" t="n">
        <v>0.71</v>
      </c>
      <c r="I28" t="n">
        <v>36</v>
      </c>
      <c r="J28" t="n">
        <v>186.46</v>
      </c>
      <c r="K28" t="n">
        <v>52.44</v>
      </c>
      <c r="L28" t="n">
        <v>7.5</v>
      </c>
      <c r="M28" t="n">
        <v>1</v>
      </c>
      <c r="N28" t="n">
        <v>36.52</v>
      </c>
      <c r="O28" t="n">
        <v>23230.78</v>
      </c>
      <c r="P28" t="n">
        <v>332.02</v>
      </c>
      <c r="Q28" t="n">
        <v>3109.48</v>
      </c>
      <c r="R28" t="n">
        <v>125.53</v>
      </c>
      <c r="S28" t="n">
        <v>88.73</v>
      </c>
      <c r="T28" t="n">
        <v>16526.09</v>
      </c>
      <c r="U28" t="n">
        <v>0.71</v>
      </c>
      <c r="V28" t="n">
        <v>0.88</v>
      </c>
      <c r="W28" t="n">
        <v>7.68</v>
      </c>
      <c r="X28" t="n">
        <v>1.05</v>
      </c>
      <c r="Y28" t="n">
        <v>1</v>
      </c>
      <c r="Z28" t="n">
        <v>10</v>
      </c>
      <c r="AA28" t="n">
        <v>450.4420875429558</v>
      </c>
      <c r="AB28" t="n">
        <v>616.3147362786727</v>
      </c>
      <c r="AC28" t="n">
        <v>557.4945228514008</v>
      </c>
      <c r="AD28" t="n">
        <v>450442.0875429558</v>
      </c>
      <c r="AE28" t="n">
        <v>616314.7362786727</v>
      </c>
      <c r="AF28" t="n">
        <v>1.462038710541498e-06</v>
      </c>
      <c r="AG28" t="n">
        <v>0.760625</v>
      </c>
      <c r="AH28" t="n">
        <v>557494.5228514008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2.7387</v>
      </c>
      <c r="E29" t="n">
        <v>36.51</v>
      </c>
      <c r="F29" t="n">
        <v>32.81</v>
      </c>
      <c r="G29" t="n">
        <v>54.69</v>
      </c>
      <c r="H29" t="n">
        <v>0.74</v>
      </c>
      <c r="I29" t="n">
        <v>36</v>
      </c>
      <c r="J29" t="n">
        <v>186.84</v>
      </c>
      <c r="K29" t="n">
        <v>52.44</v>
      </c>
      <c r="L29" t="n">
        <v>7.75</v>
      </c>
      <c r="M29" t="n">
        <v>0</v>
      </c>
      <c r="N29" t="n">
        <v>36.65</v>
      </c>
      <c r="O29" t="n">
        <v>23277.49</v>
      </c>
      <c r="P29" t="n">
        <v>332.67</v>
      </c>
      <c r="Q29" t="n">
        <v>3109.64</v>
      </c>
      <c r="R29" t="n">
        <v>125.57</v>
      </c>
      <c r="S29" t="n">
        <v>88.73</v>
      </c>
      <c r="T29" t="n">
        <v>16543.1</v>
      </c>
      <c r="U29" t="n">
        <v>0.71</v>
      </c>
      <c r="V29" t="n">
        <v>0.88</v>
      </c>
      <c r="W29" t="n">
        <v>7.69</v>
      </c>
      <c r="X29" t="n">
        <v>1.05</v>
      </c>
      <c r="Y29" t="n">
        <v>1</v>
      </c>
      <c r="Z29" t="n">
        <v>10</v>
      </c>
      <c r="AA29" t="n">
        <v>451.0649451957364</v>
      </c>
      <c r="AB29" t="n">
        <v>617.1669575977477</v>
      </c>
      <c r="AC29" t="n">
        <v>558.2654093638831</v>
      </c>
      <c r="AD29" t="n">
        <v>451064.9451957364</v>
      </c>
      <c r="AE29" t="n">
        <v>617166.9575977477</v>
      </c>
      <c r="AF29" t="n">
        <v>1.46187857486674e-06</v>
      </c>
      <c r="AG29" t="n">
        <v>0.760625</v>
      </c>
      <c r="AH29" t="n">
        <v>558265.4093638831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1.4228</v>
      </c>
      <c r="E2" t="n">
        <v>70.29000000000001</v>
      </c>
      <c r="F2" t="n">
        <v>46.69</v>
      </c>
      <c r="G2" t="n">
        <v>5.64</v>
      </c>
      <c r="H2" t="n">
        <v>0.08</v>
      </c>
      <c r="I2" t="n">
        <v>497</v>
      </c>
      <c r="J2" t="n">
        <v>213.37</v>
      </c>
      <c r="K2" t="n">
        <v>56.13</v>
      </c>
      <c r="L2" t="n">
        <v>1</v>
      </c>
      <c r="M2" t="n">
        <v>495</v>
      </c>
      <c r="N2" t="n">
        <v>46.25</v>
      </c>
      <c r="O2" t="n">
        <v>26550.29</v>
      </c>
      <c r="P2" t="n">
        <v>686.54</v>
      </c>
      <c r="Q2" t="n">
        <v>3111.29</v>
      </c>
      <c r="R2" t="n">
        <v>579.87</v>
      </c>
      <c r="S2" t="n">
        <v>88.73</v>
      </c>
      <c r="T2" t="n">
        <v>241388.53</v>
      </c>
      <c r="U2" t="n">
        <v>0.15</v>
      </c>
      <c r="V2" t="n">
        <v>0.62</v>
      </c>
      <c r="W2" t="n">
        <v>8.42</v>
      </c>
      <c r="X2" t="n">
        <v>14.91</v>
      </c>
      <c r="Y2" t="n">
        <v>1</v>
      </c>
      <c r="Z2" t="n">
        <v>10</v>
      </c>
      <c r="AA2" t="n">
        <v>1627.992107436806</v>
      </c>
      <c r="AB2" t="n">
        <v>2227.490623337878</v>
      </c>
      <c r="AC2" t="n">
        <v>2014.902044549236</v>
      </c>
      <c r="AD2" t="n">
        <v>1627992.107436805</v>
      </c>
      <c r="AE2" t="n">
        <v>2227490.623337878</v>
      </c>
      <c r="AF2" t="n">
        <v>7.360589741065461e-07</v>
      </c>
      <c r="AG2" t="n">
        <v>1.464375</v>
      </c>
      <c r="AH2" t="n">
        <v>2014902.044549236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1.6625</v>
      </c>
      <c r="E3" t="n">
        <v>60.15</v>
      </c>
      <c r="F3" t="n">
        <v>42.38</v>
      </c>
      <c r="G3" t="n">
        <v>7.08</v>
      </c>
      <c r="H3" t="n">
        <v>0.1</v>
      </c>
      <c r="I3" t="n">
        <v>359</v>
      </c>
      <c r="J3" t="n">
        <v>213.78</v>
      </c>
      <c r="K3" t="n">
        <v>56.13</v>
      </c>
      <c r="L3" t="n">
        <v>1.25</v>
      </c>
      <c r="M3" t="n">
        <v>357</v>
      </c>
      <c r="N3" t="n">
        <v>46.4</v>
      </c>
      <c r="O3" t="n">
        <v>26600.32</v>
      </c>
      <c r="P3" t="n">
        <v>620.14</v>
      </c>
      <c r="Q3" t="n">
        <v>3110.56</v>
      </c>
      <c r="R3" t="n">
        <v>439.04</v>
      </c>
      <c r="S3" t="n">
        <v>88.73</v>
      </c>
      <c r="T3" t="n">
        <v>171662.13</v>
      </c>
      <c r="U3" t="n">
        <v>0.2</v>
      </c>
      <c r="V3" t="n">
        <v>0.68</v>
      </c>
      <c r="W3" t="n">
        <v>8.17</v>
      </c>
      <c r="X3" t="n">
        <v>10.61</v>
      </c>
      <c r="Y3" t="n">
        <v>1</v>
      </c>
      <c r="Z3" t="n">
        <v>10</v>
      </c>
      <c r="AA3" t="n">
        <v>1261.14525877393</v>
      </c>
      <c r="AB3" t="n">
        <v>1725.55458085659</v>
      </c>
      <c r="AC3" t="n">
        <v>1560.870073490701</v>
      </c>
      <c r="AD3" t="n">
        <v>1261145.25877393</v>
      </c>
      <c r="AE3" t="n">
        <v>1725554.58085659</v>
      </c>
      <c r="AF3" t="n">
        <v>8.600632867951456e-07</v>
      </c>
      <c r="AG3" t="n">
        <v>1.253125</v>
      </c>
      <c r="AH3" t="n">
        <v>1560870.073490701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1.8355</v>
      </c>
      <c r="E4" t="n">
        <v>54.48</v>
      </c>
      <c r="F4" t="n">
        <v>40</v>
      </c>
      <c r="G4" t="n">
        <v>8.539999999999999</v>
      </c>
      <c r="H4" t="n">
        <v>0.12</v>
      </c>
      <c r="I4" t="n">
        <v>281</v>
      </c>
      <c r="J4" t="n">
        <v>214.19</v>
      </c>
      <c r="K4" t="n">
        <v>56.13</v>
      </c>
      <c r="L4" t="n">
        <v>1.5</v>
      </c>
      <c r="M4" t="n">
        <v>279</v>
      </c>
      <c r="N4" t="n">
        <v>46.56</v>
      </c>
      <c r="O4" t="n">
        <v>26650.41</v>
      </c>
      <c r="P4" t="n">
        <v>582.11</v>
      </c>
      <c r="Q4" t="n">
        <v>3110.63</v>
      </c>
      <c r="R4" t="n">
        <v>360.95</v>
      </c>
      <c r="S4" t="n">
        <v>88.73</v>
      </c>
      <c r="T4" t="n">
        <v>133007.64</v>
      </c>
      <c r="U4" t="n">
        <v>0.25</v>
      </c>
      <c r="V4" t="n">
        <v>0.72</v>
      </c>
      <c r="W4" t="n">
        <v>8.050000000000001</v>
      </c>
      <c r="X4" t="n">
        <v>8.23</v>
      </c>
      <c r="Y4" t="n">
        <v>1</v>
      </c>
      <c r="Z4" t="n">
        <v>10</v>
      </c>
      <c r="AA4" t="n">
        <v>1074.44077109927</v>
      </c>
      <c r="AB4" t="n">
        <v>1470.097263999449</v>
      </c>
      <c r="AC4" t="n">
        <v>1329.79324441781</v>
      </c>
      <c r="AD4" t="n">
        <v>1074440.77109927</v>
      </c>
      <c r="AE4" t="n">
        <v>1470097.263999449</v>
      </c>
      <c r="AF4" t="n">
        <v>9.495616017518734e-07</v>
      </c>
      <c r="AG4" t="n">
        <v>1.135</v>
      </c>
      <c r="AH4" t="n">
        <v>1329793.24441781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1.969</v>
      </c>
      <c r="E5" t="n">
        <v>50.79</v>
      </c>
      <c r="F5" t="n">
        <v>38.46</v>
      </c>
      <c r="G5" t="n">
        <v>10.03</v>
      </c>
      <c r="H5" t="n">
        <v>0.14</v>
      </c>
      <c r="I5" t="n">
        <v>230</v>
      </c>
      <c r="J5" t="n">
        <v>214.59</v>
      </c>
      <c r="K5" t="n">
        <v>56.13</v>
      </c>
      <c r="L5" t="n">
        <v>1.75</v>
      </c>
      <c r="M5" t="n">
        <v>228</v>
      </c>
      <c r="N5" t="n">
        <v>46.72</v>
      </c>
      <c r="O5" t="n">
        <v>26700.55</v>
      </c>
      <c r="P5" t="n">
        <v>556.64</v>
      </c>
      <c r="Q5" t="n">
        <v>3110.06</v>
      </c>
      <c r="R5" t="n">
        <v>311.1</v>
      </c>
      <c r="S5" t="n">
        <v>88.73</v>
      </c>
      <c r="T5" t="n">
        <v>108340.89</v>
      </c>
      <c r="U5" t="n">
        <v>0.29</v>
      </c>
      <c r="V5" t="n">
        <v>0.75</v>
      </c>
      <c r="W5" t="n">
        <v>7.96</v>
      </c>
      <c r="X5" t="n">
        <v>6.69</v>
      </c>
      <c r="Y5" t="n">
        <v>1</v>
      </c>
      <c r="Z5" t="n">
        <v>10</v>
      </c>
      <c r="AA5" t="n">
        <v>959.634067523285</v>
      </c>
      <c r="AB5" t="n">
        <v>1313.013667252488</v>
      </c>
      <c r="AC5" t="n">
        <v>1187.701485676166</v>
      </c>
      <c r="AD5" t="n">
        <v>959634.067523285</v>
      </c>
      <c r="AE5" t="n">
        <v>1313013.667252488</v>
      </c>
      <c r="AF5" t="n">
        <v>1.018625330345649e-06</v>
      </c>
      <c r="AG5" t="n">
        <v>1.058125</v>
      </c>
      <c r="AH5" t="n">
        <v>1187701.485676166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2.0718</v>
      </c>
      <c r="E6" t="n">
        <v>48.27</v>
      </c>
      <c r="F6" t="n">
        <v>37.42</v>
      </c>
      <c r="G6" t="n">
        <v>11.51</v>
      </c>
      <c r="H6" t="n">
        <v>0.17</v>
      </c>
      <c r="I6" t="n">
        <v>195</v>
      </c>
      <c r="J6" t="n">
        <v>215</v>
      </c>
      <c r="K6" t="n">
        <v>56.13</v>
      </c>
      <c r="L6" t="n">
        <v>2</v>
      </c>
      <c r="M6" t="n">
        <v>193</v>
      </c>
      <c r="N6" t="n">
        <v>46.87</v>
      </c>
      <c r="O6" t="n">
        <v>26750.75</v>
      </c>
      <c r="P6" t="n">
        <v>538.73</v>
      </c>
      <c r="Q6" t="n">
        <v>3109.68</v>
      </c>
      <c r="R6" t="n">
        <v>277.14</v>
      </c>
      <c r="S6" t="n">
        <v>88.73</v>
      </c>
      <c r="T6" t="n">
        <v>91535.67999999999</v>
      </c>
      <c r="U6" t="n">
        <v>0.32</v>
      </c>
      <c r="V6" t="n">
        <v>0.77</v>
      </c>
      <c r="W6" t="n">
        <v>7.9</v>
      </c>
      <c r="X6" t="n">
        <v>5.66</v>
      </c>
      <c r="Y6" t="n">
        <v>1</v>
      </c>
      <c r="Z6" t="n">
        <v>10</v>
      </c>
      <c r="AA6" t="n">
        <v>884.2711060441069</v>
      </c>
      <c r="AB6" t="n">
        <v>1209.898738577467</v>
      </c>
      <c r="AC6" t="n">
        <v>1094.427701071178</v>
      </c>
      <c r="AD6" t="n">
        <v>884271.1060441069</v>
      </c>
      <c r="AE6" t="n">
        <v>1209898.738577467</v>
      </c>
      <c r="AF6" t="n">
        <v>1.071806988019358e-06</v>
      </c>
      <c r="AG6" t="n">
        <v>1.005625</v>
      </c>
      <c r="AH6" t="n">
        <v>1094427.701071178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2.1564</v>
      </c>
      <c r="E7" t="n">
        <v>46.37</v>
      </c>
      <c r="F7" t="n">
        <v>36.63</v>
      </c>
      <c r="G7" t="n">
        <v>13</v>
      </c>
      <c r="H7" t="n">
        <v>0.19</v>
      </c>
      <c r="I7" t="n">
        <v>169</v>
      </c>
      <c r="J7" t="n">
        <v>215.41</v>
      </c>
      <c r="K7" t="n">
        <v>56.13</v>
      </c>
      <c r="L7" t="n">
        <v>2.25</v>
      </c>
      <c r="M7" t="n">
        <v>167</v>
      </c>
      <c r="N7" t="n">
        <v>47.03</v>
      </c>
      <c r="O7" t="n">
        <v>26801</v>
      </c>
      <c r="P7" t="n">
        <v>524.05</v>
      </c>
      <c r="Q7" t="n">
        <v>3109.58</v>
      </c>
      <c r="R7" t="n">
        <v>251.04</v>
      </c>
      <c r="S7" t="n">
        <v>88.73</v>
      </c>
      <c r="T7" t="n">
        <v>78613.22</v>
      </c>
      <c r="U7" t="n">
        <v>0.35</v>
      </c>
      <c r="V7" t="n">
        <v>0.79</v>
      </c>
      <c r="W7" t="n">
        <v>7.86</v>
      </c>
      <c r="X7" t="n">
        <v>4.86</v>
      </c>
      <c r="Y7" t="n">
        <v>1</v>
      </c>
      <c r="Z7" t="n">
        <v>10</v>
      </c>
      <c r="AA7" t="n">
        <v>827.9572862134186</v>
      </c>
      <c r="AB7" t="n">
        <v>1132.847685894728</v>
      </c>
      <c r="AC7" t="n">
        <v>1024.730292714648</v>
      </c>
      <c r="AD7" t="n">
        <v>827957.2862134186</v>
      </c>
      <c r="AE7" t="n">
        <v>1132847.685894728</v>
      </c>
      <c r="AF7" t="n">
        <v>1.115573216027099e-06</v>
      </c>
      <c r="AG7" t="n">
        <v>0.9660416666666666</v>
      </c>
      <c r="AH7" t="n">
        <v>1024730.292714648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2.2227</v>
      </c>
      <c r="E8" t="n">
        <v>44.99</v>
      </c>
      <c r="F8" t="n">
        <v>36.09</v>
      </c>
      <c r="G8" t="n">
        <v>14.53</v>
      </c>
      <c r="H8" t="n">
        <v>0.21</v>
      </c>
      <c r="I8" t="n">
        <v>149</v>
      </c>
      <c r="J8" t="n">
        <v>215.82</v>
      </c>
      <c r="K8" t="n">
        <v>56.13</v>
      </c>
      <c r="L8" t="n">
        <v>2.5</v>
      </c>
      <c r="M8" t="n">
        <v>147</v>
      </c>
      <c r="N8" t="n">
        <v>47.19</v>
      </c>
      <c r="O8" t="n">
        <v>26851.31</v>
      </c>
      <c r="P8" t="n">
        <v>513.3</v>
      </c>
      <c r="Q8" t="n">
        <v>3109.72</v>
      </c>
      <c r="R8" t="n">
        <v>232.58</v>
      </c>
      <c r="S8" t="n">
        <v>88.73</v>
      </c>
      <c r="T8" t="n">
        <v>69486.05</v>
      </c>
      <c r="U8" t="n">
        <v>0.38</v>
      </c>
      <c r="V8" t="n">
        <v>0.8</v>
      </c>
      <c r="W8" t="n">
        <v>7.86</v>
      </c>
      <c r="X8" t="n">
        <v>4.32</v>
      </c>
      <c r="Y8" t="n">
        <v>1</v>
      </c>
      <c r="Z8" t="n">
        <v>10</v>
      </c>
      <c r="AA8" t="n">
        <v>788.2586248356843</v>
      </c>
      <c r="AB8" t="n">
        <v>1078.530226016379</v>
      </c>
      <c r="AC8" t="n">
        <v>975.5968149720543</v>
      </c>
      <c r="AD8" t="n">
        <v>788258.6248356843</v>
      </c>
      <c r="AE8" t="n">
        <v>1078530.226016379</v>
      </c>
      <c r="AF8" t="n">
        <v>1.149872281238839e-06</v>
      </c>
      <c r="AG8" t="n">
        <v>0.9372916666666667</v>
      </c>
      <c r="AH8" t="n">
        <v>975596.8149720543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2.282</v>
      </c>
      <c r="E9" t="n">
        <v>43.82</v>
      </c>
      <c r="F9" t="n">
        <v>35.59</v>
      </c>
      <c r="G9" t="n">
        <v>16.06</v>
      </c>
      <c r="H9" t="n">
        <v>0.23</v>
      </c>
      <c r="I9" t="n">
        <v>133</v>
      </c>
      <c r="J9" t="n">
        <v>216.22</v>
      </c>
      <c r="K9" t="n">
        <v>56.13</v>
      </c>
      <c r="L9" t="n">
        <v>2.75</v>
      </c>
      <c r="M9" t="n">
        <v>131</v>
      </c>
      <c r="N9" t="n">
        <v>47.35</v>
      </c>
      <c r="O9" t="n">
        <v>26901.66</v>
      </c>
      <c r="P9" t="n">
        <v>503.23</v>
      </c>
      <c r="Q9" t="n">
        <v>3109.49</v>
      </c>
      <c r="R9" t="n">
        <v>216.87</v>
      </c>
      <c r="S9" t="n">
        <v>88.73</v>
      </c>
      <c r="T9" t="n">
        <v>61710.57</v>
      </c>
      <c r="U9" t="n">
        <v>0.41</v>
      </c>
      <c r="V9" t="n">
        <v>0.8100000000000001</v>
      </c>
      <c r="W9" t="n">
        <v>7.82</v>
      </c>
      <c r="X9" t="n">
        <v>3.83</v>
      </c>
      <c r="Y9" t="n">
        <v>1</v>
      </c>
      <c r="Z9" t="n">
        <v>10</v>
      </c>
      <c r="AA9" t="n">
        <v>754.1202146984213</v>
      </c>
      <c r="AB9" t="n">
        <v>1031.820547186214</v>
      </c>
      <c r="AC9" t="n">
        <v>933.3450423319946</v>
      </c>
      <c r="AD9" t="n">
        <v>754120.2146984213</v>
      </c>
      <c r="AE9" t="n">
        <v>1031820.547186214</v>
      </c>
      <c r="AF9" t="n">
        <v>1.180550027348284e-06</v>
      </c>
      <c r="AG9" t="n">
        <v>0.9129166666666667</v>
      </c>
      <c r="AH9" t="n">
        <v>933345.0423319946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2.3312</v>
      </c>
      <c r="E10" t="n">
        <v>42.9</v>
      </c>
      <c r="F10" t="n">
        <v>35.22</v>
      </c>
      <c r="G10" t="n">
        <v>17.61</v>
      </c>
      <c r="H10" t="n">
        <v>0.25</v>
      </c>
      <c r="I10" t="n">
        <v>120</v>
      </c>
      <c r="J10" t="n">
        <v>216.63</v>
      </c>
      <c r="K10" t="n">
        <v>56.13</v>
      </c>
      <c r="L10" t="n">
        <v>3</v>
      </c>
      <c r="M10" t="n">
        <v>118</v>
      </c>
      <c r="N10" t="n">
        <v>47.51</v>
      </c>
      <c r="O10" t="n">
        <v>26952.08</v>
      </c>
      <c r="P10" t="n">
        <v>495.26</v>
      </c>
      <c r="Q10" t="n">
        <v>3109.67</v>
      </c>
      <c r="R10" t="n">
        <v>204.8</v>
      </c>
      <c r="S10" t="n">
        <v>88.73</v>
      </c>
      <c r="T10" t="n">
        <v>55739.67</v>
      </c>
      <c r="U10" t="n">
        <v>0.43</v>
      </c>
      <c r="V10" t="n">
        <v>0.82</v>
      </c>
      <c r="W10" t="n">
        <v>7.79</v>
      </c>
      <c r="X10" t="n">
        <v>3.45</v>
      </c>
      <c r="Y10" t="n">
        <v>1</v>
      </c>
      <c r="Z10" t="n">
        <v>10</v>
      </c>
      <c r="AA10" t="n">
        <v>727.7798170186126</v>
      </c>
      <c r="AB10" t="n">
        <v>995.7804530243679</v>
      </c>
      <c r="AC10" t="n">
        <v>900.7445641743652</v>
      </c>
      <c r="AD10" t="n">
        <v>727779.8170186125</v>
      </c>
      <c r="AE10" t="n">
        <v>995780.4530243679</v>
      </c>
      <c r="AF10" t="n">
        <v>1.206002727324417e-06</v>
      </c>
      <c r="AG10" t="n">
        <v>0.8937499999999999</v>
      </c>
      <c r="AH10" t="n">
        <v>900744.5641743653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2.3765</v>
      </c>
      <c r="E11" t="n">
        <v>42.08</v>
      </c>
      <c r="F11" t="n">
        <v>34.86</v>
      </c>
      <c r="G11" t="n">
        <v>19.19</v>
      </c>
      <c r="H11" t="n">
        <v>0.27</v>
      </c>
      <c r="I11" t="n">
        <v>109</v>
      </c>
      <c r="J11" t="n">
        <v>217.04</v>
      </c>
      <c r="K11" t="n">
        <v>56.13</v>
      </c>
      <c r="L11" t="n">
        <v>3.25</v>
      </c>
      <c r="M11" t="n">
        <v>107</v>
      </c>
      <c r="N11" t="n">
        <v>47.66</v>
      </c>
      <c r="O11" t="n">
        <v>27002.55</v>
      </c>
      <c r="P11" t="n">
        <v>487.18</v>
      </c>
      <c r="Q11" t="n">
        <v>3109.77</v>
      </c>
      <c r="R11" t="n">
        <v>193.96</v>
      </c>
      <c r="S11" t="n">
        <v>88.73</v>
      </c>
      <c r="T11" t="n">
        <v>50374.36</v>
      </c>
      <c r="U11" t="n">
        <v>0.46</v>
      </c>
      <c r="V11" t="n">
        <v>0.83</v>
      </c>
      <c r="W11" t="n">
        <v>7.76</v>
      </c>
      <c r="X11" t="n">
        <v>3.1</v>
      </c>
      <c r="Y11" t="n">
        <v>1</v>
      </c>
      <c r="Z11" t="n">
        <v>10</v>
      </c>
      <c r="AA11" t="n">
        <v>703.6239947594413</v>
      </c>
      <c r="AB11" t="n">
        <v>962.729391329704</v>
      </c>
      <c r="AC11" t="n">
        <v>870.8478494203835</v>
      </c>
      <c r="AD11" t="n">
        <v>703623.9947594414</v>
      </c>
      <c r="AE11" t="n">
        <v>962729.391329704</v>
      </c>
      <c r="AF11" t="n">
        <v>1.229437835229271e-06</v>
      </c>
      <c r="AG11" t="n">
        <v>0.8766666666666666</v>
      </c>
      <c r="AH11" t="n">
        <v>870847.8494203835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2.4123</v>
      </c>
      <c r="E12" t="n">
        <v>41.45</v>
      </c>
      <c r="F12" t="n">
        <v>34.62</v>
      </c>
      <c r="G12" t="n">
        <v>20.77</v>
      </c>
      <c r="H12" t="n">
        <v>0.29</v>
      </c>
      <c r="I12" t="n">
        <v>100</v>
      </c>
      <c r="J12" t="n">
        <v>217.45</v>
      </c>
      <c r="K12" t="n">
        <v>56.13</v>
      </c>
      <c r="L12" t="n">
        <v>3.5</v>
      </c>
      <c r="M12" t="n">
        <v>98</v>
      </c>
      <c r="N12" t="n">
        <v>47.82</v>
      </c>
      <c r="O12" t="n">
        <v>27053.07</v>
      </c>
      <c r="P12" t="n">
        <v>480.59</v>
      </c>
      <c r="Q12" t="n">
        <v>3109.44</v>
      </c>
      <c r="R12" t="n">
        <v>185.65</v>
      </c>
      <c r="S12" t="n">
        <v>88.73</v>
      </c>
      <c r="T12" t="n">
        <v>46266.44</v>
      </c>
      <c r="U12" t="n">
        <v>0.48</v>
      </c>
      <c r="V12" t="n">
        <v>0.84</v>
      </c>
      <c r="W12" t="n">
        <v>7.75</v>
      </c>
      <c r="X12" t="n">
        <v>2.86</v>
      </c>
      <c r="Y12" t="n">
        <v>1</v>
      </c>
      <c r="Z12" t="n">
        <v>10</v>
      </c>
      <c r="AA12" t="n">
        <v>685.2250324889982</v>
      </c>
      <c r="AB12" t="n">
        <v>937.5551194463554</v>
      </c>
      <c r="AC12" t="n">
        <v>848.076174713269</v>
      </c>
      <c r="AD12" t="n">
        <v>685225.0324889981</v>
      </c>
      <c r="AE12" t="n">
        <v>937555.1194463554</v>
      </c>
      <c r="AF12" t="n">
        <v>1.24795829578101e-06</v>
      </c>
      <c r="AG12" t="n">
        <v>0.8635416666666668</v>
      </c>
      <c r="AH12" t="n">
        <v>848076.174713269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2.4463</v>
      </c>
      <c r="E13" t="n">
        <v>40.88</v>
      </c>
      <c r="F13" t="n">
        <v>34.38</v>
      </c>
      <c r="G13" t="n">
        <v>22.42</v>
      </c>
      <c r="H13" t="n">
        <v>0.31</v>
      </c>
      <c r="I13" t="n">
        <v>92</v>
      </c>
      <c r="J13" t="n">
        <v>217.86</v>
      </c>
      <c r="K13" t="n">
        <v>56.13</v>
      </c>
      <c r="L13" t="n">
        <v>3.75</v>
      </c>
      <c r="M13" t="n">
        <v>90</v>
      </c>
      <c r="N13" t="n">
        <v>47.98</v>
      </c>
      <c r="O13" t="n">
        <v>27103.65</v>
      </c>
      <c r="P13" t="n">
        <v>474.16</v>
      </c>
      <c r="Q13" t="n">
        <v>3109.59</v>
      </c>
      <c r="R13" t="n">
        <v>178.05</v>
      </c>
      <c r="S13" t="n">
        <v>88.73</v>
      </c>
      <c r="T13" t="n">
        <v>42506.2</v>
      </c>
      <c r="U13" t="n">
        <v>0.5</v>
      </c>
      <c r="V13" t="n">
        <v>0.84</v>
      </c>
      <c r="W13" t="n">
        <v>7.73</v>
      </c>
      <c r="X13" t="n">
        <v>2.62</v>
      </c>
      <c r="Y13" t="n">
        <v>1</v>
      </c>
      <c r="Z13" t="n">
        <v>10</v>
      </c>
      <c r="AA13" t="n">
        <v>668.0132453336985</v>
      </c>
      <c r="AB13" t="n">
        <v>914.0051929300159</v>
      </c>
      <c r="AC13" t="n">
        <v>826.7738201311196</v>
      </c>
      <c r="AD13" t="n">
        <v>668013.2453336985</v>
      </c>
      <c r="AE13" t="n">
        <v>914005.192930016</v>
      </c>
      <c r="AF13" t="n">
        <v>1.265547559992159e-06</v>
      </c>
      <c r="AG13" t="n">
        <v>0.8516666666666667</v>
      </c>
      <c r="AH13" t="n">
        <v>826773.8201311196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2.4773</v>
      </c>
      <c r="E14" t="n">
        <v>40.37</v>
      </c>
      <c r="F14" t="n">
        <v>34.17</v>
      </c>
      <c r="G14" t="n">
        <v>24.12</v>
      </c>
      <c r="H14" t="n">
        <v>0.33</v>
      </c>
      <c r="I14" t="n">
        <v>85</v>
      </c>
      <c r="J14" t="n">
        <v>218.27</v>
      </c>
      <c r="K14" t="n">
        <v>56.13</v>
      </c>
      <c r="L14" t="n">
        <v>4</v>
      </c>
      <c r="M14" t="n">
        <v>83</v>
      </c>
      <c r="N14" t="n">
        <v>48.15</v>
      </c>
      <c r="O14" t="n">
        <v>27154.29</v>
      </c>
      <c r="P14" t="n">
        <v>468.23</v>
      </c>
      <c r="Q14" t="n">
        <v>3109.5</v>
      </c>
      <c r="R14" t="n">
        <v>171.12</v>
      </c>
      <c r="S14" t="n">
        <v>88.73</v>
      </c>
      <c r="T14" t="n">
        <v>39074.43</v>
      </c>
      <c r="U14" t="n">
        <v>0.52</v>
      </c>
      <c r="V14" t="n">
        <v>0.85</v>
      </c>
      <c r="W14" t="n">
        <v>7.72</v>
      </c>
      <c r="X14" t="n">
        <v>2.4</v>
      </c>
      <c r="Y14" t="n">
        <v>1</v>
      </c>
      <c r="Z14" t="n">
        <v>10</v>
      </c>
      <c r="AA14" t="n">
        <v>652.7149584648166</v>
      </c>
      <c r="AB14" t="n">
        <v>893.0734019232281</v>
      </c>
      <c r="AC14" t="n">
        <v>807.8397298800664</v>
      </c>
      <c r="AD14" t="n">
        <v>652714.9584648166</v>
      </c>
      <c r="AE14" t="n">
        <v>893073.4019232281</v>
      </c>
      <c r="AF14" t="n">
        <v>1.281584830302324e-06</v>
      </c>
      <c r="AG14" t="n">
        <v>0.8410416666666666</v>
      </c>
      <c r="AH14" t="n">
        <v>807839.7298800665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2.5046</v>
      </c>
      <c r="E15" t="n">
        <v>39.93</v>
      </c>
      <c r="F15" t="n">
        <v>33.98</v>
      </c>
      <c r="G15" t="n">
        <v>25.81</v>
      </c>
      <c r="H15" t="n">
        <v>0.35</v>
      </c>
      <c r="I15" t="n">
        <v>79</v>
      </c>
      <c r="J15" t="n">
        <v>218.68</v>
      </c>
      <c r="K15" t="n">
        <v>56.13</v>
      </c>
      <c r="L15" t="n">
        <v>4.25</v>
      </c>
      <c r="M15" t="n">
        <v>77</v>
      </c>
      <c r="N15" t="n">
        <v>48.31</v>
      </c>
      <c r="O15" t="n">
        <v>27204.98</v>
      </c>
      <c r="P15" t="n">
        <v>462.14</v>
      </c>
      <c r="Q15" t="n">
        <v>3109.5</v>
      </c>
      <c r="R15" t="n">
        <v>164.89</v>
      </c>
      <c r="S15" t="n">
        <v>88.73</v>
      </c>
      <c r="T15" t="n">
        <v>35990.29</v>
      </c>
      <c r="U15" t="n">
        <v>0.54</v>
      </c>
      <c r="V15" t="n">
        <v>0.85</v>
      </c>
      <c r="W15" t="n">
        <v>7.71</v>
      </c>
      <c r="X15" t="n">
        <v>2.21</v>
      </c>
      <c r="Y15" t="n">
        <v>1</v>
      </c>
      <c r="Z15" t="n">
        <v>10</v>
      </c>
      <c r="AA15" t="n">
        <v>638.6901745790527</v>
      </c>
      <c r="AB15" t="n">
        <v>873.8840738809286</v>
      </c>
      <c r="AC15" t="n">
        <v>790.481804373733</v>
      </c>
      <c r="AD15" t="n">
        <v>638690.1745790527</v>
      </c>
      <c r="AE15" t="n">
        <v>873884.0738809286</v>
      </c>
      <c r="AF15" t="n">
        <v>1.295707974801276e-06</v>
      </c>
      <c r="AG15" t="n">
        <v>0.831875</v>
      </c>
      <c r="AH15" t="n">
        <v>790481.804373733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2.5261</v>
      </c>
      <c r="E16" t="n">
        <v>39.59</v>
      </c>
      <c r="F16" t="n">
        <v>33.85</v>
      </c>
      <c r="G16" t="n">
        <v>27.45</v>
      </c>
      <c r="H16" t="n">
        <v>0.36</v>
      </c>
      <c r="I16" t="n">
        <v>74</v>
      </c>
      <c r="J16" t="n">
        <v>219.09</v>
      </c>
      <c r="K16" t="n">
        <v>56.13</v>
      </c>
      <c r="L16" t="n">
        <v>4.5</v>
      </c>
      <c r="M16" t="n">
        <v>72</v>
      </c>
      <c r="N16" t="n">
        <v>48.47</v>
      </c>
      <c r="O16" t="n">
        <v>27255.72</v>
      </c>
      <c r="P16" t="n">
        <v>457.49</v>
      </c>
      <c r="Q16" t="n">
        <v>3109.42</v>
      </c>
      <c r="R16" t="n">
        <v>160.41</v>
      </c>
      <c r="S16" t="n">
        <v>88.73</v>
      </c>
      <c r="T16" t="n">
        <v>33775.41</v>
      </c>
      <c r="U16" t="n">
        <v>0.55</v>
      </c>
      <c r="V16" t="n">
        <v>0.85</v>
      </c>
      <c r="W16" t="n">
        <v>7.71</v>
      </c>
      <c r="X16" t="n">
        <v>2.09</v>
      </c>
      <c r="Y16" t="n">
        <v>1</v>
      </c>
      <c r="Z16" t="n">
        <v>10</v>
      </c>
      <c r="AA16" t="n">
        <v>628.1055839715114</v>
      </c>
      <c r="AB16" t="n">
        <v>859.4017700525093</v>
      </c>
      <c r="AC16" t="n">
        <v>777.3816712966568</v>
      </c>
      <c r="AD16" t="n">
        <v>628105.5839715113</v>
      </c>
      <c r="AE16" t="n">
        <v>859401.7700525093</v>
      </c>
      <c r="AF16" t="n">
        <v>1.306830597758326e-06</v>
      </c>
      <c r="AG16" t="n">
        <v>0.8247916666666667</v>
      </c>
      <c r="AH16" t="n">
        <v>777381.6712966568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2.5454</v>
      </c>
      <c r="E17" t="n">
        <v>39.29</v>
      </c>
      <c r="F17" t="n">
        <v>33.72</v>
      </c>
      <c r="G17" t="n">
        <v>28.9</v>
      </c>
      <c r="H17" t="n">
        <v>0.38</v>
      </c>
      <c r="I17" t="n">
        <v>70</v>
      </c>
      <c r="J17" t="n">
        <v>219.51</v>
      </c>
      <c r="K17" t="n">
        <v>56.13</v>
      </c>
      <c r="L17" t="n">
        <v>4.75</v>
      </c>
      <c r="M17" t="n">
        <v>68</v>
      </c>
      <c r="N17" t="n">
        <v>48.63</v>
      </c>
      <c r="O17" t="n">
        <v>27306.53</v>
      </c>
      <c r="P17" t="n">
        <v>452.88</v>
      </c>
      <c r="Q17" t="n">
        <v>3109.48</v>
      </c>
      <c r="R17" t="n">
        <v>156.72</v>
      </c>
      <c r="S17" t="n">
        <v>88.73</v>
      </c>
      <c r="T17" t="n">
        <v>31951.73</v>
      </c>
      <c r="U17" t="n">
        <v>0.57</v>
      </c>
      <c r="V17" t="n">
        <v>0.86</v>
      </c>
      <c r="W17" t="n">
        <v>7.69</v>
      </c>
      <c r="X17" t="n">
        <v>1.96</v>
      </c>
      <c r="Y17" t="n">
        <v>1</v>
      </c>
      <c r="Z17" t="n">
        <v>10</v>
      </c>
      <c r="AA17" t="n">
        <v>618.2701534249121</v>
      </c>
      <c r="AB17" t="n">
        <v>845.9445000700803</v>
      </c>
      <c r="AC17" t="n">
        <v>765.2087442739538</v>
      </c>
      <c r="AD17" t="n">
        <v>618270.1534249121</v>
      </c>
      <c r="AE17" t="n">
        <v>845944.5000700803</v>
      </c>
      <c r="AF17" t="n">
        <v>1.316815091854655e-06</v>
      </c>
      <c r="AG17" t="n">
        <v>0.8185416666666666</v>
      </c>
      <c r="AH17" t="n">
        <v>765208.7442739538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2.5617</v>
      </c>
      <c r="E18" t="n">
        <v>39.04</v>
      </c>
      <c r="F18" t="n">
        <v>33.64</v>
      </c>
      <c r="G18" t="n">
        <v>30.58</v>
      </c>
      <c r="H18" t="n">
        <v>0.4</v>
      </c>
      <c r="I18" t="n">
        <v>66</v>
      </c>
      <c r="J18" t="n">
        <v>219.92</v>
      </c>
      <c r="K18" t="n">
        <v>56.13</v>
      </c>
      <c r="L18" t="n">
        <v>5</v>
      </c>
      <c r="M18" t="n">
        <v>64</v>
      </c>
      <c r="N18" t="n">
        <v>48.79</v>
      </c>
      <c r="O18" t="n">
        <v>27357.39</v>
      </c>
      <c r="P18" t="n">
        <v>447.95</v>
      </c>
      <c r="Q18" t="n">
        <v>3109.44</v>
      </c>
      <c r="R18" t="n">
        <v>153.56</v>
      </c>
      <c r="S18" t="n">
        <v>88.73</v>
      </c>
      <c r="T18" t="n">
        <v>30387.24</v>
      </c>
      <c r="U18" t="n">
        <v>0.58</v>
      </c>
      <c r="V18" t="n">
        <v>0.86</v>
      </c>
      <c r="W18" t="n">
        <v>7.7</v>
      </c>
      <c r="X18" t="n">
        <v>1.87</v>
      </c>
      <c r="Y18" t="n">
        <v>1</v>
      </c>
      <c r="Z18" t="n">
        <v>10</v>
      </c>
      <c r="AA18" t="n">
        <v>609.2607923785592</v>
      </c>
      <c r="AB18" t="n">
        <v>833.6174948215026</v>
      </c>
      <c r="AC18" t="n">
        <v>754.05821110524</v>
      </c>
      <c r="AD18" t="n">
        <v>609260.7923785592</v>
      </c>
      <c r="AE18" t="n">
        <v>833617.4948215026</v>
      </c>
      <c r="AF18" t="n">
        <v>1.32524759205e-06</v>
      </c>
      <c r="AG18" t="n">
        <v>0.8133333333333334</v>
      </c>
      <c r="AH18" t="n">
        <v>754058.21110524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2.581</v>
      </c>
      <c r="E19" t="n">
        <v>38.74</v>
      </c>
      <c r="F19" t="n">
        <v>33.51</v>
      </c>
      <c r="G19" t="n">
        <v>32.43</v>
      </c>
      <c r="H19" t="n">
        <v>0.42</v>
      </c>
      <c r="I19" t="n">
        <v>62</v>
      </c>
      <c r="J19" t="n">
        <v>220.33</v>
      </c>
      <c r="K19" t="n">
        <v>56.13</v>
      </c>
      <c r="L19" t="n">
        <v>5.25</v>
      </c>
      <c r="M19" t="n">
        <v>60</v>
      </c>
      <c r="N19" t="n">
        <v>48.95</v>
      </c>
      <c r="O19" t="n">
        <v>27408.3</v>
      </c>
      <c r="P19" t="n">
        <v>443.29</v>
      </c>
      <c r="Q19" t="n">
        <v>3109.44</v>
      </c>
      <c r="R19" t="n">
        <v>149.64</v>
      </c>
      <c r="S19" t="n">
        <v>88.73</v>
      </c>
      <c r="T19" t="n">
        <v>28448.38</v>
      </c>
      <c r="U19" t="n">
        <v>0.59</v>
      </c>
      <c r="V19" t="n">
        <v>0.86</v>
      </c>
      <c r="W19" t="n">
        <v>7.69</v>
      </c>
      <c r="X19" t="n">
        <v>1.75</v>
      </c>
      <c r="Y19" t="n">
        <v>1</v>
      </c>
      <c r="Z19" t="n">
        <v>10</v>
      </c>
      <c r="AA19" t="n">
        <v>599.6543557468771</v>
      </c>
      <c r="AB19" t="n">
        <v>820.4735444159614</v>
      </c>
      <c r="AC19" t="n">
        <v>742.1687008787533</v>
      </c>
      <c r="AD19" t="n">
        <v>599654.355746877</v>
      </c>
      <c r="AE19" t="n">
        <v>820473.5444159615</v>
      </c>
      <c r="AF19" t="n">
        <v>1.335232086146328e-06</v>
      </c>
      <c r="AG19" t="n">
        <v>0.8070833333333334</v>
      </c>
      <c r="AH19" t="n">
        <v>742168.7008787533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2.5952</v>
      </c>
      <c r="E20" t="n">
        <v>38.53</v>
      </c>
      <c r="F20" t="n">
        <v>33.43</v>
      </c>
      <c r="G20" t="n">
        <v>34</v>
      </c>
      <c r="H20" t="n">
        <v>0.44</v>
      </c>
      <c r="I20" t="n">
        <v>59</v>
      </c>
      <c r="J20" t="n">
        <v>220.74</v>
      </c>
      <c r="K20" t="n">
        <v>56.13</v>
      </c>
      <c r="L20" t="n">
        <v>5.5</v>
      </c>
      <c r="M20" t="n">
        <v>57</v>
      </c>
      <c r="N20" t="n">
        <v>49.12</v>
      </c>
      <c r="O20" t="n">
        <v>27459.27</v>
      </c>
      <c r="P20" t="n">
        <v>439.19</v>
      </c>
      <c r="Q20" t="n">
        <v>3109.13</v>
      </c>
      <c r="R20" t="n">
        <v>146.94</v>
      </c>
      <c r="S20" t="n">
        <v>88.73</v>
      </c>
      <c r="T20" t="n">
        <v>27116.79</v>
      </c>
      <c r="U20" t="n">
        <v>0.6</v>
      </c>
      <c r="V20" t="n">
        <v>0.87</v>
      </c>
      <c r="W20" t="n">
        <v>7.68</v>
      </c>
      <c r="X20" t="n">
        <v>1.67</v>
      </c>
      <c r="Y20" t="n">
        <v>1</v>
      </c>
      <c r="Z20" t="n">
        <v>10</v>
      </c>
      <c r="AA20" t="n">
        <v>592.135833902234</v>
      </c>
      <c r="AB20" t="n">
        <v>810.1863711343468</v>
      </c>
      <c r="AC20" t="n">
        <v>732.8633209769977</v>
      </c>
      <c r="AD20" t="n">
        <v>592135.833902234</v>
      </c>
      <c r="AE20" t="n">
        <v>810186.3711343468</v>
      </c>
      <c r="AF20" t="n">
        <v>1.342578190610984e-06</v>
      </c>
      <c r="AG20" t="n">
        <v>0.8027083333333334</v>
      </c>
      <c r="AH20" t="n">
        <v>732863.3209769977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2.6095</v>
      </c>
      <c r="E21" t="n">
        <v>38.32</v>
      </c>
      <c r="F21" t="n">
        <v>33.34</v>
      </c>
      <c r="G21" t="n">
        <v>35.73</v>
      </c>
      <c r="H21" t="n">
        <v>0.46</v>
      </c>
      <c r="I21" t="n">
        <v>56</v>
      </c>
      <c r="J21" t="n">
        <v>221.16</v>
      </c>
      <c r="K21" t="n">
        <v>56.13</v>
      </c>
      <c r="L21" t="n">
        <v>5.75</v>
      </c>
      <c r="M21" t="n">
        <v>54</v>
      </c>
      <c r="N21" t="n">
        <v>49.28</v>
      </c>
      <c r="O21" t="n">
        <v>27510.3</v>
      </c>
      <c r="P21" t="n">
        <v>435.27</v>
      </c>
      <c r="Q21" t="n">
        <v>3109.25</v>
      </c>
      <c r="R21" t="n">
        <v>144.38</v>
      </c>
      <c r="S21" t="n">
        <v>88.73</v>
      </c>
      <c r="T21" t="n">
        <v>25851.3</v>
      </c>
      <c r="U21" t="n">
        <v>0.61</v>
      </c>
      <c r="V21" t="n">
        <v>0.87</v>
      </c>
      <c r="W21" t="n">
        <v>7.68</v>
      </c>
      <c r="X21" t="n">
        <v>1.58</v>
      </c>
      <c r="Y21" t="n">
        <v>1</v>
      </c>
      <c r="Z21" t="n">
        <v>10</v>
      </c>
      <c r="AA21" t="n">
        <v>584.790669616251</v>
      </c>
      <c r="AB21" t="n">
        <v>800.1363933124868</v>
      </c>
      <c r="AC21" t="n">
        <v>723.7724989332236</v>
      </c>
      <c r="AD21" t="n">
        <v>584790.669616251</v>
      </c>
      <c r="AE21" t="n">
        <v>800136.3933124868</v>
      </c>
      <c r="AF21" t="n">
        <v>1.349976028205674e-06</v>
      </c>
      <c r="AG21" t="n">
        <v>0.7983333333333333</v>
      </c>
      <c r="AH21" t="n">
        <v>723772.4989332235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2.6243</v>
      </c>
      <c r="E22" t="n">
        <v>38.1</v>
      </c>
      <c r="F22" t="n">
        <v>33.25</v>
      </c>
      <c r="G22" t="n">
        <v>37.65</v>
      </c>
      <c r="H22" t="n">
        <v>0.48</v>
      </c>
      <c r="I22" t="n">
        <v>53</v>
      </c>
      <c r="J22" t="n">
        <v>221.57</v>
      </c>
      <c r="K22" t="n">
        <v>56.13</v>
      </c>
      <c r="L22" t="n">
        <v>6</v>
      </c>
      <c r="M22" t="n">
        <v>51</v>
      </c>
      <c r="N22" t="n">
        <v>49.45</v>
      </c>
      <c r="O22" t="n">
        <v>27561.39</v>
      </c>
      <c r="P22" t="n">
        <v>430.62</v>
      </c>
      <c r="Q22" t="n">
        <v>3109.35</v>
      </c>
      <c r="R22" t="n">
        <v>140.83</v>
      </c>
      <c r="S22" t="n">
        <v>88.73</v>
      </c>
      <c r="T22" t="n">
        <v>24091.04</v>
      </c>
      <c r="U22" t="n">
        <v>0.63</v>
      </c>
      <c r="V22" t="n">
        <v>0.87</v>
      </c>
      <c r="W22" t="n">
        <v>7.68</v>
      </c>
      <c r="X22" t="n">
        <v>1.49</v>
      </c>
      <c r="Y22" t="n">
        <v>1</v>
      </c>
      <c r="Z22" t="n">
        <v>10</v>
      </c>
      <c r="AA22" t="n">
        <v>576.742608272911</v>
      </c>
      <c r="AB22" t="n">
        <v>789.124680727121</v>
      </c>
      <c r="AC22" t="n">
        <v>713.8117287419693</v>
      </c>
      <c r="AD22" t="n">
        <v>576742.6082729109</v>
      </c>
      <c r="AE22" t="n">
        <v>789124.6807271211</v>
      </c>
      <c r="AF22" t="n">
        <v>1.357632531450526e-06</v>
      </c>
      <c r="AG22" t="n">
        <v>0.7937500000000001</v>
      </c>
      <c r="AH22" t="n">
        <v>713811.7287419693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2.6392</v>
      </c>
      <c r="E23" t="n">
        <v>37.89</v>
      </c>
      <c r="F23" t="n">
        <v>33.17</v>
      </c>
      <c r="G23" t="n">
        <v>39.8</v>
      </c>
      <c r="H23" t="n">
        <v>0.5</v>
      </c>
      <c r="I23" t="n">
        <v>50</v>
      </c>
      <c r="J23" t="n">
        <v>221.99</v>
      </c>
      <c r="K23" t="n">
        <v>56.13</v>
      </c>
      <c r="L23" t="n">
        <v>6.25</v>
      </c>
      <c r="M23" t="n">
        <v>48</v>
      </c>
      <c r="N23" t="n">
        <v>49.61</v>
      </c>
      <c r="O23" t="n">
        <v>27612.53</v>
      </c>
      <c r="P23" t="n">
        <v>425.38</v>
      </c>
      <c r="Q23" t="n">
        <v>3109.28</v>
      </c>
      <c r="R23" t="n">
        <v>138.52</v>
      </c>
      <c r="S23" t="n">
        <v>88.73</v>
      </c>
      <c r="T23" t="n">
        <v>22949.08</v>
      </c>
      <c r="U23" t="n">
        <v>0.64</v>
      </c>
      <c r="V23" t="n">
        <v>0.87</v>
      </c>
      <c r="W23" t="n">
        <v>7.67</v>
      </c>
      <c r="X23" t="n">
        <v>1.4</v>
      </c>
      <c r="Y23" t="n">
        <v>1</v>
      </c>
      <c r="Z23" t="n">
        <v>10</v>
      </c>
      <c r="AA23" t="n">
        <v>568.275716623228</v>
      </c>
      <c r="AB23" t="n">
        <v>777.5399060391277</v>
      </c>
      <c r="AC23" t="n">
        <v>703.3325886908649</v>
      </c>
      <c r="AD23" t="n">
        <v>568275.716623228</v>
      </c>
      <c r="AE23" t="n">
        <v>777539.9060391277</v>
      </c>
      <c r="AF23" t="n">
        <v>1.365340767825412e-06</v>
      </c>
      <c r="AG23" t="n">
        <v>0.789375</v>
      </c>
      <c r="AH23" t="n">
        <v>703332.5886908649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2.6507</v>
      </c>
      <c r="E24" t="n">
        <v>37.73</v>
      </c>
      <c r="F24" t="n">
        <v>33.09</v>
      </c>
      <c r="G24" t="n">
        <v>41.36</v>
      </c>
      <c r="H24" t="n">
        <v>0.52</v>
      </c>
      <c r="I24" t="n">
        <v>48</v>
      </c>
      <c r="J24" t="n">
        <v>222.4</v>
      </c>
      <c r="K24" t="n">
        <v>56.13</v>
      </c>
      <c r="L24" t="n">
        <v>6.5</v>
      </c>
      <c r="M24" t="n">
        <v>46</v>
      </c>
      <c r="N24" t="n">
        <v>49.78</v>
      </c>
      <c r="O24" t="n">
        <v>27663.85</v>
      </c>
      <c r="P24" t="n">
        <v>420.82</v>
      </c>
      <c r="Q24" t="n">
        <v>3109.21</v>
      </c>
      <c r="R24" t="n">
        <v>135.61</v>
      </c>
      <c r="S24" t="n">
        <v>88.73</v>
      </c>
      <c r="T24" t="n">
        <v>21504.95</v>
      </c>
      <c r="U24" t="n">
        <v>0.65</v>
      </c>
      <c r="V24" t="n">
        <v>0.87</v>
      </c>
      <c r="W24" t="n">
        <v>7.67</v>
      </c>
      <c r="X24" t="n">
        <v>1.33</v>
      </c>
      <c r="Y24" t="n">
        <v>1</v>
      </c>
      <c r="Z24" t="n">
        <v>10</v>
      </c>
      <c r="AA24" t="n">
        <v>561.2403829095139</v>
      </c>
      <c r="AB24" t="n">
        <v>767.913852075006</v>
      </c>
      <c r="AC24" t="n">
        <v>694.6252318068272</v>
      </c>
      <c r="AD24" t="n">
        <v>561240.3829095139</v>
      </c>
      <c r="AE24" t="n">
        <v>767913.852075006</v>
      </c>
      <c r="AF24" t="n">
        <v>1.371290077779183e-06</v>
      </c>
      <c r="AG24" t="n">
        <v>0.7860416666666666</v>
      </c>
      <c r="AH24" t="n">
        <v>694625.2318068271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2.6648</v>
      </c>
      <c r="E25" t="n">
        <v>37.53</v>
      </c>
      <c r="F25" t="n">
        <v>33.01</v>
      </c>
      <c r="G25" t="n">
        <v>44.02</v>
      </c>
      <c r="H25" t="n">
        <v>0.54</v>
      </c>
      <c r="I25" t="n">
        <v>45</v>
      </c>
      <c r="J25" t="n">
        <v>222.82</v>
      </c>
      <c r="K25" t="n">
        <v>56.13</v>
      </c>
      <c r="L25" t="n">
        <v>6.75</v>
      </c>
      <c r="M25" t="n">
        <v>43</v>
      </c>
      <c r="N25" t="n">
        <v>49.94</v>
      </c>
      <c r="O25" t="n">
        <v>27715.11</v>
      </c>
      <c r="P25" t="n">
        <v>414.95</v>
      </c>
      <c r="Q25" t="n">
        <v>3109.29</v>
      </c>
      <c r="R25" t="n">
        <v>133.51</v>
      </c>
      <c r="S25" t="n">
        <v>88.73</v>
      </c>
      <c r="T25" t="n">
        <v>20471.97</v>
      </c>
      <c r="U25" t="n">
        <v>0.66</v>
      </c>
      <c r="V25" t="n">
        <v>0.88</v>
      </c>
      <c r="W25" t="n">
        <v>7.66</v>
      </c>
      <c r="X25" t="n">
        <v>1.25</v>
      </c>
      <c r="Y25" t="n">
        <v>1</v>
      </c>
      <c r="Z25" t="n">
        <v>10</v>
      </c>
      <c r="AA25" t="n">
        <v>552.5372257558246</v>
      </c>
      <c r="AB25" t="n">
        <v>756.0058085011329</v>
      </c>
      <c r="AC25" t="n">
        <v>683.8536751986004</v>
      </c>
      <c r="AD25" t="n">
        <v>552537.2257558246</v>
      </c>
      <c r="AE25" t="n">
        <v>756005.808501133</v>
      </c>
      <c r="AF25" t="n">
        <v>1.378584449113807e-06</v>
      </c>
      <c r="AG25" t="n">
        <v>0.781875</v>
      </c>
      <c r="AH25" t="n">
        <v>683853.6751986004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2.6688</v>
      </c>
      <c r="E26" t="n">
        <v>37.47</v>
      </c>
      <c r="F26" t="n">
        <v>33</v>
      </c>
      <c r="G26" t="n">
        <v>45</v>
      </c>
      <c r="H26" t="n">
        <v>0.5600000000000001</v>
      </c>
      <c r="I26" t="n">
        <v>44</v>
      </c>
      <c r="J26" t="n">
        <v>223.23</v>
      </c>
      <c r="K26" t="n">
        <v>56.13</v>
      </c>
      <c r="L26" t="n">
        <v>7</v>
      </c>
      <c r="M26" t="n">
        <v>42</v>
      </c>
      <c r="N26" t="n">
        <v>50.11</v>
      </c>
      <c r="O26" t="n">
        <v>27766.43</v>
      </c>
      <c r="P26" t="n">
        <v>414.01</v>
      </c>
      <c r="Q26" t="n">
        <v>3109.31</v>
      </c>
      <c r="R26" t="n">
        <v>133.23</v>
      </c>
      <c r="S26" t="n">
        <v>88.73</v>
      </c>
      <c r="T26" t="n">
        <v>20334.89</v>
      </c>
      <c r="U26" t="n">
        <v>0.67</v>
      </c>
      <c r="V26" t="n">
        <v>0.88</v>
      </c>
      <c r="W26" t="n">
        <v>7.65</v>
      </c>
      <c r="X26" t="n">
        <v>1.24</v>
      </c>
      <c r="Y26" t="n">
        <v>1</v>
      </c>
      <c r="Z26" t="n">
        <v>10</v>
      </c>
      <c r="AA26" t="n">
        <v>550.8075906838133</v>
      </c>
      <c r="AB26" t="n">
        <v>753.639245489493</v>
      </c>
      <c r="AC26" t="n">
        <v>681.7129736392995</v>
      </c>
      <c r="AD26" t="n">
        <v>550807.5906838132</v>
      </c>
      <c r="AE26" t="n">
        <v>753639.245489493</v>
      </c>
      <c r="AF26" t="n">
        <v>1.380653774315118e-06</v>
      </c>
      <c r="AG26" t="n">
        <v>0.780625</v>
      </c>
      <c r="AH26" t="n">
        <v>681712.9736392995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2.6811</v>
      </c>
      <c r="E27" t="n">
        <v>37.3</v>
      </c>
      <c r="F27" t="n">
        <v>32.91</v>
      </c>
      <c r="G27" t="n">
        <v>47.02</v>
      </c>
      <c r="H27" t="n">
        <v>0.58</v>
      </c>
      <c r="I27" t="n">
        <v>42</v>
      </c>
      <c r="J27" t="n">
        <v>223.65</v>
      </c>
      <c r="K27" t="n">
        <v>56.13</v>
      </c>
      <c r="L27" t="n">
        <v>7.25</v>
      </c>
      <c r="M27" t="n">
        <v>40</v>
      </c>
      <c r="N27" t="n">
        <v>50.27</v>
      </c>
      <c r="O27" t="n">
        <v>27817.81</v>
      </c>
      <c r="P27" t="n">
        <v>408.6</v>
      </c>
      <c r="Q27" t="n">
        <v>3109.14</v>
      </c>
      <c r="R27" t="n">
        <v>130.39</v>
      </c>
      <c r="S27" t="n">
        <v>88.73</v>
      </c>
      <c r="T27" t="n">
        <v>18926.78</v>
      </c>
      <c r="U27" t="n">
        <v>0.68</v>
      </c>
      <c r="V27" t="n">
        <v>0.88</v>
      </c>
      <c r="W27" t="n">
        <v>7.65</v>
      </c>
      <c r="X27" t="n">
        <v>1.15</v>
      </c>
      <c r="Y27" t="n">
        <v>1</v>
      </c>
      <c r="Z27" t="n">
        <v>10</v>
      </c>
      <c r="AA27" t="n">
        <v>542.9446007266089</v>
      </c>
      <c r="AB27" t="n">
        <v>742.8807557394115</v>
      </c>
      <c r="AC27" t="n">
        <v>671.9812590513304</v>
      </c>
      <c r="AD27" t="n">
        <v>542944.6007266089</v>
      </c>
      <c r="AE27" t="n">
        <v>742880.7557394115</v>
      </c>
      <c r="AF27" t="n">
        <v>1.387016949309152e-06</v>
      </c>
      <c r="AG27" t="n">
        <v>0.7770833333333332</v>
      </c>
      <c r="AH27" t="n">
        <v>671981.2590513304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2.6884</v>
      </c>
      <c r="E28" t="n">
        <v>37.2</v>
      </c>
      <c r="F28" t="n">
        <v>32.9</v>
      </c>
      <c r="G28" t="n">
        <v>49.34</v>
      </c>
      <c r="H28" t="n">
        <v>0.59</v>
      </c>
      <c r="I28" t="n">
        <v>40</v>
      </c>
      <c r="J28" t="n">
        <v>224.07</v>
      </c>
      <c r="K28" t="n">
        <v>56.13</v>
      </c>
      <c r="L28" t="n">
        <v>7.5</v>
      </c>
      <c r="M28" t="n">
        <v>38</v>
      </c>
      <c r="N28" t="n">
        <v>50.44</v>
      </c>
      <c r="O28" t="n">
        <v>27869.24</v>
      </c>
      <c r="P28" t="n">
        <v>404.82</v>
      </c>
      <c r="Q28" t="n">
        <v>3109.12</v>
      </c>
      <c r="R28" t="n">
        <v>129.77</v>
      </c>
      <c r="S28" t="n">
        <v>88.73</v>
      </c>
      <c r="T28" t="n">
        <v>18624.77</v>
      </c>
      <c r="U28" t="n">
        <v>0.68</v>
      </c>
      <c r="V28" t="n">
        <v>0.88</v>
      </c>
      <c r="W28" t="n">
        <v>7.65</v>
      </c>
      <c r="X28" t="n">
        <v>1.14</v>
      </c>
      <c r="Y28" t="n">
        <v>1</v>
      </c>
      <c r="Z28" t="n">
        <v>10</v>
      </c>
      <c r="AA28" t="n">
        <v>538.0227954378249</v>
      </c>
      <c r="AB28" t="n">
        <v>736.1465246085723</v>
      </c>
      <c r="AC28" t="n">
        <v>665.8897334880658</v>
      </c>
      <c r="AD28" t="n">
        <v>538022.7954378249</v>
      </c>
      <c r="AE28" t="n">
        <v>736146.5246085724</v>
      </c>
      <c r="AF28" t="n">
        <v>1.390793467801545e-06</v>
      </c>
      <c r="AG28" t="n">
        <v>0.775</v>
      </c>
      <c r="AH28" t="n">
        <v>665889.7334880658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2.7</v>
      </c>
      <c r="E29" t="n">
        <v>37.04</v>
      </c>
      <c r="F29" t="n">
        <v>32.82</v>
      </c>
      <c r="G29" t="n">
        <v>51.82</v>
      </c>
      <c r="H29" t="n">
        <v>0.61</v>
      </c>
      <c r="I29" t="n">
        <v>38</v>
      </c>
      <c r="J29" t="n">
        <v>224.49</v>
      </c>
      <c r="K29" t="n">
        <v>56.13</v>
      </c>
      <c r="L29" t="n">
        <v>7.75</v>
      </c>
      <c r="M29" t="n">
        <v>36</v>
      </c>
      <c r="N29" t="n">
        <v>50.61</v>
      </c>
      <c r="O29" t="n">
        <v>27920.73</v>
      </c>
      <c r="P29" t="n">
        <v>399.01</v>
      </c>
      <c r="Q29" t="n">
        <v>3109.21</v>
      </c>
      <c r="R29" t="n">
        <v>127.24</v>
      </c>
      <c r="S29" t="n">
        <v>88.73</v>
      </c>
      <c r="T29" t="n">
        <v>17367.9</v>
      </c>
      <c r="U29" t="n">
        <v>0.7</v>
      </c>
      <c r="V29" t="n">
        <v>0.88</v>
      </c>
      <c r="W29" t="n">
        <v>7.65</v>
      </c>
      <c r="X29" t="n">
        <v>1.06</v>
      </c>
      <c r="Y29" t="n">
        <v>1</v>
      </c>
      <c r="Z29" t="n">
        <v>10</v>
      </c>
      <c r="AA29" t="n">
        <v>530.1047701239846</v>
      </c>
      <c r="AB29" t="n">
        <v>725.3127330555529</v>
      </c>
      <c r="AC29" t="n">
        <v>656.0899037955447</v>
      </c>
      <c r="AD29" t="n">
        <v>530104.7701239847</v>
      </c>
      <c r="AE29" t="n">
        <v>725312.7330555529</v>
      </c>
      <c r="AF29" t="n">
        <v>1.396794510885349e-06</v>
      </c>
      <c r="AG29" t="n">
        <v>0.7716666666666666</v>
      </c>
      <c r="AH29" t="n">
        <v>656089.9037955448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2.7048</v>
      </c>
      <c r="E30" t="n">
        <v>36.97</v>
      </c>
      <c r="F30" t="n">
        <v>32.8</v>
      </c>
      <c r="G30" t="n">
        <v>53.18</v>
      </c>
      <c r="H30" t="n">
        <v>0.63</v>
      </c>
      <c r="I30" t="n">
        <v>37</v>
      </c>
      <c r="J30" t="n">
        <v>224.9</v>
      </c>
      <c r="K30" t="n">
        <v>56.13</v>
      </c>
      <c r="L30" t="n">
        <v>8</v>
      </c>
      <c r="M30" t="n">
        <v>35</v>
      </c>
      <c r="N30" t="n">
        <v>50.78</v>
      </c>
      <c r="O30" t="n">
        <v>27972.28</v>
      </c>
      <c r="P30" t="n">
        <v>396.09</v>
      </c>
      <c r="Q30" t="n">
        <v>3109.19</v>
      </c>
      <c r="R30" t="n">
        <v>126.64</v>
      </c>
      <c r="S30" t="n">
        <v>88.73</v>
      </c>
      <c r="T30" t="n">
        <v>17074.74</v>
      </c>
      <c r="U30" t="n">
        <v>0.7</v>
      </c>
      <c r="V30" t="n">
        <v>0.88</v>
      </c>
      <c r="W30" t="n">
        <v>7.64</v>
      </c>
      <c r="X30" t="n">
        <v>1.04</v>
      </c>
      <c r="Y30" t="n">
        <v>1</v>
      </c>
      <c r="Z30" t="n">
        <v>10</v>
      </c>
      <c r="AA30" t="n">
        <v>526.4534182863786</v>
      </c>
      <c r="AB30" t="n">
        <v>720.3167923850664</v>
      </c>
      <c r="AC30" t="n">
        <v>651.5707686908027</v>
      </c>
      <c r="AD30" t="n">
        <v>526453.4182863786</v>
      </c>
      <c r="AE30" t="n">
        <v>720316.7923850664</v>
      </c>
      <c r="AF30" t="n">
        <v>1.399277701126923e-06</v>
      </c>
      <c r="AG30" t="n">
        <v>0.7702083333333333</v>
      </c>
      <c r="AH30" t="n">
        <v>651570.7686908026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2.7154</v>
      </c>
      <c r="E31" t="n">
        <v>36.83</v>
      </c>
      <c r="F31" t="n">
        <v>32.74</v>
      </c>
      <c r="G31" t="n">
        <v>56.12</v>
      </c>
      <c r="H31" t="n">
        <v>0.65</v>
      </c>
      <c r="I31" t="n">
        <v>35</v>
      </c>
      <c r="J31" t="n">
        <v>225.32</v>
      </c>
      <c r="K31" t="n">
        <v>56.13</v>
      </c>
      <c r="L31" t="n">
        <v>8.25</v>
      </c>
      <c r="M31" t="n">
        <v>33</v>
      </c>
      <c r="N31" t="n">
        <v>50.95</v>
      </c>
      <c r="O31" t="n">
        <v>28023.89</v>
      </c>
      <c r="P31" t="n">
        <v>390.58</v>
      </c>
      <c r="Q31" t="n">
        <v>3109.16</v>
      </c>
      <c r="R31" t="n">
        <v>124.61</v>
      </c>
      <c r="S31" t="n">
        <v>88.73</v>
      </c>
      <c r="T31" t="n">
        <v>16068.94</v>
      </c>
      <c r="U31" t="n">
        <v>0.71</v>
      </c>
      <c r="V31" t="n">
        <v>0.88</v>
      </c>
      <c r="W31" t="n">
        <v>7.64</v>
      </c>
      <c r="X31" t="n">
        <v>0.98</v>
      </c>
      <c r="Y31" t="n">
        <v>1</v>
      </c>
      <c r="Z31" t="n">
        <v>10</v>
      </c>
      <c r="AA31" t="n">
        <v>519.1922663781156</v>
      </c>
      <c r="AB31" t="n">
        <v>710.3817640047672</v>
      </c>
      <c r="AC31" t="n">
        <v>642.5839254752193</v>
      </c>
      <c r="AD31" t="n">
        <v>519192.2663781156</v>
      </c>
      <c r="AE31" t="n">
        <v>710381.7640047672</v>
      </c>
      <c r="AF31" t="n">
        <v>1.404761412910399e-06</v>
      </c>
      <c r="AG31" t="n">
        <v>0.7672916666666666</v>
      </c>
      <c r="AH31" t="n">
        <v>642583.9254752193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2.7227</v>
      </c>
      <c r="E32" t="n">
        <v>36.73</v>
      </c>
      <c r="F32" t="n">
        <v>32.68</v>
      </c>
      <c r="G32" t="n">
        <v>57.67</v>
      </c>
      <c r="H32" t="n">
        <v>0.67</v>
      </c>
      <c r="I32" t="n">
        <v>34</v>
      </c>
      <c r="J32" t="n">
        <v>225.74</v>
      </c>
      <c r="K32" t="n">
        <v>56.13</v>
      </c>
      <c r="L32" t="n">
        <v>8.5</v>
      </c>
      <c r="M32" t="n">
        <v>30</v>
      </c>
      <c r="N32" t="n">
        <v>51.11</v>
      </c>
      <c r="O32" t="n">
        <v>28075.56</v>
      </c>
      <c r="P32" t="n">
        <v>387.43</v>
      </c>
      <c r="Q32" t="n">
        <v>3109.15</v>
      </c>
      <c r="R32" t="n">
        <v>122.68</v>
      </c>
      <c r="S32" t="n">
        <v>88.73</v>
      </c>
      <c r="T32" t="n">
        <v>15107.43</v>
      </c>
      <c r="U32" t="n">
        <v>0.72</v>
      </c>
      <c r="V32" t="n">
        <v>0.89</v>
      </c>
      <c r="W32" t="n">
        <v>7.64</v>
      </c>
      <c r="X32" t="n">
        <v>0.92</v>
      </c>
      <c r="Y32" t="n">
        <v>1</v>
      </c>
      <c r="Z32" t="n">
        <v>10</v>
      </c>
      <c r="AA32" t="n">
        <v>514.7021117435847</v>
      </c>
      <c r="AB32" t="n">
        <v>704.23813634216</v>
      </c>
      <c r="AC32" t="n">
        <v>637.0266370140955</v>
      </c>
      <c r="AD32" t="n">
        <v>514702.1117435847</v>
      </c>
      <c r="AE32" t="n">
        <v>704238.1363421601</v>
      </c>
      <c r="AF32" t="n">
        <v>1.408537931402793e-06</v>
      </c>
      <c r="AG32" t="n">
        <v>0.7652083333333333</v>
      </c>
      <c r="AH32" t="n">
        <v>637026.6370140956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2.7258</v>
      </c>
      <c r="E33" t="n">
        <v>36.69</v>
      </c>
      <c r="F33" t="n">
        <v>32.68</v>
      </c>
      <c r="G33" t="n">
        <v>59.42</v>
      </c>
      <c r="H33" t="n">
        <v>0.6899999999999999</v>
      </c>
      <c r="I33" t="n">
        <v>33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382.09</v>
      </c>
      <c r="Q33" t="n">
        <v>3109.15</v>
      </c>
      <c r="R33" t="n">
        <v>122.74</v>
      </c>
      <c r="S33" t="n">
        <v>88.73</v>
      </c>
      <c r="T33" t="n">
        <v>15146.78</v>
      </c>
      <c r="U33" t="n">
        <v>0.72</v>
      </c>
      <c r="V33" t="n">
        <v>0.89</v>
      </c>
      <c r="W33" t="n">
        <v>7.64</v>
      </c>
      <c r="X33" t="n">
        <v>0.92</v>
      </c>
      <c r="Y33" t="n">
        <v>1</v>
      </c>
      <c r="Z33" t="n">
        <v>10</v>
      </c>
      <c r="AA33" t="n">
        <v>509.3804924108479</v>
      </c>
      <c r="AB33" t="n">
        <v>696.956861997834</v>
      </c>
      <c r="AC33" t="n">
        <v>630.4402772738594</v>
      </c>
      <c r="AD33" t="n">
        <v>509380.4924108479</v>
      </c>
      <c r="AE33" t="n">
        <v>696956.8619978341</v>
      </c>
      <c r="AF33" t="n">
        <v>1.410141658433809e-06</v>
      </c>
      <c r="AG33" t="n">
        <v>0.7643749999999999</v>
      </c>
      <c r="AH33" t="n">
        <v>630440.2772738594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2.733</v>
      </c>
      <c r="E34" t="n">
        <v>36.59</v>
      </c>
      <c r="F34" t="n">
        <v>32.63</v>
      </c>
      <c r="G34" t="n">
        <v>61.17</v>
      </c>
      <c r="H34" t="n">
        <v>0.71</v>
      </c>
      <c r="I34" t="n">
        <v>32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378.62</v>
      </c>
      <c r="Q34" t="n">
        <v>3109.14</v>
      </c>
      <c r="R34" t="n">
        <v>120.71</v>
      </c>
      <c r="S34" t="n">
        <v>88.73</v>
      </c>
      <c r="T34" t="n">
        <v>14136.73</v>
      </c>
      <c r="U34" t="n">
        <v>0.74</v>
      </c>
      <c r="V34" t="n">
        <v>0.89</v>
      </c>
      <c r="W34" t="n">
        <v>7.64</v>
      </c>
      <c r="X34" t="n">
        <v>0.87</v>
      </c>
      <c r="Y34" t="n">
        <v>1</v>
      </c>
      <c r="Z34" t="n">
        <v>10</v>
      </c>
      <c r="AA34" t="n">
        <v>504.7191691882899</v>
      </c>
      <c r="AB34" t="n">
        <v>690.579033921663</v>
      </c>
      <c r="AC34" t="n">
        <v>624.6711401579404</v>
      </c>
      <c r="AD34" t="n">
        <v>504719.1691882899</v>
      </c>
      <c r="AE34" t="n">
        <v>690579.0339216631</v>
      </c>
      <c r="AF34" t="n">
        <v>1.41386644379617e-06</v>
      </c>
      <c r="AG34" t="n">
        <v>0.7622916666666667</v>
      </c>
      <c r="AH34" t="n">
        <v>624671.1401579403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2.7351</v>
      </c>
      <c r="E35" t="n">
        <v>36.56</v>
      </c>
      <c r="F35" t="n">
        <v>32.64</v>
      </c>
      <c r="G35" t="n">
        <v>63.18</v>
      </c>
      <c r="H35" t="n">
        <v>0.72</v>
      </c>
      <c r="I35" t="n">
        <v>31</v>
      </c>
      <c r="J35" t="n">
        <v>227</v>
      </c>
      <c r="K35" t="n">
        <v>56.13</v>
      </c>
      <c r="L35" t="n">
        <v>9.25</v>
      </c>
      <c r="M35" t="n">
        <v>20</v>
      </c>
      <c r="N35" t="n">
        <v>51.62</v>
      </c>
      <c r="O35" t="n">
        <v>28230.92</v>
      </c>
      <c r="P35" t="n">
        <v>375.67</v>
      </c>
      <c r="Q35" t="n">
        <v>3109.38</v>
      </c>
      <c r="R35" t="n">
        <v>121.06</v>
      </c>
      <c r="S35" t="n">
        <v>88.73</v>
      </c>
      <c r="T35" t="n">
        <v>14312.74</v>
      </c>
      <c r="U35" t="n">
        <v>0.73</v>
      </c>
      <c r="V35" t="n">
        <v>0.89</v>
      </c>
      <c r="W35" t="n">
        <v>7.65</v>
      </c>
      <c r="X35" t="n">
        <v>0.88</v>
      </c>
      <c r="Y35" t="n">
        <v>1</v>
      </c>
      <c r="Z35" t="n">
        <v>10</v>
      </c>
      <c r="AA35" t="n">
        <v>501.774511020565</v>
      </c>
      <c r="AB35" t="n">
        <v>686.5500227074322</v>
      </c>
      <c r="AC35" t="n">
        <v>621.0266521192428</v>
      </c>
      <c r="AD35" t="n">
        <v>501774.511020565</v>
      </c>
      <c r="AE35" t="n">
        <v>686550.0227074322</v>
      </c>
      <c r="AF35" t="n">
        <v>1.414952839526859e-06</v>
      </c>
      <c r="AG35" t="n">
        <v>0.7616666666666667</v>
      </c>
      <c r="AH35" t="n">
        <v>621026.6521192428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2.7397</v>
      </c>
      <c r="E36" t="n">
        <v>36.5</v>
      </c>
      <c r="F36" t="n">
        <v>32.62</v>
      </c>
      <c r="G36" t="n">
        <v>65.23999999999999</v>
      </c>
      <c r="H36" t="n">
        <v>0.74</v>
      </c>
      <c r="I36" t="n">
        <v>30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373.46</v>
      </c>
      <c r="Q36" t="n">
        <v>3109.33</v>
      </c>
      <c r="R36" t="n">
        <v>119.9</v>
      </c>
      <c r="S36" t="n">
        <v>88.73</v>
      </c>
      <c r="T36" t="n">
        <v>13741.8</v>
      </c>
      <c r="U36" t="n">
        <v>0.74</v>
      </c>
      <c r="V36" t="n">
        <v>0.89</v>
      </c>
      <c r="W36" t="n">
        <v>7.66</v>
      </c>
      <c r="X36" t="n">
        <v>0.86</v>
      </c>
      <c r="Y36" t="n">
        <v>1</v>
      </c>
      <c r="Z36" t="n">
        <v>10</v>
      </c>
      <c r="AA36" t="n">
        <v>498.8831110707017</v>
      </c>
      <c r="AB36" t="n">
        <v>682.5938817364661</v>
      </c>
      <c r="AC36" t="n">
        <v>617.4480796900669</v>
      </c>
      <c r="AD36" t="n">
        <v>498883.1110707017</v>
      </c>
      <c r="AE36" t="n">
        <v>682593.8817364661</v>
      </c>
      <c r="AF36" t="n">
        <v>1.417332563508367e-06</v>
      </c>
      <c r="AG36" t="n">
        <v>0.7604166666666666</v>
      </c>
      <c r="AH36" t="n">
        <v>617448.079690067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2.7384</v>
      </c>
      <c r="E37" t="n">
        <v>36.52</v>
      </c>
      <c r="F37" t="n">
        <v>32.64</v>
      </c>
      <c r="G37" t="n">
        <v>65.28</v>
      </c>
      <c r="H37" t="n">
        <v>0.76</v>
      </c>
      <c r="I37" t="n">
        <v>30</v>
      </c>
      <c r="J37" t="n">
        <v>227.84</v>
      </c>
      <c r="K37" t="n">
        <v>56.13</v>
      </c>
      <c r="L37" t="n">
        <v>9.75</v>
      </c>
      <c r="M37" t="n">
        <v>4</v>
      </c>
      <c r="N37" t="n">
        <v>51.97</v>
      </c>
      <c r="O37" t="n">
        <v>28334.8</v>
      </c>
      <c r="P37" t="n">
        <v>373.22</v>
      </c>
      <c r="Q37" t="n">
        <v>3109.2</v>
      </c>
      <c r="R37" t="n">
        <v>120.38</v>
      </c>
      <c r="S37" t="n">
        <v>88.73</v>
      </c>
      <c r="T37" t="n">
        <v>13977.39</v>
      </c>
      <c r="U37" t="n">
        <v>0.74</v>
      </c>
      <c r="V37" t="n">
        <v>0.89</v>
      </c>
      <c r="W37" t="n">
        <v>7.66</v>
      </c>
      <c r="X37" t="n">
        <v>0.88</v>
      </c>
      <c r="Y37" t="n">
        <v>1</v>
      </c>
      <c r="Z37" t="n">
        <v>10</v>
      </c>
      <c r="AA37" t="n">
        <v>499.0082333517718</v>
      </c>
      <c r="AB37" t="n">
        <v>682.7650795614319</v>
      </c>
      <c r="AC37" t="n">
        <v>617.6029386348957</v>
      </c>
      <c r="AD37" t="n">
        <v>499008.2333517718</v>
      </c>
      <c r="AE37" t="n">
        <v>682765.0795614319</v>
      </c>
      <c r="AF37" t="n">
        <v>1.416660032817941e-06</v>
      </c>
      <c r="AG37" t="n">
        <v>0.7608333333333334</v>
      </c>
      <c r="AH37" t="n">
        <v>617602.9386348957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32.62</v>
      </c>
      <c r="G38" t="n">
        <v>65.23999999999999</v>
      </c>
      <c r="H38" t="n">
        <v>0.78</v>
      </c>
      <c r="I38" t="n">
        <v>30</v>
      </c>
      <c r="J38" t="n">
        <v>228.27</v>
      </c>
      <c r="K38" t="n">
        <v>56.13</v>
      </c>
      <c r="L38" t="n">
        <v>10</v>
      </c>
      <c r="M38" t="n">
        <v>1</v>
      </c>
      <c r="N38" t="n">
        <v>52.14</v>
      </c>
      <c r="O38" t="n">
        <v>28386.82</v>
      </c>
      <c r="P38" t="n">
        <v>373.32</v>
      </c>
      <c r="Q38" t="n">
        <v>3109.31</v>
      </c>
      <c r="R38" t="n">
        <v>119.68</v>
      </c>
      <c r="S38" t="n">
        <v>88.73</v>
      </c>
      <c r="T38" t="n">
        <v>13630.81</v>
      </c>
      <c r="U38" t="n">
        <v>0.74</v>
      </c>
      <c r="V38" t="n">
        <v>0.89</v>
      </c>
      <c r="W38" t="n">
        <v>7.67</v>
      </c>
      <c r="X38" t="n">
        <v>0.86</v>
      </c>
      <c r="Y38" t="n">
        <v>1</v>
      </c>
      <c r="Z38" t="n">
        <v>10</v>
      </c>
      <c r="AA38" t="n">
        <v>498.7595169708815</v>
      </c>
      <c r="AB38" t="n">
        <v>682.4247748365051</v>
      </c>
      <c r="AC38" t="n">
        <v>617.2951121152954</v>
      </c>
      <c r="AD38" t="n">
        <v>498759.5169708814</v>
      </c>
      <c r="AE38" t="n">
        <v>682424.7748365051</v>
      </c>
      <c r="AF38" t="n">
        <v>1.417332563508367e-06</v>
      </c>
      <c r="AG38" t="n">
        <v>0.7604166666666666</v>
      </c>
      <c r="AH38" t="n">
        <v>617295.1121152954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2.7399</v>
      </c>
      <c r="E39" t="n">
        <v>36.5</v>
      </c>
      <c r="F39" t="n">
        <v>32.62</v>
      </c>
      <c r="G39" t="n">
        <v>65.23999999999999</v>
      </c>
      <c r="H39" t="n">
        <v>0.8</v>
      </c>
      <c r="I39" t="n">
        <v>30</v>
      </c>
      <c r="J39" t="n">
        <v>228.69</v>
      </c>
      <c r="K39" t="n">
        <v>56.13</v>
      </c>
      <c r="L39" t="n">
        <v>10.25</v>
      </c>
      <c r="M39" t="n">
        <v>0</v>
      </c>
      <c r="N39" t="n">
        <v>52.31</v>
      </c>
      <c r="O39" t="n">
        <v>28438.91</v>
      </c>
      <c r="P39" t="n">
        <v>373.68</v>
      </c>
      <c r="Q39" t="n">
        <v>3109.18</v>
      </c>
      <c r="R39" t="n">
        <v>119.45</v>
      </c>
      <c r="S39" t="n">
        <v>88.73</v>
      </c>
      <c r="T39" t="n">
        <v>13513.72</v>
      </c>
      <c r="U39" t="n">
        <v>0.74</v>
      </c>
      <c r="V39" t="n">
        <v>0.89</v>
      </c>
      <c r="W39" t="n">
        <v>7.67</v>
      </c>
      <c r="X39" t="n">
        <v>0.86</v>
      </c>
      <c r="Y39" t="n">
        <v>1</v>
      </c>
      <c r="Z39" t="n">
        <v>10</v>
      </c>
      <c r="AA39" t="n">
        <v>499.0412544553624</v>
      </c>
      <c r="AB39" t="n">
        <v>682.8102604921527</v>
      </c>
      <c r="AC39" t="n">
        <v>617.6438075610005</v>
      </c>
      <c r="AD39" t="n">
        <v>499041.2544553624</v>
      </c>
      <c r="AE39" t="n">
        <v>682810.2604921527</v>
      </c>
      <c r="AF39" t="n">
        <v>1.417436029768433e-06</v>
      </c>
      <c r="AG39" t="n">
        <v>0.7604166666666666</v>
      </c>
      <c r="AH39" t="n">
        <v>617643.8075610005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2024-09-24T18:08:37Z</dcterms:created>
  <dcterms:modified xmlns:dcterms="http://purl.org/dc/terms/" xmlns:xsi="http://www.w3.org/2001/XMLSchema-instance" xsi:type="dcterms:W3CDTF">2024-09-24T18:08:37Z</dcterms:modified>
</cp:coreProperties>
</file>