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xVal>
          <yVal>
            <numRef>
              <f>gráficos!$B$7:$B$563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  <c r="AA2" t="n">
        <v>147.8230672026222</v>
      </c>
      <c r="AB2" t="n">
        <v>202.2580420399986</v>
      </c>
      <c r="AC2" t="n">
        <v>182.9548183787034</v>
      </c>
      <c r="AD2" t="n">
        <v>147823.0672026222</v>
      </c>
      <c r="AE2" t="n">
        <v>202258.0420399986</v>
      </c>
      <c r="AF2" t="n">
        <v>1.504430240960823e-06</v>
      </c>
      <c r="AG2" t="n">
        <v>0.1616666666666667</v>
      </c>
      <c r="AH2" t="n">
        <v>182954.8183787034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  <c r="AA3" t="n">
        <v>127.1570306998849</v>
      </c>
      <c r="AB3" t="n">
        <v>173.9818591757831</v>
      </c>
      <c r="AC3" t="n">
        <v>157.3772747211678</v>
      </c>
      <c r="AD3" t="n">
        <v>127157.0306998849</v>
      </c>
      <c r="AE3" t="n">
        <v>173981.8591757831</v>
      </c>
      <c r="AF3" t="n">
        <v>1.650734815617432e-06</v>
      </c>
      <c r="AG3" t="n">
        <v>0.1472916666666667</v>
      </c>
      <c r="AH3" t="n">
        <v>157377.2747211678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  <c r="AA4" t="n">
        <v>115.9598603165784</v>
      </c>
      <c r="AB4" t="n">
        <v>158.6613966730572</v>
      </c>
      <c r="AC4" t="n">
        <v>143.518975657293</v>
      </c>
      <c r="AD4" t="n">
        <v>115959.8603165784</v>
      </c>
      <c r="AE4" t="n">
        <v>158661.3966730572</v>
      </c>
      <c r="AF4" t="n">
        <v>1.745921486876152e-06</v>
      </c>
      <c r="AG4" t="n">
        <v>0.1392708333333333</v>
      </c>
      <c r="AH4" t="n">
        <v>143518.975657293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  <c r="AA5" t="n">
        <v>107.231328717038</v>
      </c>
      <c r="AB5" t="n">
        <v>146.7186346629352</v>
      </c>
      <c r="AC5" t="n">
        <v>132.7160140916415</v>
      </c>
      <c r="AD5" t="n">
        <v>107231.328717038</v>
      </c>
      <c r="AE5" t="n">
        <v>146718.6346629352</v>
      </c>
      <c r="AF5" t="n">
        <v>1.830067624661263e-06</v>
      </c>
      <c r="AG5" t="n">
        <v>0.1328125</v>
      </c>
      <c r="AH5" t="n">
        <v>132716.0140916415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  <c r="AA6" t="n">
        <v>101.4544733290192</v>
      </c>
      <c r="AB6" t="n">
        <v>138.8144862641789</v>
      </c>
      <c r="AC6" t="n">
        <v>125.5662265225181</v>
      </c>
      <c r="AD6" t="n">
        <v>101454.4733290192</v>
      </c>
      <c r="AE6" t="n">
        <v>138814.4862641789</v>
      </c>
      <c r="AF6" t="n">
        <v>1.890335399352291e-06</v>
      </c>
      <c r="AG6" t="n">
        <v>0.1286458333333333</v>
      </c>
      <c r="AH6" t="n">
        <v>125566.226522518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  <c r="AA7" t="n">
        <v>97.72542595344351</v>
      </c>
      <c r="AB7" t="n">
        <v>133.7122391309594</v>
      </c>
      <c r="AC7" t="n">
        <v>120.9509306946426</v>
      </c>
      <c r="AD7" t="n">
        <v>97725.42595344351</v>
      </c>
      <c r="AE7" t="n">
        <v>133712.2391309594</v>
      </c>
      <c r="AF7" t="n">
        <v>1.931836601289025e-06</v>
      </c>
      <c r="AG7" t="n">
        <v>0.1258333333333333</v>
      </c>
      <c r="AH7" t="n">
        <v>120950.9306946426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  <c r="AA8" t="n">
        <v>93.63149175170778</v>
      </c>
      <c r="AB8" t="n">
        <v>128.1107377445173</v>
      </c>
      <c r="AC8" t="n">
        <v>115.8840287387642</v>
      </c>
      <c r="AD8" t="n">
        <v>93631.49175170778</v>
      </c>
      <c r="AE8" t="n">
        <v>128110.7377445173</v>
      </c>
      <c r="AF8" t="n">
        <v>1.975251806914631e-06</v>
      </c>
      <c r="AG8" t="n">
        <v>0.123125</v>
      </c>
      <c r="AH8" t="n">
        <v>115884.0287387642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  <c r="AA9" t="n">
        <v>90.9801182295038</v>
      </c>
      <c r="AB9" t="n">
        <v>124.4830115210952</v>
      </c>
      <c r="AC9" t="n">
        <v>112.6025276145586</v>
      </c>
      <c r="AD9" t="n">
        <v>90980.1182295038</v>
      </c>
      <c r="AE9" t="n">
        <v>124483.0115210952</v>
      </c>
      <c r="AF9" t="n">
        <v>2.004335326382106e-06</v>
      </c>
      <c r="AG9" t="n">
        <v>0.1213541666666667</v>
      </c>
      <c r="AH9" t="n">
        <v>112602.5276145586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  <c r="AA10" t="n">
        <v>88.24307891873084</v>
      </c>
      <c r="AB10" t="n">
        <v>120.7380735864452</v>
      </c>
      <c r="AC10" t="n">
        <v>109.215001300337</v>
      </c>
      <c r="AD10" t="n">
        <v>88243.07891873084</v>
      </c>
      <c r="AE10" t="n">
        <v>120738.0735864452</v>
      </c>
      <c r="AF10" t="n">
        <v>2.03474931182843e-06</v>
      </c>
      <c r="AG10" t="n">
        <v>0.1194791666666667</v>
      </c>
      <c r="AH10" t="n">
        <v>109215.001300337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  <c r="AA11" t="n">
        <v>86.10347261123671</v>
      </c>
      <c r="AB11" t="n">
        <v>117.8105698437649</v>
      </c>
      <c r="AC11" t="n">
        <v>106.5668944060798</v>
      </c>
      <c r="AD11" t="n">
        <v>86103.47261123671</v>
      </c>
      <c r="AE11" t="n">
        <v>117810.5698437649</v>
      </c>
      <c r="AF11" t="n">
        <v>2.056970427826052e-06</v>
      </c>
      <c r="AG11" t="n">
        <v>0.1182291666666667</v>
      </c>
      <c r="AH11" t="n">
        <v>106566.8944060798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  <c r="AA12" t="n">
        <v>84.27348171431144</v>
      </c>
      <c r="AB12" t="n">
        <v>115.3066955650925</v>
      </c>
      <c r="AC12" t="n">
        <v>104.3019863743535</v>
      </c>
      <c r="AD12" t="n">
        <v>84273.48171431145</v>
      </c>
      <c r="AE12" t="n">
        <v>115306.6955650925</v>
      </c>
      <c r="AF12" t="n">
        <v>2.077160832592798e-06</v>
      </c>
      <c r="AG12" t="n">
        <v>0.1170833333333333</v>
      </c>
      <c r="AH12" t="n">
        <v>104301.9863743535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  <c r="AA13" t="n">
        <v>82.80282732804388</v>
      </c>
      <c r="AB13" t="n">
        <v>113.2944813531097</v>
      </c>
      <c r="AC13" t="n">
        <v>102.4818150626014</v>
      </c>
      <c r="AD13" t="n">
        <v>82802.82732804387</v>
      </c>
      <c r="AE13" t="n">
        <v>113294.4813531097</v>
      </c>
      <c r="AF13" t="n">
        <v>2.090652224448497e-06</v>
      </c>
      <c r="AG13" t="n">
        <v>0.11625</v>
      </c>
      <c r="AH13" t="n">
        <v>102481.8150626014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80.39014535754816</v>
      </c>
      <c r="AB14" t="n">
        <v>109.9933434410628</v>
      </c>
      <c r="AC14" t="n">
        <v>99.49573311970298</v>
      </c>
      <c r="AD14" t="n">
        <v>80390.14535754816</v>
      </c>
      <c r="AE14" t="n">
        <v>109993.3434410628</v>
      </c>
      <c r="AF14" t="n">
        <v>2.113573585698145e-06</v>
      </c>
      <c r="AG14" t="n">
        <v>0.115</v>
      </c>
      <c r="AH14" t="n">
        <v>99495.73311970297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79.54147778925807</v>
      </c>
      <c r="AB15" t="n">
        <v>108.8321590335581</v>
      </c>
      <c r="AC15" t="n">
        <v>98.44537052231763</v>
      </c>
      <c r="AD15" t="n">
        <v>79541.47778925806</v>
      </c>
      <c r="AE15" t="n">
        <v>108832.1590335581</v>
      </c>
      <c r="AF15" t="n">
        <v>2.119805768441175e-06</v>
      </c>
      <c r="AG15" t="n">
        <v>0.1146875</v>
      </c>
      <c r="AH15" t="n">
        <v>98445.37052231764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  <c r="AA16" t="n">
        <v>78.0385523639671</v>
      </c>
      <c r="AB16" t="n">
        <v>106.7757901622858</v>
      </c>
      <c r="AC16" t="n">
        <v>96.58525860998708</v>
      </c>
      <c r="AD16" t="n">
        <v>78038.5523639671</v>
      </c>
      <c r="AE16" t="n">
        <v>106775.7901622858</v>
      </c>
      <c r="AF16" t="n">
        <v>2.133367184822076e-06</v>
      </c>
      <c r="AG16" t="n">
        <v>0.1139583333333333</v>
      </c>
      <c r="AH16" t="n">
        <v>96585.25860998708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  <c r="AA17" t="n">
        <v>76.48041983474229</v>
      </c>
      <c r="AB17" t="n">
        <v>104.6438844958458</v>
      </c>
      <c r="AC17" t="n">
        <v>94.65681902820299</v>
      </c>
      <c r="AD17" t="n">
        <v>76480.41983474229</v>
      </c>
      <c r="AE17" t="n">
        <v>104643.8844958458</v>
      </c>
      <c r="AF17" t="n">
        <v>2.146508454051762e-06</v>
      </c>
      <c r="AG17" t="n">
        <v>0.1132291666666667</v>
      </c>
      <c r="AH17" t="n">
        <v>94656.81902820298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74.99399360471956</v>
      </c>
      <c r="AB18" t="n">
        <v>102.6100905514326</v>
      </c>
      <c r="AC18" t="n">
        <v>92.81712752339622</v>
      </c>
      <c r="AD18" t="n">
        <v>74993.99360471957</v>
      </c>
      <c r="AE18" t="n">
        <v>102610.0905514326</v>
      </c>
      <c r="AF18" t="n">
        <v>2.158576013895009e-06</v>
      </c>
      <c r="AG18" t="n">
        <v>0.1126041666666667</v>
      </c>
      <c r="AH18" t="n">
        <v>92817.12752339622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  <c r="AA19" t="n">
        <v>73.92619693739638</v>
      </c>
      <c r="AB19" t="n">
        <v>101.1490840433375</v>
      </c>
      <c r="AC19" t="n">
        <v>91.4955574258977</v>
      </c>
      <c r="AD19" t="n">
        <v>73926.19693739638</v>
      </c>
      <c r="AE19" t="n">
        <v>101149.0840433375</v>
      </c>
      <c r="AF19" t="n">
        <v>2.16889296060819e-06</v>
      </c>
      <c r="AG19" t="n">
        <v>0.1120833333333333</v>
      </c>
      <c r="AH19" t="n">
        <v>91495.5574258977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  <c r="AA20" t="n">
        <v>72.26753176333587</v>
      </c>
      <c r="AB20" t="n">
        <v>98.87962517704599</v>
      </c>
      <c r="AC20" t="n">
        <v>89.44269252859887</v>
      </c>
      <c r="AD20" t="n">
        <v>72267.53176333586</v>
      </c>
      <c r="AE20" t="n">
        <v>98879.62517704599</v>
      </c>
      <c r="AF20" t="n">
        <v>2.180890495926234e-06</v>
      </c>
      <c r="AG20" t="n">
        <v>0.1114583333333333</v>
      </c>
      <c r="AH20" t="n">
        <v>89442.69252859887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71.94892557816669</v>
      </c>
      <c r="AB21" t="n">
        <v>98.44369413858486</v>
      </c>
      <c r="AC21" t="n">
        <v>89.04836613661527</v>
      </c>
      <c r="AD21" t="n">
        <v>71948.92557816669</v>
      </c>
      <c r="AE21" t="n">
        <v>98443.69413858486</v>
      </c>
      <c r="AF21" t="n">
        <v>2.1826877920731e-06</v>
      </c>
      <c r="AG21" t="n">
        <v>0.1113541666666667</v>
      </c>
      <c r="AH21" t="n">
        <v>89048.36613661527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71.23566776894297</v>
      </c>
      <c r="AB22" t="n">
        <v>97.46778333729173</v>
      </c>
      <c r="AC22" t="n">
        <v>88.16559489249784</v>
      </c>
      <c r="AD22" t="n">
        <v>71235.66776894298</v>
      </c>
      <c r="AE22" t="n">
        <v>97467.78333729174</v>
      </c>
      <c r="AF22" t="n">
        <v>2.179233248829772e-06</v>
      </c>
      <c r="AG22" t="n">
        <v>0.1115625</v>
      </c>
      <c r="AH22" t="n">
        <v>88165.59489249783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  <c r="AA23" t="n">
        <v>70.51827197003938</v>
      </c>
      <c r="AB23" t="n">
        <v>96.48621075596336</v>
      </c>
      <c r="AC23" t="n">
        <v>87.27770222068536</v>
      </c>
      <c r="AD23" t="n">
        <v>70518.27197003938</v>
      </c>
      <c r="AE23" t="n">
        <v>96486.21075596336</v>
      </c>
      <c r="AF23" t="n">
        <v>2.189853635152165e-06</v>
      </c>
      <c r="AG23" t="n">
        <v>0.1110416666666667</v>
      </c>
      <c r="AH23" t="n">
        <v>87277.70222068536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  <c r="AA24" t="n">
        <v>70.40299639238381</v>
      </c>
      <c r="AB24" t="n">
        <v>96.32848562501552</v>
      </c>
      <c r="AC24" t="n">
        <v>87.13503015486651</v>
      </c>
      <c r="AD24" t="n">
        <v>70402.99639238381</v>
      </c>
      <c r="AE24" t="n">
        <v>96328.48562501551</v>
      </c>
      <c r="AF24" t="n">
        <v>2.192094419958648e-06</v>
      </c>
      <c r="AG24" t="n">
        <v>0.1109375</v>
      </c>
      <c r="AH24" t="n">
        <v>87135.03015486652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10.25</v>
      </c>
      <c r="G2" t="n">
        <v>4.59</v>
      </c>
      <c r="H2" t="n">
        <v>0.06</v>
      </c>
      <c r="I2" t="n">
        <v>134</v>
      </c>
      <c r="J2" t="n">
        <v>296.65</v>
      </c>
      <c r="K2" t="n">
        <v>61.82</v>
      </c>
      <c r="L2" t="n">
        <v>1</v>
      </c>
      <c r="M2" t="n">
        <v>132</v>
      </c>
      <c r="N2" t="n">
        <v>83.83</v>
      </c>
      <c r="O2" t="n">
        <v>36821.52</v>
      </c>
      <c r="P2" t="n">
        <v>184.9</v>
      </c>
      <c r="Q2" t="n">
        <v>968.79</v>
      </c>
      <c r="R2" t="n">
        <v>111.85</v>
      </c>
      <c r="S2" t="n">
        <v>23.91</v>
      </c>
      <c r="T2" t="n">
        <v>42580.2</v>
      </c>
      <c r="U2" t="n">
        <v>0.21</v>
      </c>
      <c r="V2" t="n">
        <v>0.66</v>
      </c>
      <c r="W2" t="n">
        <v>1.3</v>
      </c>
      <c r="X2" t="n">
        <v>2.75</v>
      </c>
      <c r="Y2" t="n">
        <v>1</v>
      </c>
      <c r="Z2" t="n">
        <v>10</v>
      </c>
      <c r="AA2" t="n">
        <v>275.0652798839655</v>
      </c>
      <c r="AB2" t="n">
        <v>376.3564509609442</v>
      </c>
      <c r="AC2" t="n">
        <v>340.4375195008274</v>
      </c>
      <c r="AD2" t="n">
        <v>275065.2798839655</v>
      </c>
      <c r="AE2" t="n">
        <v>376356.4509609442</v>
      </c>
      <c r="AF2" t="n">
        <v>1.055353931588746e-06</v>
      </c>
      <c r="AG2" t="n">
        <v>0.2155208333333334</v>
      </c>
      <c r="AH2" t="n">
        <v>340437.5195008274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5.5547</v>
      </c>
      <c r="E3" t="n">
        <v>18</v>
      </c>
      <c r="F3" t="n">
        <v>9.51</v>
      </c>
      <c r="G3" t="n">
        <v>5.76</v>
      </c>
      <c r="H3" t="n">
        <v>0.07000000000000001</v>
      </c>
      <c r="I3" t="n">
        <v>99</v>
      </c>
      <c r="J3" t="n">
        <v>297.17</v>
      </c>
      <c r="K3" t="n">
        <v>61.82</v>
      </c>
      <c r="L3" t="n">
        <v>1.25</v>
      </c>
      <c r="M3" t="n">
        <v>97</v>
      </c>
      <c r="N3" t="n">
        <v>84.09999999999999</v>
      </c>
      <c r="O3" t="n">
        <v>36885.7</v>
      </c>
      <c r="P3" t="n">
        <v>170.76</v>
      </c>
      <c r="Q3" t="n">
        <v>968.5599999999999</v>
      </c>
      <c r="R3" t="n">
        <v>88.36</v>
      </c>
      <c r="S3" t="n">
        <v>23.91</v>
      </c>
      <c r="T3" t="n">
        <v>31010.26</v>
      </c>
      <c r="U3" t="n">
        <v>0.27</v>
      </c>
      <c r="V3" t="n">
        <v>0.71</v>
      </c>
      <c r="W3" t="n">
        <v>1.24</v>
      </c>
      <c r="X3" t="n">
        <v>2.01</v>
      </c>
      <c r="Y3" t="n">
        <v>1</v>
      </c>
      <c r="Z3" t="n">
        <v>10</v>
      </c>
      <c r="AA3" t="n">
        <v>221.6091259504706</v>
      </c>
      <c r="AB3" t="n">
        <v>303.2153828299247</v>
      </c>
      <c r="AC3" t="n">
        <v>274.2769322581889</v>
      </c>
      <c r="AD3" t="n">
        <v>221609.1259504706</v>
      </c>
      <c r="AE3" t="n">
        <v>303215.3828299248</v>
      </c>
      <c r="AF3" t="n">
        <v>1.213072836791724e-06</v>
      </c>
      <c r="AG3" t="n">
        <v>0.1875</v>
      </c>
      <c r="AH3" t="n">
        <v>274276.932258189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6.0733</v>
      </c>
      <c r="E4" t="n">
        <v>16.47</v>
      </c>
      <c r="F4" t="n">
        <v>9.08</v>
      </c>
      <c r="G4" t="n">
        <v>6.9</v>
      </c>
      <c r="H4" t="n">
        <v>0.09</v>
      </c>
      <c r="I4" t="n">
        <v>79</v>
      </c>
      <c r="J4" t="n">
        <v>297.7</v>
      </c>
      <c r="K4" t="n">
        <v>61.82</v>
      </c>
      <c r="L4" t="n">
        <v>1.5</v>
      </c>
      <c r="M4" t="n">
        <v>77</v>
      </c>
      <c r="N4" t="n">
        <v>84.37</v>
      </c>
      <c r="O4" t="n">
        <v>36949.99</v>
      </c>
      <c r="P4" t="n">
        <v>162.36</v>
      </c>
      <c r="Q4" t="n">
        <v>968.62</v>
      </c>
      <c r="R4" t="n">
        <v>74.84</v>
      </c>
      <c r="S4" t="n">
        <v>23.91</v>
      </c>
      <c r="T4" t="n">
        <v>24350.58</v>
      </c>
      <c r="U4" t="n">
        <v>0.32</v>
      </c>
      <c r="V4" t="n">
        <v>0.75</v>
      </c>
      <c r="W4" t="n">
        <v>1.21</v>
      </c>
      <c r="X4" t="n">
        <v>1.58</v>
      </c>
      <c r="Y4" t="n">
        <v>1</v>
      </c>
      <c r="Z4" t="n">
        <v>10</v>
      </c>
      <c r="AA4" t="n">
        <v>193.1449837956823</v>
      </c>
      <c r="AB4" t="n">
        <v>264.2694877844374</v>
      </c>
      <c r="AC4" t="n">
        <v>239.0479787749236</v>
      </c>
      <c r="AD4" t="n">
        <v>193144.9837956823</v>
      </c>
      <c r="AE4" t="n">
        <v>264269.4877844374</v>
      </c>
      <c r="AF4" t="n">
        <v>1.32632820128669e-06</v>
      </c>
      <c r="AG4" t="n">
        <v>0.1715625</v>
      </c>
      <c r="AH4" t="n">
        <v>239047.9787749236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6.4591</v>
      </c>
      <c r="E5" t="n">
        <v>15.48</v>
      </c>
      <c r="F5" t="n">
        <v>8.82</v>
      </c>
      <c r="G5" t="n">
        <v>8.02</v>
      </c>
      <c r="H5" t="n">
        <v>0.1</v>
      </c>
      <c r="I5" t="n">
        <v>66</v>
      </c>
      <c r="J5" t="n">
        <v>298.22</v>
      </c>
      <c r="K5" t="n">
        <v>61.82</v>
      </c>
      <c r="L5" t="n">
        <v>1.75</v>
      </c>
      <c r="M5" t="n">
        <v>64</v>
      </c>
      <c r="N5" t="n">
        <v>84.65000000000001</v>
      </c>
      <c r="O5" t="n">
        <v>37014.39</v>
      </c>
      <c r="P5" t="n">
        <v>157.06</v>
      </c>
      <c r="Q5" t="n">
        <v>968.7</v>
      </c>
      <c r="R5" t="n">
        <v>66.68000000000001</v>
      </c>
      <c r="S5" t="n">
        <v>23.91</v>
      </c>
      <c r="T5" t="n">
        <v>20335.24</v>
      </c>
      <c r="U5" t="n">
        <v>0.36</v>
      </c>
      <c r="V5" t="n">
        <v>0.77</v>
      </c>
      <c r="W5" t="n">
        <v>1.19</v>
      </c>
      <c r="X5" t="n">
        <v>1.32</v>
      </c>
      <c r="Y5" t="n">
        <v>1</v>
      </c>
      <c r="Z5" t="n">
        <v>10</v>
      </c>
      <c r="AA5" t="n">
        <v>176.0159280138931</v>
      </c>
      <c r="AB5" t="n">
        <v>240.8327579831973</v>
      </c>
      <c r="AC5" t="n">
        <v>217.8480175722495</v>
      </c>
      <c r="AD5" t="n">
        <v>176015.9280138931</v>
      </c>
      <c r="AE5" t="n">
        <v>240832.7579831973</v>
      </c>
      <c r="AF5" t="n">
        <v>1.410581806420046e-06</v>
      </c>
      <c r="AG5" t="n">
        <v>0.16125</v>
      </c>
      <c r="AH5" t="n">
        <v>217848.0175722495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6.8027</v>
      </c>
      <c r="E6" t="n">
        <v>14.7</v>
      </c>
      <c r="F6" t="n">
        <v>8.59</v>
      </c>
      <c r="G6" t="n">
        <v>9.210000000000001</v>
      </c>
      <c r="H6" t="n">
        <v>0.12</v>
      </c>
      <c r="I6" t="n">
        <v>56</v>
      </c>
      <c r="J6" t="n">
        <v>298.74</v>
      </c>
      <c r="K6" t="n">
        <v>61.82</v>
      </c>
      <c r="L6" t="n">
        <v>2</v>
      </c>
      <c r="M6" t="n">
        <v>54</v>
      </c>
      <c r="N6" t="n">
        <v>84.92</v>
      </c>
      <c r="O6" t="n">
        <v>37078.91</v>
      </c>
      <c r="P6" t="n">
        <v>152.44</v>
      </c>
      <c r="Q6" t="n">
        <v>968.63</v>
      </c>
      <c r="R6" t="n">
        <v>59.7</v>
      </c>
      <c r="S6" t="n">
        <v>23.91</v>
      </c>
      <c r="T6" t="n">
        <v>16896.97</v>
      </c>
      <c r="U6" t="n">
        <v>0.4</v>
      </c>
      <c r="V6" t="n">
        <v>0.79</v>
      </c>
      <c r="W6" t="n">
        <v>1.17</v>
      </c>
      <c r="X6" t="n">
        <v>1.09</v>
      </c>
      <c r="Y6" t="n">
        <v>1</v>
      </c>
      <c r="Z6" t="n">
        <v>10</v>
      </c>
      <c r="AA6" t="n">
        <v>162.4836508102923</v>
      </c>
      <c r="AB6" t="n">
        <v>222.3172993113041</v>
      </c>
      <c r="AC6" t="n">
        <v>201.0996482893864</v>
      </c>
      <c r="AD6" t="n">
        <v>162483.6508102923</v>
      </c>
      <c r="AE6" t="n">
        <v>222317.2993113041</v>
      </c>
      <c r="AF6" t="n">
        <v>1.48561949103337e-06</v>
      </c>
      <c r="AG6" t="n">
        <v>0.153125</v>
      </c>
      <c r="AH6" t="n">
        <v>201099.6482893864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7.0479</v>
      </c>
      <c r="E7" t="n">
        <v>14.19</v>
      </c>
      <c r="F7" t="n">
        <v>8.470000000000001</v>
      </c>
      <c r="G7" t="n">
        <v>10.37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149.66</v>
      </c>
      <c r="Q7" t="n">
        <v>968.51</v>
      </c>
      <c r="R7" t="n">
        <v>56.05</v>
      </c>
      <c r="S7" t="n">
        <v>23.91</v>
      </c>
      <c r="T7" t="n">
        <v>15103.72</v>
      </c>
      <c r="U7" t="n">
        <v>0.43</v>
      </c>
      <c r="V7" t="n">
        <v>0.8</v>
      </c>
      <c r="W7" t="n">
        <v>1.16</v>
      </c>
      <c r="X7" t="n">
        <v>0.97</v>
      </c>
      <c r="Y7" t="n">
        <v>1</v>
      </c>
      <c r="Z7" t="n">
        <v>10</v>
      </c>
      <c r="AA7" t="n">
        <v>154.223131093643</v>
      </c>
      <c r="AB7" t="n">
        <v>211.0148918065804</v>
      </c>
      <c r="AC7" t="n">
        <v>190.8759266938814</v>
      </c>
      <c r="AD7" t="n">
        <v>154223.131093643</v>
      </c>
      <c r="AE7" t="n">
        <v>211014.8918065804</v>
      </c>
      <c r="AF7" t="n">
        <v>1.539167920216104e-06</v>
      </c>
      <c r="AG7" t="n">
        <v>0.1478125</v>
      </c>
      <c r="AH7" t="n">
        <v>190875.9266938814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7.2892</v>
      </c>
      <c r="E8" t="n">
        <v>13.72</v>
      </c>
      <c r="F8" t="n">
        <v>8.33</v>
      </c>
      <c r="G8" t="n">
        <v>11.63</v>
      </c>
      <c r="H8" t="n">
        <v>0.15</v>
      </c>
      <c r="I8" t="n">
        <v>43</v>
      </c>
      <c r="J8" t="n">
        <v>299.79</v>
      </c>
      <c r="K8" t="n">
        <v>61.82</v>
      </c>
      <c r="L8" t="n">
        <v>2.5</v>
      </c>
      <c r="M8" t="n">
        <v>41</v>
      </c>
      <c r="N8" t="n">
        <v>85.47</v>
      </c>
      <c r="O8" t="n">
        <v>37208.42</v>
      </c>
      <c r="P8" t="n">
        <v>146.45</v>
      </c>
      <c r="Q8" t="n">
        <v>968.4400000000001</v>
      </c>
      <c r="R8" t="n">
        <v>51.61</v>
      </c>
      <c r="S8" t="n">
        <v>23.91</v>
      </c>
      <c r="T8" t="n">
        <v>12915.23</v>
      </c>
      <c r="U8" t="n">
        <v>0.46</v>
      </c>
      <c r="V8" t="n">
        <v>0.8100000000000001</v>
      </c>
      <c r="W8" t="n">
        <v>1.15</v>
      </c>
      <c r="X8" t="n">
        <v>0.84</v>
      </c>
      <c r="Y8" t="n">
        <v>1</v>
      </c>
      <c r="Z8" t="n">
        <v>10</v>
      </c>
      <c r="AA8" t="n">
        <v>146.1910327254699</v>
      </c>
      <c r="AB8" t="n">
        <v>200.0250204680804</v>
      </c>
      <c r="AC8" t="n">
        <v>180.934913251543</v>
      </c>
      <c r="AD8" t="n">
        <v>146191.0327254699</v>
      </c>
      <c r="AE8" t="n">
        <v>200025.0204680804</v>
      </c>
      <c r="AF8" t="n">
        <v>1.591864641104332e-06</v>
      </c>
      <c r="AG8" t="n">
        <v>0.1429166666666667</v>
      </c>
      <c r="AH8" t="n">
        <v>180934.913251543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7.4545</v>
      </c>
      <c r="E9" t="n">
        <v>13.41</v>
      </c>
      <c r="F9" t="n">
        <v>8.25</v>
      </c>
      <c r="G9" t="n">
        <v>12.69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144.4</v>
      </c>
      <c r="Q9" t="n">
        <v>968.3200000000001</v>
      </c>
      <c r="R9" t="n">
        <v>49.08</v>
      </c>
      <c r="S9" t="n">
        <v>23.91</v>
      </c>
      <c r="T9" t="n">
        <v>11668.78</v>
      </c>
      <c r="U9" t="n">
        <v>0.49</v>
      </c>
      <c r="V9" t="n">
        <v>0.82</v>
      </c>
      <c r="W9" t="n">
        <v>1.15</v>
      </c>
      <c r="X9" t="n">
        <v>0.75</v>
      </c>
      <c r="Y9" t="n">
        <v>1</v>
      </c>
      <c r="Z9" t="n">
        <v>10</v>
      </c>
      <c r="AA9" t="n">
        <v>141.1623235763767</v>
      </c>
      <c r="AB9" t="n">
        <v>193.1445187593041</v>
      </c>
      <c r="AC9" t="n">
        <v>174.7110769690053</v>
      </c>
      <c r="AD9" t="n">
        <v>141162.3235763767</v>
      </c>
      <c r="AE9" t="n">
        <v>193144.5187593041</v>
      </c>
      <c r="AF9" t="n">
        <v>1.62796396958682e-06</v>
      </c>
      <c r="AG9" t="n">
        <v>0.1396875</v>
      </c>
      <c r="AH9" t="n">
        <v>174711.0769690053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7.5718</v>
      </c>
      <c r="E10" t="n">
        <v>13.21</v>
      </c>
      <c r="F10" t="n">
        <v>8.210000000000001</v>
      </c>
      <c r="G10" t="n">
        <v>13.68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143.19</v>
      </c>
      <c r="Q10" t="n">
        <v>968.3200000000001</v>
      </c>
      <c r="R10" t="n">
        <v>47.72</v>
      </c>
      <c r="S10" t="n">
        <v>23.91</v>
      </c>
      <c r="T10" t="n">
        <v>11006.67</v>
      </c>
      <c r="U10" t="n">
        <v>0.5</v>
      </c>
      <c r="V10" t="n">
        <v>0.82</v>
      </c>
      <c r="W10" t="n">
        <v>1.14</v>
      </c>
      <c r="X10" t="n">
        <v>0.71</v>
      </c>
      <c r="Y10" t="n">
        <v>1</v>
      </c>
      <c r="Z10" t="n">
        <v>10</v>
      </c>
      <c r="AA10" t="n">
        <v>137.9706893458653</v>
      </c>
      <c r="AB10" t="n">
        <v>188.7775840001559</v>
      </c>
      <c r="AC10" t="n">
        <v>170.7609163342374</v>
      </c>
      <c r="AD10" t="n">
        <v>137970.6893458653</v>
      </c>
      <c r="AE10" t="n">
        <v>188777.5840001559</v>
      </c>
      <c r="AF10" t="n">
        <v>1.653580734444628e-06</v>
      </c>
      <c r="AG10" t="n">
        <v>0.1376041666666667</v>
      </c>
      <c r="AH10" t="n">
        <v>170760.9163342374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7.7516</v>
      </c>
      <c r="E11" t="n">
        <v>12.9</v>
      </c>
      <c r="F11" t="n">
        <v>8.130000000000001</v>
      </c>
      <c r="G11" t="n">
        <v>15.24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140.82</v>
      </c>
      <c r="Q11" t="n">
        <v>968.52</v>
      </c>
      <c r="R11" t="n">
        <v>45.22</v>
      </c>
      <c r="S11" t="n">
        <v>23.91</v>
      </c>
      <c r="T11" t="n">
        <v>9774.969999999999</v>
      </c>
      <c r="U11" t="n">
        <v>0.53</v>
      </c>
      <c r="V11" t="n">
        <v>0.83</v>
      </c>
      <c r="W11" t="n">
        <v>1.13</v>
      </c>
      <c r="X11" t="n">
        <v>0.63</v>
      </c>
      <c r="Y11" t="n">
        <v>1</v>
      </c>
      <c r="Z11" t="n">
        <v>10</v>
      </c>
      <c r="AA11" t="n">
        <v>132.8303944853145</v>
      </c>
      <c r="AB11" t="n">
        <v>181.7444057981495</v>
      </c>
      <c r="AC11" t="n">
        <v>164.3989747887007</v>
      </c>
      <c r="AD11" t="n">
        <v>132830.3944853145</v>
      </c>
      <c r="AE11" t="n">
        <v>181744.4057981495</v>
      </c>
      <c r="AF11" t="n">
        <v>1.692846670688737e-06</v>
      </c>
      <c r="AG11" t="n">
        <v>0.134375</v>
      </c>
      <c r="AH11" t="n">
        <v>164398.9747887007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7.8604</v>
      </c>
      <c r="E12" t="n">
        <v>12.72</v>
      </c>
      <c r="F12" t="n">
        <v>8.06</v>
      </c>
      <c r="G12" t="n">
        <v>16.12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139.23</v>
      </c>
      <c r="Q12" t="n">
        <v>968.61</v>
      </c>
      <c r="R12" t="n">
        <v>43.19</v>
      </c>
      <c r="S12" t="n">
        <v>23.91</v>
      </c>
      <c r="T12" t="n">
        <v>8773.219999999999</v>
      </c>
      <c r="U12" t="n">
        <v>0.55</v>
      </c>
      <c r="V12" t="n">
        <v>0.84</v>
      </c>
      <c r="W12" t="n">
        <v>1.12</v>
      </c>
      <c r="X12" t="n">
        <v>0.5600000000000001</v>
      </c>
      <c r="Y12" t="n">
        <v>1</v>
      </c>
      <c r="Z12" t="n">
        <v>10</v>
      </c>
      <c r="AA12" t="n">
        <v>129.6426713084817</v>
      </c>
      <c r="AB12" t="n">
        <v>177.3828223151878</v>
      </c>
      <c r="AC12" t="n">
        <v>160.4536547118306</v>
      </c>
      <c r="AD12" t="n">
        <v>129642.6713084817</v>
      </c>
      <c r="AE12" t="n">
        <v>177382.8223151878</v>
      </c>
      <c r="AF12" t="n">
        <v>1.716607148238009e-06</v>
      </c>
      <c r="AG12" t="n">
        <v>0.1325</v>
      </c>
      <c r="AH12" t="n">
        <v>160453.6547118306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7.9477</v>
      </c>
      <c r="E13" t="n">
        <v>12.58</v>
      </c>
      <c r="F13" t="n">
        <v>8.029999999999999</v>
      </c>
      <c r="G13" t="n">
        <v>17.21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137.95</v>
      </c>
      <c r="Q13" t="n">
        <v>968.41</v>
      </c>
      <c r="R13" t="n">
        <v>42.4</v>
      </c>
      <c r="S13" t="n">
        <v>23.91</v>
      </c>
      <c r="T13" t="n">
        <v>8386.32</v>
      </c>
      <c r="U13" t="n">
        <v>0.5600000000000001</v>
      </c>
      <c r="V13" t="n">
        <v>0.84</v>
      </c>
      <c r="W13" t="n">
        <v>1.12</v>
      </c>
      <c r="X13" t="n">
        <v>0.53</v>
      </c>
      <c r="Y13" t="n">
        <v>1</v>
      </c>
      <c r="Z13" t="n">
        <v>10</v>
      </c>
      <c r="AA13" t="n">
        <v>127.2452938046988</v>
      </c>
      <c r="AB13" t="n">
        <v>174.1026246496827</v>
      </c>
      <c r="AC13" t="n">
        <v>157.4865145077339</v>
      </c>
      <c r="AD13" t="n">
        <v>127245.2938046988</v>
      </c>
      <c r="AE13" t="n">
        <v>174102.6246496827</v>
      </c>
      <c r="AF13" t="n">
        <v>1.735672310830394e-06</v>
      </c>
      <c r="AG13" t="n">
        <v>0.1310416666666667</v>
      </c>
      <c r="AH13" t="n">
        <v>157486.5145077339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8.044700000000001</v>
      </c>
      <c r="E14" t="n">
        <v>12.43</v>
      </c>
      <c r="F14" t="n">
        <v>7.99</v>
      </c>
      <c r="G14" t="n">
        <v>18.44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136.77</v>
      </c>
      <c r="Q14" t="n">
        <v>968.47</v>
      </c>
      <c r="R14" t="n">
        <v>41.07</v>
      </c>
      <c r="S14" t="n">
        <v>23.91</v>
      </c>
      <c r="T14" t="n">
        <v>7731.94</v>
      </c>
      <c r="U14" t="n">
        <v>0.58</v>
      </c>
      <c r="V14" t="n">
        <v>0.85</v>
      </c>
      <c r="W14" t="n">
        <v>1.12</v>
      </c>
      <c r="X14" t="n">
        <v>0.49</v>
      </c>
      <c r="Y14" t="n">
        <v>1</v>
      </c>
      <c r="Z14" t="n">
        <v>10</v>
      </c>
      <c r="AA14" t="n">
        <v>124.7812786680241</v>
      </c>
      <c r="AB14" t="n">
        <v>170.7312504350103</v>
      </c>
      <c r="AC14" t="n">
        <v>154.4368995163553</v>
      </c>
      <c r="AD14" t="n">
        <v>124781.2786680241</v>
      </c>
      <c r="AE14" t="n">
        <v>170731.2504350103</v>
      </c>
      <c r="AF14" t="n">
        <v>1.756855824821932e-06</v>
      </c>
      <c r="AG14" t="n">
        <v>0.1294791666666667</v>
      </c>
      <c r="AH14" t="n">
        <v>154436.8995163552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8.1538</v>
      </c>
      <c r="E15" t="n">
        <v>12.26</v>
      </c>
      <c r="F15" t="n">
        <v>7.93</v>
      </c>
      <c r="G15" t="n">
        <v>19.83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135.11</v>
      </c>
      <c r="Q15" t="n">
        <v>968.34</v>
      </c>
      <c r="R15" t="n">
        <v>39.33</v>
      </c>
      <c r="S15" t="n">
        <v>23.91</v>
      </c>
      <c r="T15" t="n">
        <v>6871.1</v>
      </c>
      <c r="U15" t="n">
        <v>0.61</v>
      </c>
      <c r="V15" t="n">
        <v>0.85</v>
      </c>
      <c r="W15" t="n">
        <v>1.12</v>
      </c>
      <c r="X15" t="n">
        <v>0.44</v>
      </c>
      <c r="Y15" t="n">
        <v>1</v>
      </c>
      <c r="Z15" t="n">
        <v>10</v>
      </c>
      <c r="AA15" t="n">
        <v>121.8016442742272</v>
      </c>
      <c r="AB15" t="n">
        <v>166.6543832052274</v>
      </c>
      <c r="AC15" t="n">
        <v>150.7491227730626</v>
      </c>
      <c r="AD15" t="n">
        <v>121801.6442742272</v>
      </c>
      <c r="AE15" t="n">
        <v>166654.3832052274</v>
      </c>
      <c r="AF15" t="n">
        <v>1.780681818393857e-06</v>
      </c>
      <c r="AG15" t="n">
        <v>0.1277083333333333</v>
      </c>
      <c r="AH15" t="n">
        <v>150749.1227730626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8.197699999999999</v>
      </c>
      <c r="E16" t="n">
        <v>12.2</v>
      </c>
      <c r="F16" t="n">
        <v>7.92</v>
      </c>
      <c r="G16" t="n">
        <v>20.67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134.35</v>
      </c>
      <c r="Q16" t="n">
        <v>968.37</v>
      </c>
      <c r="R16" t="n">
        <v>38.93</v>
      </c>
      <c r="S16" t="n">
        <v>23.91</v>
      </c>
      <c r="T16" t="n">
        <v>6675.49</v>
      </c>
      <c r="U16" t="n">
        <v>0.61</v>
      </c>
      <c r="V16" t="n">
        <v>0.85</v>
      </c>
      <c r="W16" t="n">
        <v>1.12</v>
      </c>
      <c r="X16" t="n">
        <v>0.43</v>
      </c>
      <c r="Y16" t="n">
        <v>1</v>
      </c>
      <c r="Z16" t="n">
        <v>10</v>
      </c>
      <c r="AA16" t="n">
        <v>120.6166838757829</v>
      </c>
      <c r="AB16" t="n">
        <v>165.0330681113134</v>
      </c>
      <c r="AC16" t="n">
        <v>149.2825437161811</v>
      </c>
      <c r="AD16" t="n">
        <v>120616.6838757829</v>
      </c>
      <c r="AE16" t="n">
        <v>165033.0681113134</v>
      </c>
      <c r="AF16" t="n">
        <v>1.790268996375595e-06</v>
      </c>
      <c r="AG16" t="n">
        <v>0.1270833333333333</v>
      </c>
      <c r="AH16" t="n">
        <v>149282.5437161811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8.232100000000001</v>
      </c>
      <c r="E17" t="n">
        <v>12.15</v>
      </c>
      <c r="F17" t="n">
        <v>7.93</v>
      </c>
      <c r="G17" t="n">
        <v>21.62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133.84</v>
      </c>
      <c r="Q17" t="n">
        <v>968.46</v>
      </c>
      <c r="R17" t="n">
        <v>39.03</v>
      </c>
      <c r="S17" t="n">
        <v>23.91</v>
      </c>
      <c r="T17" t="n">
        <v>6731.12</v>
      </c>
      <c r="U17" t="n">
        <v>0.61</v>
      </c>
      <c r="V17" t="n">
        <v>0.85</v>
      </c>
      <c r="W17" t="n">
        <v>1.12</v>
      </c>
      <c r="X17" t="n">
        <v>0.43</v>
      </c>
      <c r="Y17" t="n">
        <v>1</v>
      </c>
      <c r="Z17" t="n">
        <v>10</v>
      </c>
      <c r="AA17" t="n">
        <v>119.8193203984999</v>
      </c>
      <c r="AB17" t="n">
        <v>163.9420802245014</v>
      </c>
      <c r="AC17" t="n">
        <v>148.295678182075</v>
      </c>
      <c r="AD17" t="n">
        <v>119819.3203984999</v>
      </c>
      <c r="AE17" t="n">
        <v>163942.0802245014</v>
      </c>
      <c r="AF17" t="n">
        <v>1.797781500306615e-06</v>
      </c>
      <c r="AG17" t="n">
        <v>0.1265625</v>
      </c>
      <c r="AH17" t="n">
        <v>148295.678182075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8.351100000000001</v>
      </c>
      <c r="E18" t="n">
        <v>11.97</v>
      </c>
      <c r="F18" t="n">
        <v>7.87</v>
      </c>
      <c r="G18" t="n">
        <v>23.6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132.28</v>
      </c>
      <c r="Q18" t="n">
        <v>968.4</v>
      </c>
      <c r="R18" t="n">
        <v>37.17</v>
      </c>
      <c r="S18" t="n">
        <v>23.91</v>
      </c>
      <c r="T18" t="n">
        <v>5811.59</v>
      </c>
      <c r="U18" t="n">
        <v>0.64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116.8998539124348</v>
      </c>
      <c r="AB18" t="n">
        <v>159.9475373804979</v>
      </c>
      <c r="AC18" t="n">
        <v>144.6823689007258</v>
      </c>
      <c r="AD18" t="n">
        <v>116899.8539124347</v>
      </c>
      <c r="AE18" t="n">
        <v>159947.5373804979</v>
      </c>
      <c r="AF18" t="n">
        <v>1.823769522626131e-06</v>
      </c>
      <c r="AG18" t="n">
        <v>0.1246875</v>
      </c>
      <c r="AH18" t="n">
        <v>144682.3689007258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8.3992</v>
      </c>
      <c r="E19" t="n">
        <v>11.91</v>
      </c>
      <c r="F19" t="n">
        <v>7.85</v>
      </c>
      <c r="G19" t="n">
        <v>24.8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131.58</v>
      </c>
      <c r="Q19" t="n">
        <v>968.37</v>
      </c>
      <c r="R19" t="n">
        <v>36.76</v>
      </c>
      <c r="S19" t="n">
        <v>23.91</v>
      </c>
      <c r="T19" t="n">
        <v>5612.29</v>
      </c>
      <c r="U19" t="n">
        <v>0.65</v>
      </c>
      <c r="V19" t="n">
        <v>0.86</v>
      </c>
      <c r="W19" t="n">
        <v>1.11</v>
      </c>
      <c r="X19" t="n">
        <v>0.36</v>
      </c>
      <c r="Y19" t="n">
        <v>1</v>
      </c>
      <c r="Z19" t="n">
        <v>10</v>
      </c>
      <c r="AA19" t="n">
        <v>115.71406083411</v>
      </c>
      <c r="AB19" t="n">
        <v>158.3250829772363</v>
      </c>
      <c r="AC19" t="n">
        <v>143.2147592685819</v>
      </c>
      <c r="AD19" t="n">
        <v>115714.06083411</v>
      </c>
      <c r="AE19" t="n">
        <v>158325.0829772363</v>
      </c>
      <c r="AF19" t="n">
        <v>1.834273924925028e-06</v>
      </c>
      <c r="AG19" t="n">
        <v>0.1240625</v>
      </c>
      <c r="AH19" t="n">
        <v>143214.7592685819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8.4495</v>
      </c>
      <c r="E20" t="n">
        <v>11.84</v>
      </c>
      <c r="F20" t="n">
        <v>7.84</v>
      </c>
      <c r="G20" t="n">
        <v>26.13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130.31</v>
      </c>
      <c r="Q20" t="n">
        <v>968.39</v>
      </c>
      <c r="R20" t="n">
        <v>36.36</v>
      </c>
      <c r="S20" t="n">
        <v>23.91</v>
      </c>
      <c r="T20" t="n">
        <v>5417.17</v>
      </c>
      <c r="U20" t="n">
        <v>0.66</v>
      </c>
      <c r="V20" t="n">
        <v>0.86</v>
      </c>
      <c r="W20" t="n">
        <v>1.11</v>
      </c>
      <c r="X20" t="n">
        <v>0.34</v>
      </c>
      <c r="Y20" t="n">
        <v>1</v>
      </c>
      <c r="Z20" t="n">
        <v>10</v>
      </c>
      <c r="AA20" t="n">
        <v>114.181009361387</v>
      </c>
      <c r="AB20" t="n">
        <v>156.2274943188</v>
      </c>
      <c r="AC20" t="n">
        <v>141.317361527722</v>
      </c>
      <c r="AD20" t="n">
        <v>114181.009361387</v>
      </c>
      <c r="AE20" t="n">
        <v>156227.4943188</v>
      </c>
      <c r="AF20" t="n">
        <v>1.845258778056722e-06</v>
      </c>
      <c r="AG20" t="n">
        <v>0.1233333333333333</v>
      </c>
      <c r="AH20" t="n">
        <v>141317.361527722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8.51</v>
      </c>
      <c r="E21" t="n">
        <v>11.75</v>
      </c>
      <c r="F21" t="n">
        <v>7.81</v>
      </c>
      <c r="G21" t="n">
        <v>27.56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128.34</v>
      </c>
      <c r="Q21" t="n">
        <v>968.3200000000001</v>
      </c>
      <c r="R21" t="n">
        <v>35.28</v>
      </c>
      <c r="S21" t="n">
        <v>23.91</v>
      </c>
      <c r="T21" t="n">
        <v>4882.5</v>
      </c>
      <c r="U21" t="n">
        <v>0.68</v>
      </c>
      <c r="V21" t="n">
        <v>0.87</v>
      </c>
      <c r="W21" t="n">
        <v>1.11</v>
      </c>
      <c r="X21" t="n">
        <v>0.31</v>
      </c>
      <c r="Y21" t="n">
        <v>1</v>
      </c>
      <c r="Z21" t="n">
        <v>10</v>
      </c>
      <c r="AA21" t="n">
        <v>112.013667853435</v>
      </c>
      <c r="AB21" t="n">
        <v>153.2620420512625</v>
      </c>
      <c r="AC21" t="n">
        <v>138.6349278625589</v>
      </c>
      <c r="AD21" t="n">
        <v>112013.667853435</v>
      </c>
      <c r="AE21" t="n">
        <v>153262.0420512625</v>
      </c>
      <c r="AF21" t="n">
        <v>1.85847117595866e-06</v>
      </c>
      <c r="AG21" t="n">
        <v>0.1223958333333333</v>
      </c>
      <c r="AH21" t="n">
        <v>138634.9278625589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8.4998</v>
      </c>
      <c r="E22" t="n">
        <v>11.76</v>
      </c>
      <c r="F22" t="n">
        <v>7.82</v>
      </c>
      <c r="G22" t="n">
        <v>27.61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128.73</v>
      </c>
      <c r="Q22" t="n">
        <v>968.36</v>
      </c>
      <c r="R22" t="n">
        <v>35.73</v>
      </c>
      <c r="S22" t="n">
        <v>23.91</v>
      </c>
      <c r="T22" t="n">
        <v>5107.71</v>
      </c>
      <c r="U22" t="n">
        <v>0.67</v>
      </c>
      <c r="V22" t="n">
        <v>0.86</v>
      </c>
      <c r="W22" t="n">
        <v>1.11</v>
      </c>
      <c r="X22" t="n">
        <v>0.33</v>
      </c>
      <c r="Y22" t="n">
        <v>1</v>
      </c>
      <c r="Z22" t="n">
        <v>10</v>
      </c>
      <c r="AA22" t="n">
        <v>112.4314756153731</v>
      </c>
      <c r="AB22" t="n">
        <v>153.8337050635236</v>
      </c>
      <c r="AC22" t="n">
        <v>139.152032159264</v>
      </c>
      <c r="AD22" t="n">
        <v>112431.4756153731</v>
      </c>
      <c r="AE22" t="n">
        <v>153833.7050635236</v>
      </c>
      <c r="AF22" t="n">
        <v>1.856243631188416e-06</v>
      </c>
      <c r="AG22" t="n">
        <v>0.1225</v>
      </c>
      <c r="AH22" t="n">
        <v>139152.032159264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8.5549</v>
      </c>
      <c r="E23" t="n">
        <v>11.69</v>
      </c>
      <c r="F23" t="n">
        <v>7.8</v>
      </c>
      <c r="G23" t="n">
        <v>29.26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127.92</v>
      </c>
      <c r="Q23" t="n">
        <v>968.4400000000001</v>
      </c>
      <c r="R23" t="n">
        <v>35.15</v>
      </c>
      <c r="S23" t="n">
        <v>23.91</v>
      </c>
      <c r="T23" t="n">
        <v>4819.92</v>
      </c>
      <c r="U23" t="n">
        <v>0.68</v>
      </c>
      <c r="V23" t="n">
        <v>0.87</v>
      </c>
      <c r="W23" t="n">
        <v>1.11</v>
      </c>
      <c r="X23" t="n">
        <v>0.31</v>
      </c>
      <c r="Y23" t="n">
        <v>1</v>
      </c>
      <c r="Z23" t="n">
        <v>10</v>
      </c>
      <c r="AA23" t="n">
        <v>111.1316652269556</v>
      </c>
      <c r="AB23" t="n">
        <v>152.0552471465043</v>
      </c>
      <c r="AC23" t="n">
        <v>137.5433077697632</v>
      </c>
      <c r="AD23" t="n">
        <v>111131.6652269556</v>
      </c>
      <c r="AE23" t="n">
        <v>152055.2471465043</v>
      </c>
      <c r="AF23" t="n">
        <v>1.868276740682579e-06</v>
      </c>
      <c r="AG23" t="n">
        <v>0.1217708333333333</v>
      </c>
      <c r="AH23" t="n">
        <v>137543.3077697632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8.6151</v>
      </c>
      <c r="E24" t="n">
        <v>11.61</v>
      </c>
      <c r="F24" t="n">
        <v>7.78</v>
      </c>
      <c r="G24" t="n">
        <v>31.11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126.08</v>
      </c>
      <c r="Q24" t="n">
        <v>968.36</v>
      </c>
      <c r="R24" t="n">
        <v>34.54</v>
      </c>
      <c r="S24" t="n">
        <v>23.91</v>
      </c>
      <c r="T24" t="n">
        <v>4523.36</v>
      </c>
      <c r="U24" t="n">
        <v>0.6899999999999999</v>
      </c>
      <c r="V24" t="n">
        <v>0.87</v>
      </c>
      <c r="W24" t="n">
        <v>1.1</v>
      </c>
      <c r="X24" t="n">
        <v>0.28</v>
      </c>
      <c r="Y24" t="n">
        <v>1</v>
      </c>
      <c r="Z24" t="n">
        <v>10</v>
      </c>
      <c r="AA24" t="n">
        <v>109.1336679829756</v>
      </c>
      <c r="AB24" t="n">
        <v>149.3214991718749</v>
      </c>
      <c r="AC24" t="n">
        <v>135.0704648649921</v>
      </c>
      <c r="AD24" t="n">
        <v>109133.6679829756</v>
      </c>
      <c r="AE24" t="n">
        <v>149321.4991718749</v>
      </c>
      <c r="AF24" t="n">
        <v>1.881423622561863e-06</v>
      </c>
      <c r="AG24" t="n">
        <v>0.1209375</v>
      </c>
      <c r="AH24" t="n">
        <v>135070.4648649921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7.78</v>
      </c>
      <c r="G25" t="n">
        <v>31.1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126.15</v>
      </c>
      <c r="Q25" t="n">
        <v>968.3200000000001</v>
      </c>
      <c r="R25" t="n">
        <v>34.29</v>
      </c>
      <c r="S25" t="n">
        <v>23.91</v>
      </c>
      <c r="T25" t="n">
        <v>4397.46</v>
      </c>
      <c r="U25" t="n">
        <v>0.7</v>
      </c>
      <c r="V25" t="n">
        <v>0.87</v>
      </c>
      <c r="W25" t="n">
        <v>1.11</v>
      </c>
      <c r="X25" t="n">
        <v>0.28</v>
      </c>
      <c r="Y25" t="n">
        <v>1</v>
      </c>
      <c r="Z25" t="n">
        <v>10</v>
      </c>
      <c r="AA25" t="n">
        <v>109.1592311662851</v>
      </c>
      <c r="AB25" t="n">
        <v>149.356475847047</v>
      </c>
      <c r="AC25" t="n">
        <v>135.1021034153759</v>
      </c>
      <c r="AD25" t="n">
        <v>109159.2311662851</v>
      </c>
      <c r="AE25" t="n">
        <v>149356.475847047</v>
      </c>
      <c r="AF25" t="n">
        <v>1.881751202675135e-06</v>
      </c>
      <c r="AG25" t="n">
        <v>0.1209375</v>
      </c>
      <c r="AH25" t="n">
        <v>135102.1034153759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8.682600000000001</v>
      </c>
      <c r="E26" t="n">
        <v>11.52</v>
      </c>
      <c r="F26" t="n">
        <v>7.74</v>
      </c>
      <c r="G26" t="n">
        <v>33.18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124.42</v>
      </c>
      <c r="Q26" t="n">
        <v>968.38</v>
      </c>
      <c r="R26" t="n">
        <v>33.26</v>
      </c>
      <c r="S26" t="n">
        <v>23.91</v>
      </c>
      <c r="T26" t="n">
        <v>3888.13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107.117373584027</v>
      </c>
      <c r="AB26" t="n">
        <v>146.5627162226039</v>
      </c>
      <c r="AC26" t="n">
        <v>132.5749762884225</v>
      </c>
      <c r="AD26" t="n">
        <v>107117.373584027</v>
      </c>
      <c r="AE26" t="n">
        <v>146562.7162226039</v>
      </c>
      <c r="AF26" t="n">
        <v>1.896164727659068e-06</v>
      </c>
      <c r="AG26" t="n">
        <v>0.12</v>
      </c>
      <c r="AH26" t="n">
        <v>132574.9762884225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8.6797</v>
      </c>
      <c r="E27" t="n">
        <v>11.52</v>
      </c>
      <c r="F27" t="n">
        <v>7.75</v>
      </c>
      <c r="G27" t="n">
        <v>33.2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124.13</v>
      </c>
      <c r="Q27" t="n">
        <v>968.37</v>
      </c>
      <c r="R27" t="n">
        <v>33.4</v>
      </c>
      <c r="S27" t="n">
        <v>23.91</v>
      </c>
      <c r="T27" t="n">
        <v>3954.54</v>
      </c>
      <c r="U27" t="n">
        <v>0.72</v>
      </c>
      <c r="V27" t="n">
        <v>0.87</v>
      </c>
      <c r="W27" t="n">
        <v>1.1</v>
      </c>
      <c r="X27" t="n">
        <v>0.25</v>
      </c>
      <c r="Y27" t="n">
        <v>1</v>
      </c>
      <c r="Z27" t="n">
        <v>10</v>
      </c>
      <c r="AA27" t="n">
        <v>107.005712965776</v>
      </c>
      <c r="AB27" t="n">
        <v>146.4099372385941</v>
      </c>
      <c r="AC27" t="n">
        <v>132.4367783162199</v>
      </c>
      <c r="AD27" t="n">
        <v>107005.712965776</v>
      </c>
      <c r="AE27" t="n">
        <v>146409.9372385941</v>
      </c>
      <c r="AF27" t="n">
        <v>1.895531406106743e-06</v>
      </c>
      <c r="AG27" t="n">
        <v>0.12</v>
      </c>
      <c r="AH27" t="n">
        <v>132436.7783162199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8.729200000000001</v>
      </c>
      <c r="E28" t="n">
        <v>11.46</v>
      </c>
      <c r="F28" t="n">
        <v>7.74</v>
      </c>
      <c r="G28" t="n">
        <v>35.71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123.42</v>
      </c>
      <c r="Q28" t="n">
        <v>968.33</v>
      </c>
      <c r="R28" t="n">
        <v>33.15</v>
      </c>
      <c r="S28" t="n">
        <v>23.91</v>
      </c>
      <c r="T28" t="n">
        <v>3833.69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105.9308843157459</v>
      </c>
      <c r="AB28" t="n">
        <v>144.9393092615302</v>
      </c>
      <c r="AC28" t="n">
        <v>131.1065050092472</v>
      </c>
      <c r="AD28" t="n">
        <v>105930.8843157459</v>
      </c>
      <c r="AE28" t="n">
        <v>144939.3092615302</v>
      </c>
      <c r="AF28" t="n">
        <v>1.906341549844694e-06</v>
      </c>
      <c r="AG28" t="n">
        <v>0.119375</v>
      </c>
      <c r="AH28" t="n">
        <v>131106.5050092472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8.7258</v>
      </c>
      <c r="E29" t="n">
        <v>11.46</v>
      </c>
      <c r="F29" t="n">
        <v>7.74</v>
      </c>
      <c r="G29" t="n">
        <v>35.73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122.9</v>
      </c>
      <c r="Q29" t="n">
        <v>968.4299999999999</v>
      </c>
      <c r="R29" t="n">
        <v>33.14</v>
      </c>
      <c r="S29" t="n">
        <v>23.91</v>
      </c>
      <c r="T29" t="n">
        <v>3828.96</v>
      </c>
      <c r="U29" t="n">
        <v>0.72</v>
      </c>
      <c r="V29" t="n">
        <v>0.87</v>
      </c>
      <c r="W29" t="n">
        <v>1.1</v>
      </c>
      <c r="X29" t="n">
        <v>0.24</v>
      </c>
      <c r="Y29" t="n">
        <v>1</v>
      </c>
      <c r="Z29" t="n">
        <v>10</v>
      </c>
      <c r="AA29" t="n">
        <v>105.6470699992708</v>
      </c>
      <c r="AB29" t="n">
        <v>144.5509819927252</v>
      </c>
      <c r="AC29" t="n">
        <v>130.7552391499561</v>
      </c>
      <c r="AD29" t="n">
        <v>105647.0699992708</v>
      </c>
      <c r="AE29" t="n">
        <v>144550.9819927252</v>
      </c>
      <c r="AF29" t="n">
        <v>1.905599034921279e-06</v>
      </c>
      <c r="AG29" t="n">
        <v>0.119375</v>
      </c>
      <c r="AH29" t="n">
        <v>130755.2391499561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8.7925</v>
      </c>
      <c r="E30" t="n">
        <v>11.37</v>
      </c>
      <c r="F30" t="n">
        <v>7.71</v>
      </c>
      <c r="G30" t="n">
        <v>38.55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121.14</v>
      </c>
      <c r="Q30" t="n">
        <v>968.34</v>
      </c>
      <c r="R30" t="n">
        <v>32.35</v>
      </c>
      <c r="S30" t="n">
        <v>23.91</v>
      </c>
      <c r="T30" t="n">
        <v>3440.22</v>
      </c>
      <c r="U30" t="n">
        <v>0.74</v>
      </c>
      <c r="V30" t="n">
        <v>0.88</v>
      </c>
      <c r="W30" t="n">
        <v>1.1</v>
      </c>
      <c r="X30" t="n">
        <v>0.21</v>
      </c>
      <c r="Y30" t="n">
        <v>1</v>
      </c>
      <c r="Z30" t="n">
        <v>10</v>
      </c>
      <c r="AA30" t="n">
        <v>103.6648017471414</v>
      </c>
      <c r="AB30" t="n">
        <v>141.8387551186599</v>
      </c>
      <c r="AC30" t="n">
        <v>128.3018634021164</v>
      </c>
      <c r="AD30" t="n">
        <v>103664.8017471414</v>
      </c>
      <c r="AE30" t="n">
        <v>141838.7551186599</v>
      </c>
      <c r="AF30" t="n">
        <v>1.920165430624738e-06</v>
      </c>
      <c r="AG30" t="n">
        <v>0.1184375</v>
      </c>
      <c r="AH30" t="n">
        <v>128301.8634021164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8.789899999999999</v>
      </c>
      <c r="E31" t="n">
        <v>11.38</v>
      </c>
      <c r="F31" t="n">
        <v>7.71</v>
      </c>
      <c r="G31" t="n">
        <v>38.56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120.4</v>
      </c>
      <c r="Q31" t="n">
        <v>968.39</v>
      </c>
      <c r="R31" t="n">
        <v>32.46</v>
      </c>
      <c r="S31" t="n">
        <v>23.91</v>
      </c>
      <c r="T31" t="n">
        <v>3494.07</v>
      </c>
      <c r="U31" t="n">
        <v>0.74</v>
      </c>
      <c r="V31" t="n">
        <v>0.88</v>
      </c>
      <c r="W31" t="n">
        <v>1.1</v>
      </c>
      <c r="X31" t="n">
        <v>0.22</v>
      </c>
      <c r="Y31" t="n">
        <v>1</v>
      </c>
      <c r="Z31" t="n">
        <v>10</v>
      </c>
      <c r="AA31" t="n">
        <v>103.2370588979026</v>
      </c>
      <c r="AB31" t="n">
        <v>141.2534984816489</v>
      </c>
      <c r="AC31" t="n">
        <v>127.7724628371287</v>
      </c>
      <c r="AD31" t="n">
        <v>103237.0588979026</v>
      </c>
      <c r="AE31" t="n">
        <v>141253.4984816489</v>
      </c>
      <c r="AF31" t="n">
        <v>1.919597625095068e-06</v>
      </c>
      <c r="AG31" t="n">
        <v>0.1185416666666667</v>
      </c>
      <c r="AH31" t="n">
        <v>127772.4628371287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8.788600000000001</v>
      </c>
      <c r="E32" t="n">
        <v>11.38</v>
      </c>
      <c r="F32" t="n">
        <v>7.71</v>
      </c>
      <c r="G32" t="n">
        <v>38.57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119.53</v>
      </c>
      <c r="Q32" t="n">
        <v>968.3200000000001</v>
      </c>
      <c r="R32" t="n">
        <v>32.51</v>
      </c>
      <c r="S32" t="n">
        <v>23.91</v>
      </c>
      <c r="T32" t="n">
        <v>3520.15</v>
      </c>
      <c r="U32" t="n">
        <v>0.74</v>
      </c>
      <c r="V32" t="n">
        <v>0.88</v>
      </c>
      <c r="W32" t="n">
        <v>1.1</v>
      </c>
      <c r="X32" t="n">
        <v>0.22</v>
      </c>
      <c r="Y32" t="n">
        <v>1</v>
      </c>
      <c r="Z32" t="n">
        <v>10</v>
      </c>
      <c r="AA32" t="n">
        <v>102.7133221522274</v>
      </c>
      <c r="AB32" t="n">
        <v>140.536898760582</v>
      </c>
      <c r="AC32" t="n">
        <v>127.1242543876861</v>
      </c>
      <c r="AD32" t="n">
        <v>102713.3221522274</v>
      </c>
      <c r="AE32" t="n">
        <v>140536.898760582</v>
      </c>
      <c r="AF32" t="n">
        <v>1.919313722330233e-06</v>
      </c>
      <c r="AG32" t="n">
        <v>0.1185416666666667</v>
      </c>
      <c r="AH32" t="n">
        <v>127124.2543876861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8.8474</v>
      </c>
      <c r="E33" t="n">
        <v>11.3</v>
      </c>
      <c r="F33" t="n">
        <v>7.69</v>
      </c>
      <c r="G33" t="n">
        <v>41.97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118.6</v>
      </c>
      <c r="Q33" t="n">
        <v>968.3200000000001</v>
      </c>
      <c r="R33" t="n">
        <v>31.8</v>
      </c>
      <c r="S33" t="n">
        <v>23.91</v>
      </c>
      <c r="T33" t="n">
        <v>3171.06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101.4005925705828</v>
      </c>
      <c r="AB33" t="n">
        <v>138.740764233435</v>
      </c>
      <c r="AC33" t="n">
        <v>125.4995404189188</v>
      </c>
      <c r="AD33" t="n">
        <v>101400.5925705828</v>
      </c>
      <c r="AE33" t="n">
        <v>138740.764233435</v>
      </c>
      <c r="AF33" t="n">
        <v>1.932154862770465e-06</v>
      </c>
      <c r="AG33" t="n">
        <v>0.1177083333333333</v>
      </c>
      <c r="AH33" t="n">
        <v>125499.5404189188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8.843500000000001</v>
      </c>
      <c r="E34" t="n">
        <v>11.31</v>
      </c>
      <c r="F34" t="n">
        <v>7.7</v>
      </c>
      <c r="G34" t="n">
        <v>42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118.39</v>
      </c>
      <c r="Q34" t="n">
        <v>968.3200000000001</v>
      </c>
      <c r="R34" t="n">
        <v>32.12</v>
      </c>
      <c r="S34" t="n">
        <v>23.91</v>
      </c>
      <c r="T34" t="n">
        <v>3331.71</v>
      </c>
      <c r="U34" t="n">
        <v>0.74</v>
      </c>
      <c r="V34" t="n">
        <v>0.88</v>
      </c>
      <c r="W34" t="n">
        <v>1.1</v>
      </c>
      <c r="X34" t="n">
        <v>0.2</v>
      </c>
      <c r="Y34" t="n">
        <v>1</v>
      </c>
      <c r="Z34" t="n">
        <v>10</v>
      </c>
      <c r="AA34" t="n">
        <v>101.3499298090457</v>
      </c>
      <c r="AB34" t="n">
        <v>138.6714452080166</v>
      </c>
      <c r="AC34" t="n">
        <v>125.4368371039965</v>
      </c>
      <c r="AD34" t="n">
        <v>101349.9298090457</v>
      </c>
      <c r="AE34" t="n">
        <v>138671.4452080166</v>
      </c>
      <c r="AF34" t="n">
        <v>1.93130315447596e-06</v>
      </c>
      <c r="AG34" t="n">
        <v>0.1178125</v>
      </c>
      <c r="AH34" t="n">
        <v>125436.8371039965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8.845000000000001</v>
      </c>
      <c r="E35" t="n">
        <v>11.31</v>
      </c>
      <c r="F35" t="n">
        <v>7.7</v>
      </c>
      <c r="G35" t="n">
        <v>41.99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117.6</v>
      </c>
      <c r="Q35" t="n">
        <v>968.35</v>
      </c>
      <c r="R35" t="n">
        <v>31.92</v>
      </c>
      <c r="S35" t="n">
        <v>23.91</v>
      </c>
      <c r="T35" t="n">
        <v>3233.07</v>
      </c>
      <c r="U35" t="n">
        <v>0.75</v>
      </c>
      <c r="V35" t="n">
        <v>0.88</v>
      </c>
      <c r="W35" t="n">
        <v>1.1</v>
      </c>
      <c r="X35" t="n">
        <v>0.2</v>
      </c>
      <c r="Y35" t="n">
        <v>1</v>
      </c>
      <c r="Z35" t="n">
        <v>10</v>
      </c>
      <c r="AA35" t="n">
        <v>100.8470291791442</v>
      </c>
      <c r="AB35" t="n">
        <v>137.9833543797758</v>
      </c>
      <c r="AC35" t="n">
        <v>124.8144166986612</v>
      </c>
      <c r="AD35" t="n">
        <v>100847.0291791442</v>
      </c>
      <c r="AE35" t="n">
        <v>137983.3543797758</v>
      </c>
      <c r="AF35" t="n">
        <v>1.931630734589231e-06</v>
      </c>
      <c r="AG35" t="n">
        <v>0.1178125</v>
      </c>
      <c r="AH35" t="n">
        <v>124814.4166986612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8.915100000000001</v>
      </c>
      <c r="E36" t="n">
        <v>11.22</v>
      </c>
      <c r="F36" t="n">
        <v>7.66</v>
      </c>
      <c r="G36" t="n">
        <v>45.98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115.72</v>
      </c>
      <c r="Q36" t="n">
        <v>968.42</v>
      </c>
      <c r="R36" t="n">
        <v>30.91</v>
      </c>
      <c r="S36" t="n">
        <v>23.91</v>
      </c>
      <c r="T36" t="n">
        <v>2733.34</v>
      </c>
      <c r="U36" t="n">
        <v>0.77</v>
      </c>
      <c r="V36" t="n">
        <v>0.88</v>
      </c>
      <c r="W36" t="n">
        <v>1.09</v>
      </c>
      <c r="X36" t="n">
        <v>0.17</v>
      </c>
      <c r="Y36" t="n">
        <v>1</v>
      </c>
      <c r="Z36" t="n">
        <v>10</v>
      </c>
      <c r="AA36" t="n">
        <v>98.78278865077849</v>
      </c>
      <c r="AB36" t="n">
        <v>135.1589694210024</v>
      </c>
      <c r="AC36" t="n">
        <v>122.259587076303</v>
      </c>
      <c r="AD36" t="n">
        <v>98782.78865077849</v>
      </c>
      <c r="AE36" t="n">
        <v>135158.9694210024</v>
      </c>
      <c r="AF36" t="n">
        <v>1.946939645216105e-06</v>
      </c>
      <c r="AG36" t="n">
        <v>0.116875</v>
      </c>
      <c r="AH36" t="n">
        <v>122259.587076303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8.911099999999999</v>
      </c>
      <c r="E37" t="n">
        <v>11.22</v>
      </c>
      <c r="F37" t="n">
        <v>7.67</v>
      </c>
      <c r="G37" t="n">
        <v>46.02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115.34</v>
      </c>
      <c r="Q37" t="n">
        <v>968.3200000000001</v>
      </c>
      <c r="R37" t="n">
        <v>31.14</v>
      </c>
      <c r="S37" t="n">
        <v>23.91</v>
      </c>
      <c r="T37" t="n">
        <v>2843.5</v>
      </c>
      <c r="U37" t="n">
        <v>0.77</v>
      </c>
      <c r="V37" t="n">
        <v>0.88</v>
      </c>
      <c r="W37" t="n">
        <v>1.09</v>
      </c>
      <c r="X37" t="n">
        <v>0.17</v>
      </c>
      <c r="Y37" t="n">
        <v>1</v>
      </c>
      <c r="Z37" t="n">
        <v>10</v>
      </c>
      <c r="AA37" t="n">
        <v>98.62830204534217</v>
      </c>
      <c r="AB37" t="n">
        <v>134.9475940319765</v>
      </c>
      <c r="AC37" t="n">
        <v>122.0683850577385</v>
      </c>
      <c r="AD37" t="n">
        <v>98628.30204534216</v>
      </c>
      <c r="AE37" t="n">
        <v>134947.5940319765</v>
      </c>
      <c r="AF37" t="n">
        <v>1.946066098247382e-06</v>
      </c>
      <c r="AG37" t="n">
        <v>0.116875</v>
      </c>
      <c r="AH37" t="n">
        <v>122068.3850577385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8.914</v>
      </c>
      <c r="E38" t="n">
        <v>11.22</v>
      </c>
      <c r="F38" t="n">
        <v>7.67</v>
      </c>
      <c r="G38" t="n">
        <v>45.99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113.4</v>
      </c>
      <c r="Q38" t="n">
        <v>968.41</v>
      </c>
      <c r="R38" t="n">
        <v>30.79</v>
      </c>
      <c r="S38" t="n">
        <v>23.91</v>
      </c>
      <c r="T38" t="n">
        <v>2671.47</v>
      </c>
      <c r="U38" t="n">
        <v>0.78</v>
      </c>
      <c r="V38" t="n">
        <v>0.88</v>
      </c>
      <c r="W38" t="n">
        <v>1.1</v>
      </c>
      <c r="X38" t="n">
        <v>0.17</v>
      </c>
      <c r="Y38" t="n">
        <v>1</v>
      </c>
      <c r="Z38" t="n">
        <v>10</v>
      </c>
      <c r="AA38" t="n">
        <v>97.41250674497689</v>
      </c>
      <c r="AB38" t="n">
        <v>133.2840892649145</v>
      </c>
      <c r="AC38" t="n">
        <v>120.5636428509007</v>
      </c>
      <c r="AD38" t="n">
        <v>97412.5067449769</v>
      </c>
      <c r="AE38" t="n">
        <v>133284.0892649145</v>
      </c>
      <c r="AF38" t="n">
        <v>1.946699419799706e-06</v>
      </c>
      <c r="AG38" t="n">
        <v>0.116875</v>
      </c>
      <c r="AH38" t="n">
        <v>120563.6428509007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8.965</v>
      </c>
      <c r="E39" t="n">
        <v>11.15</v>
      </c>
      <c r="F39" t="n">
        <v>7.66</v>
      </c>
      <c r="G39" t="n">
        <v>51.05</v>
      </c>
      <c r="H39" t="n">
        <v>0.58</v>
      </c>
      <c r="I39" t="n">
        <v>9</v>
      </c>
      <c r="J39" t="n">
        <v>316.56</v>
      </c>
      <c r="K39" t="n">
        <v>61.82</v>
      </c>
      <c r="L39" t="n">
        <v>10.25</v>
      </c>
      <c r="M39" t="n">
        <v>7</v>
      </c>
      <c r="N39" t="n">
        <v>94.48999999999999</v>
      </c>
      <c r="O39" t="n">
        <v>39277.04</v>
      </c>
      <c r="P39" t="n">
        <v>112.85</v>
      </c>
      <c r="Q39" t="n">
        <v>968.3200000000001</v>
      </c>
      <c r="R39" t="n">
        <v>30.79</v>
      </c>
      <c r="S39" t="n">
        <v>23.91</v>
      </c>
      <c r="T39" t="n">
        <v>2678.18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96.4996357020822</v>
      </c>
      <c r="AB39" t="n">
        <v>132.0350588309985</v>
      </c>
      <c r="AC39" t="n">
        <v>119.433818128572</v>
      </c>
      <c r="AD39" t="n">
        <v>96499.6357020822</v>
      </c>
      <c r="AE39" t="n">
        <v>132035.0588309985</v>
      </c>
      <c r="AF39" t="n">
        <v>1.957837143650927e-06</v>
      </c>
      <c r="AG39" t="n">
        <v>0.1161458333333333</v>
      </c>
      <c r="AH39" t="n">
        <v>119433.818128572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8.968400000000001</v>
      </c>
      <c r="E40" t="n">
        <v>11.15</v>
      </c>
      <c r="F40" t="n">
        <v>7.65</v>
      </c>
      <c r="G40" t="n">
        <v>51.02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112.45</v>
      </c>
      <c r="Q40" t="n">
        <v>968.33</v>
      </c>
      <c r="R40" t="n">
        <v>30.54</v>
      </c>
      <c r="S40" t="n">
        <v>23.91</v>
      </c>
      <c r="T40" t="n">
        <v>2552.06</v>
      </c>
      <c r="U40" t="n">
        <v>0.78</v>
      </c>
      <c r="V40" t="n">
        <v>0.88</v>
      </c>
      <c r="W40" t="n">
        <v>1.09</v>
      </c>
      <c r="X40" t="n">
        <v>0.16</v>
      </c>
      <c r="Y40" t="n">
        <v>1</v>
      </c>
      <c r="Z40" t="n">
        <v>10</v>
      </c>
      <c r="AA40" t="n">
        <v>96.18717614586232</v>
      </c>
      <c r="AB40" t="n">
        <v>131.6075378814359</v>
      </c>
      <c r="AC40" t="n">
        <v>119.0470991784062</v>
      </c>
      <c r="AD40" t="n">
        <v>96187.17614586232</v>
      </c>
      <c r="AE40" t="n">
        <v>131607.5378814359</v>
      </c>
      <c r="AF40" t="n">
        <v>1.958579658574342e-06</v>
      </c>
      <c r="AG40" t="n">
        <v>0.1161458333333333</v>
      </c>
      <c r="AH40" t="n">
        <v>119047.0991784062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8.9673</v>
      </c>
      <c r="E41" t="n">
        <v>11.15</v>
      </c>
      <c r="F41" t="n">
        <v>7.65</v>
      </c>
      <c r="G41" t="n">
        <v>51.03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111.61</v>
      </c>
      <c r="Q41" t="n">
        <v>968.34</v>
      </c>
      <c r="R41" t="n">
        <v>30.65</v>
      </c>
      <c r="S41" t="n">
        <v>23.91</v>
      </c>
      <c r="T41" t="n">
        <v>2605.22</v>
      </c>
      <c r="U41" t="n">
        <v>0.78</v>
      </c>
      <c r="V41" t="n">
        <v>0.88</v>
      </c>
      <c r="W41" t="n">
        <v>1.09</v>
      </c>
      <c r="X41" t="n">
        <v>0.16</v>
      </c>
      <c r="Y41" t="n">
        <v>1</v>
      </c>
      <c r="Z41" t="n">
        <v>10</v>
      </c>
      <c r="AA41" t="n">
        <v>95.68896093930945</v>
      </c>
      <c r="AB41" t="n">
        <v>130.9258578561269</v>
      </c>
      <c r="AC41" t="n">
        <v>118.4304777379686</v>
      </c>
      <c r="AD41" t="n">
        <v>95688.96093930946</v>
      </c>
      <c r="AE41" t="n">
        <v>130925.8578561269</v>
      </c>
      <c r="AF41" t="n">
        <v>1.958339433157943e-06</v>
      </c>
      <c r="AG41" t="n">
        <v>0.1161458333333333</v>
      </c>
      <c r="AH41" t="n">
        <v>118430.4777379686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8.963900000000001</v>
      </c>
      <c r="E42" t="n">
        <v>11.16</v>
      </c>
      <c r="F42" t="n">
        <v>7.66</v>
      </c>
      <c r="G42" t="n">
        <v>51.06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110.57</v>
      </c>
      <c r="Q42" t="n">
        <v>968.3200000000001</v>
      </c>
      <c r="R42" t="n">
        <v>30.68</v>
      </c>
      <c r="S42" t="n">
        <v>23.91</v>
      </c>
      <c r="T42" t="n">
        <v>2619.35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95.12738404563407</v>
      </c>
      <c r="AB42" t="n">
        <v>130.1574835751766</v>
      </c>
      <c r="AC42" t="n">
        <v>117.7354360199719</v>
      </c>
      <c r="AD42" t="n">
        <v>95127.38404563407</v>
      </c>
      <c r="AE42" t="n">
        <v>130157.4835751766</v>
      </c>
      <c r="AF42" t="n">
        <v>1.957596918234529e-06</v>
      </c>
      <c r="AG42" t="n">
        <v>0.11625</v>
      </c>
      <c r="AH42" t="n">
        <v>117735.4360199719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9.026400000000001</v>
      </c>
      <c r="E43" t="n">
        <v>11.08</v>
      </c>
      <c r="F43" t="n">
        <v>7.64</v>
      </c>
      <c r="G43" t="n">
        <v>57.28</v>
      </c>
      <c r="H43" t="n">
        <v>0.63</v>
      </c>
      <c r="I43" t="n">
        <v>8</v>
      </c>
      <c r="J43" t="n">
        <v>318.8</v>
      </c>
      <c r="K43" t="n">
        <v>61.82</v>
      </c>
      <c r="L43" t="n">
        <v>11.25</v>
      </c>
      <c r="M43" t="n">
        <v>3</v>
      </c>
      <c r="N43" t="n">
        <v>95.73</v>
      </c>
      <c r="O43" t="n">
        <v>39553.2</v>
      </c>
      <c r="P43" t="n">
        <v>108.74</v>
      </c>
      <c r="Q43" t="n">
        <v>968.36</v>
      </c>
      <c r="R43" t="n">
        <v>29.97</v>
      </c>
      <c r="S43" t="n">
        <v>23.91</v>
      </c>
      <c r="T43" t="n">
        <v>2270.31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93.30922684382797</v>
      </c>
      <c r="AB43" t="n">
        <v>127.6698006802321</v>
      </c>
      <c r="AC43" t="n">
        <v>115.4851740890351</v>
      </c>
      <c r="AD43" t="n">
        <v>93309.22684382797</v>
      </c>
      <c r="AE43" t="n">
        <v>127669.8006802321</v>
      </c>
      <c r="AF43" t="n">
        <v>1.971246089620829e-06</v>
      </c>
      <c r="AG43" t="n">
        <v>0.1154166666666667</v>
      </c>
      <c r="AH43" t="n">
        <v>115485.1740890351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9.0244</v>
      </c>
      <c r="E44" t="n">
        <v>11.08</v>
      </c>
      <c r="F44" t="n">
        <v>7.64</v>
      </c>
      <c r="G44" t="n">
        <v>57.3</v>
      </c>
      <c r="H44" t="n">
        <v>0.64</v>
      </c>
      <c r="I44" t="n">
        <v>8</v>
      </c>
      <c r="J44" t="n">
        <v>319.36</v>
      </c>
      <c r="K44" t="n">
        <v>61.82</v>
      </c>
      <c r="L44" t="n">
        <v>11.5</v>
      </c>
      <c r="M44" t="n">
        <v>3</v>
      </c>
      <c r="N44" t="n">
        <v>96.04000000000001</v>
      </c>
      <c r="O44" t="n">
        <v>39622.59</v>
      </c>
      <c r="P44" t="n">
        <v>109.13</v>
      </c>
      <c r="Q44" t="n">
        <v>968.39</v>
      </c>
      <c r="R44" t="n">
        <v>30.03</v>
      </c>
      <c r="S44" t="n">
        <v>23.91</v>
      </c>
      <c r="T44" t="n">
        <v>2300.91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93.56464285049461</v>
      </c>
      <c r="AB44" t="n">
        <v>128.0192721287121</v>
      </c>
      <c r="AC44" t="n">
        <v>115.8012924729586</v>
      </c>
      <c r="AD44" t="n">
        <v>93564.64285049461</v>
      </c>
      <c r="AE44" t="n">
        <v>128019.2721287122</v>
      </c>
      <c r="AF44" t="n">
        <v>1.970809316136467e-06</v>
      </c>
      <c r="AG44" t="n">
        <v>0.1154166666666667</v>
      </c>
      <c r="AH44" t="n">
        <v>115801.2924729586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9.024100000000001</v>
      </c>
      <c r="E45" t="n">
        <v>11.08</v>
      </c>
      <c r="F45" t="n">
        <v>7.64</v>
      </c>
      <c r="G45" t="n">
        <v>57.3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3</v>
      </c>
      <c r="N45" t="n">
        <v>96.36</v>
      </c>
      <c r="O45" t="n">
        <v>39692.13</v>
      </c>
      <c r="P45" t="n">
        <v>109.64</v>
      </c>
      <c r="Q45" t="n">
        <v>968.36</v>
      </c>
      <c r="R45" t="n">
        <v>30</v>
      </c>
      <c r="S45" t="n">
        <v>23.91</v>
      </c>
      <c r="T45" t="n">
        <v>2286.85</v>
      </c>
      <c r="U45" t="n">
        <v>0.8</v>
      </c>
      <c r="V45" t="n">
        <v>0.89</v>
      </c>
      <c r="W45" t="n">
        <v>1.1</v>
      </c>
      <c r="X45" t="n">
        <v>0.14</v>
      </c>
      <c r="Y45" t="n">
        <v>1</v>
      </c>
      <c r="Z45" t="n">
        <v>10</v>
      </c>
      <c r="AA45" t="n">
        <v>93.87524084357628</v>
      </c>
      <c r="AB45" t="n">
        <v>128.4442460054626</v>
      </c>
      <c r="AC45" t="n">
        <v>116.1857074393668</v>
      </c>
      <c r="AD45" t="n">
        <v>93875.24084357628</v>
      </c>
      <c r="AE45" t="n">
        <v>128444.2460054626</v>
      </c>
      <c r="AF45" t="n">
        <v>1.970743800113813e-06</v>
      </c>
      <c r="AG45" t="n">
        <v>0.1154166666666667</v>
      </c>
      <c r="AH45" t="n">
        <v>116185.7074393668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9.022600000000001</v>
      </c>
      <c r="E46" t="n">
        <v>11.08</v>
      </c>
      <c r="F46" t="n">
        <v>7.64</v>
      </c>
      <c r="G46" t="n">
        <v>57.31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1</v>
      </c>
      <c r="N46" t="n">
        <v>96.67</v>
      </c>
      <c r="O46" t="n">
        <v>39761.81</v>
      </c>
      <c r="P46" t="n">
        <v>109.44</v>
      </c>
      <c r="Q46" t="n">
        <v>968.36</v>
      </c>
      <c r="R46" t="n">
        <v>29.99</v>
      </c>
      <c r="S46" t="n">
        <v>23.91</v>
      </c>
      <c r="T46" t="n">
        <v>2279.89</v>
      </c>
      <c r="U46" t="n">
        <v>0.8</v>
      </c>
      <c r="V46" t="n">
        <v>0.88</v>
      </c>
      <c r="W46" t="n">
        <v>1.1</v>
      </c>
      <c r="X46" t="n">
        <v>0.15</v>
      </c>
      <c r="Y46" t="n">
        <v>1</v>
      </c>
      <c r="Z46" t="n">
        <v>10</v>
      </c>
      <c r="AA46" t="n">
        <v>93.76988502426636</v>
      </c>
      <c r="AB46" t="n">
        <v>128.3000935255122</v>
      </c>
      <c r="AC46" t="n">
        <v>116.0553126697835</v>
      </c>
      <c r="AD46" t="n">
        <v>93769.88502426636</v>
      </c>
      <c r="AE46" t="n">
        <v>128300.0935255122</v>
      </c>
      <c r="AF46" t="n">
        <v>1.970416220000542e-06</v>
      </c>
      <c r="AG46" t="n">
        <v>0.1154166666666667</v>
      </c>
      <c r="AH46" t="n">
        <v>116055.3126697835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9.0219</v>
      </c>
      <c r="E47" t="n">
        <v>11.08</v>
      </c>
      <c r="F47" t="n">
        <v>7.64</v>
      </c>
      <c r="G47" t="n">
        <v>57.32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1</v>
      </c>
      <c r="N47" t="n">
        <v>96.98999999999999</v>
      </c>
      <c r="O47" t="n">
        <v>39831.64</v>
      </c>
      <c r="P47" t="n">
        <v>109.34</v>
      </c>
      <c r="Q47" t="n">
        <v>968.36</v>
      </c>
      <c r="R47" t="n">
        <v>30.06</v>
      </c>
      <c r="S47" t="n">
        <v>23.91</v>
      </c>
      <c r="T47" t="n">
        <v>2315.26</v>
      </c>
      <c r="U47" t="n">
        <v>0.8</v>
      </c>
      <c r="V47" t="n">
        <v>0.88</v>
      </c>
      <c r="W47" t="n">
        <v>1.1</v>
      </c>
      <c r="X47" t="n">
        <v>0.15</v>
      </c>
      <c r="Y47" t="n">
        <v>1</v>
      </c>
      <c r="Z47" t="n">
        <v>10</v>
      </c>
      <c r="AA47" t="n">
        <v>93.71668569079307</v>
      </c>
      <c r="AB47" t="n">
        <v>128.2273038504651</v>
      </c>
      <c r="AC47" t="n">
        <v>115.9894699391619</v>
      </c>
      <c r="AD47" t="n">
        <v>93716.68569079308</v>
      </c>
      <c r="AE47" t="n">
        <v>128227.3038504651</v>
      </c>
      <c r="AF47" t="n">
        <v>1.970263349281015e-06</v>
      </c>
      <c r="AG47" t="n">
        <v>0.1154166666666667</v>
      </c>
      <c r="AH47" t="n">
        <v>115989.4699391619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9.020300000000001</v>
      </c>
      <c r="E48" t="n">
        <v>11.09</v>
      </c>
      <c r="F48" t="n">
        <v>7.64</v>
      </c>
      <c r="G48" t="n">
        <v>57.33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1</v>
      </c>
      <c r="N48" t="n">
        <v>97.31</v>
      </c>
      <c r="O48" t="n">
        <v>39901.61</v>
      </c>
      <c r="P48" t="n">
        <v>109.51</v>
      </c>
      <c r="Q48" t="n">
        <v>968.36</v>
      </c>
      <c r="R48" t="n">
        <v>30.1</v>
      </c>
      <c r="S48" t="n">
        <v>23.91</v>
      </c>
      <c r="T48" t="n">
        <v>2335.24</v>
      </c>
      <c r="U48" t="n">
        <v>0.79</v>
      </c>
      <c r="V48" t="n">
        <v>0.88</v>
      </c>
      <c r="W48" t="n">
        <v>1.1</v>
      </c>
      <c r="X48" t="n">
        <v>0.15</v>
      </c>
      <c r="Y48" t="n">
        <v>1</v>
      </c>
      <c r="Z48" t="n">
        <v>10</v>
      </c>
      <c r="AA48" t="n">
        <v>93.83584900700077</v>
      </c>
      <c r="AB48" t="n">
        <v>128.3903483568149</v>
      </c>
      <c r="AC48" t="n">
        <v>116.1369537066601</v>
      </c>
      <c r="AD48" t="n">
        <v>93835.84900700077</v>
      </c>
      <c r="AE48" t="n">
        <v>128390.3483568149</v>
      </c>
      <c r="AF48" t="n">
        <v>1.969913930493526e-06</v>
      </c>
      <c r="AG48" t="n">
        <v>0.1155208333333333</v>
      </c>
      <c r="AH48" t="n">
        <v>116136.9537066601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9.018000000000001</v>
      </c>
      <c r="E49" t="n">
        <v>11.09</v>
      </c>
      <c r="F49" t="n">
        <v>7.65</v>
      </c>
      <c r="G49" t="n">
        <v>57.35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109.52</v>
      </c>
      <c r="Q49" t="n">
        <v>968.36</v>
      </c>
      <c r="R49" t="n">
        <v>30.11</v>
      </c>
      <c r="S49" t="n">
        <v>23.91</v>
      </c>
      <c r="T49" t="n">
        <v>2340.12</v>
      </c>
      <c r="U49" t="n">
        <v>0.79</v>
      </c>
      <c r="V49" t="n">
        <v>0.88</v>
      </c>
      <c r="W49" t="n">
        <v>1.1</v>
      </c>
      <c r="X49" t="n">
        <v>0.15</v>
      </c>
      <c r="Y49" t="n">
        <v>1</v>
      </c>
      <c r="Z49" t="n">
        <v>10</v>
      </c>
      <c r="AA49" t="n">
        <v>93.89903737078822</v>
      </c>
      <c r="AB49" t="n">
        <v>128.4768054638227</v>
      </c>
      <c r="AC49" t="n">
        <v>116.2151594687185</v>
      </c>
      <c r="AD49" t="n">
        <v>93899.03737078822</v>
      </c>
      <c r="AE49" t="n">
        <v>128476.8054638227</v>
      </c>
      <c r="AF49" t="n">
        <v>1.96941164098651e-06</v>
      </c>
      <c r="AG49" t="n">
        <v>0.1155208333333333</v>
      </c>
      <c r="AH49" t="n">
        <v>116215.1594687185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9.019600000000001</v>
      </c>
      <c r="E50" t="n">
        <v>11.09</v>
      </c>
      <c r="F50" t="n">
        <v>7.65</v>
      </c>
      <c r="G50" t="n">
        <v>57.34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109.65</v>
      </c>
      <c r="Q50" t="n">
        <v>968.38</v>
      </c>
      <c r="R50" t="n">
        <v>30.06</v>
      </c>
      <c r="S50" t="n">
        <v>23.91</v>
      </c>
      <c r="T50" t="n">
        <v>2318.1</v>
      </c>
      <c r="U50" t="n">
        <v>0.8</v>
      </c>
      <c r="V50" t="n">
        <v>0.88</v>
      </c>
      <c r="W50" t="n">
        <v>1.1</v>
      </c>
      <c r="X50" t="n">
        <v>0.15</v>
      </c>
      <c r="Y50" t="n">
        <v>1</v>
      </c>
      <c r="Z50" t="n">
        <v>10</v>
      </c>
      <c r="AA50" t="n">
        <v>93.96117111906223</v>
      </c>
      <c r="AB50" t="n">
        <v>128.5618195993587</v>
      </c>
      <c r="AC50" t="n">
        <v>116.292059974477</v>
      </c>
      <c r="AD50" t="n">
        <v>93961.17111906223</v>
      </c>
      <c r="AE50" t="n">
        <v>128561.8195993587</v>
      </c>
      <c r="AF50" t="n">
        <v>1.969761059774e-06</v>
      </c>
      <c r="AG50" t="n">
        <v>0.1155208333333333</v>
      </c>
      <c r="AH50" t="n">
        <v>116292.059974477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8.140000000000001</v>
      </c>
      <c r="E2" t="n">
        <v>12.28</v>
      </c>
      <c r="F2" t="n">
        <v>9.550000000000001</v>
      </c>
      <c r="G2" t="n">
        <v>5.85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27.96</v>
      </c>
      <c r="Q2" t="n">
        <v>968.9299999999999</v>
      </c>
      <c r="R2" t="n">
        <v>85.59</v>
      </c>
      <c r="S2" t="n">
        <v>23.91</v>
      </c>
      <c r="T2" t="n">
        <v>29631.35</v>
      </c>
      <c r="U2" t="n">
        <v>0.28</v>
      </c>
      <c r="V2" t="n">
        <v>0.71</v>
      </c>
      <c r="W2" t="n">
        <v>1.36</v>
      </c>
      <c r="X2" t="n">
        <v>2.05</v>
      </c>
      <c r="Y2" t="n">
        <v>1</v>
      </c>
      <c r="Z2" t="n">
        <v>10</v>
      </c>
      <c r="AA2" t="n">
        <v>32.58130160333855</v>
      </c>
      <c r="AB2" t="n">
        <v>44.57917423915006</v>
      </c>
      <c r="AC2" t="n">
        <v>40.3246004171052</v>
      </c>
      <c r="AD2" t="n">
        <v>32581.30160333855</v>
      </c>
      <c r="AE2" t="n">
        <v>44579.17423915007</v>
      </c>
      <c r="AF2" t="n">
        <v>2.481373011681954e-06</v>
      </c>
      <c r="AG2" t="n">
        <v>0.1279166666666667</v>
      </c>
      <c r="AH2" t="n">
        <v>40324.6004171052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8.660299999999999</v>
      </c>
      <c r="E2" t="n">
        <v>11.55</v>
      </c>
      <c r="F2" t="n">
        <v>8.51</v>
      </c>
      <c r="G2" t="n">
        <v>10.01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69.09</v>
      </c>
      <c r="Q2" t="n">
        <v>968.48</v>
      </c>
      <c r="R2" t="n">
        <v>57.3</v>
      </c>
      <c r="S2" t="n">
        <v>23.91</v>
      </c>
      <c r="T2" t="n">
        <v>15721.55</v>
      </c>
      <c r="U2" t="n">
        <v>0.42</v>
      </c>
      <c r="V2" t="n">
        <v>0.79</v>
      </c>
      <c r="W2" t="n">
        <v>1.16</v>
      </c>
      <c r="X2" t="n">
        <v>1.01</v>
      </c>
      <c r="Y2" t="n">
        <v>1</v>
      </c>
      <c r="Z2" t="n">
        <v>10</v>
      </c>
      <c r="AA2" t="n">
        <v>63.75765089776704</v>
      </c>
      <c r="AB2" t="n">
        <v>87.23603074733322</v>
      </c>
      <c r="AC2" t="n">
        <v>78.91034640936677</v>
      </c>
      <c r="AD2" t="n">
        <v>63757.65089776705</v>
      </c>
      <c r="AE2" t="n">
        <v>87236.03074733322</v>
      </c>
      <c r="AF2" t="n">
        <v>2.262759645896838e-06</v>
      </c>
      <c r="AG2" t="n">
        <v>0.1203125</v>
      </c>
      <c r="AH2" t="n">
        <v>78910.34640936677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9.0854</v>
      </c>
      <c r="E3" t="n">
        <v>11.01</v>
      </c>
      <c r="F3" t="n">
        <v>8.24</v>
      </c>
      <c r="G3" t="n">
        <v>13.01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36</v>
      </c>
      <c r="N3" t="n">
        <v>13.05</v>
      </c>
      <c r="O3" t="n">
        <v>12446.14</v>
      </c>
      <c r="P3" t="n">
        <v>64.25</v>
      </c>
      <c r="Q3" t="n">
        <v>968.38</v>
      </c>
      <c r="R3" t="n">
        <v>48.67</v>
      </c>
      <c r="S3" t="n">
        <v>23.91</v>
      </c>
      <c r="T3" t="n">
        <v>11470.57</v>
      </c>
      <c r="U3" t="n">
        <v>0.49</v>
      </c>
      <c r="V3" t="n">
        <v>0.82</v>
      </c>
      <c r="W3" t="n">
        <v>1.14</v>
      </c>
      <c r="X3" t="n">
        <v>0.74</v>
      </c>
      <c r="Y3" t="n">
        <v>1</v>
      </c>
      <c r="Z3" t="n">
        <v>10</v>
      </c>
      <c r="AA3" t="n">
        <v>57.395583281749</v>
      </c>
      <c r="AB3" t="n">
        <v>78.53116916048752</v>
      </c>
      <c r="AC3" t="n">
        <v>71.03626459501686</v>
      </c>
      <c r="AD3" t="n">
        <v>57395.58328174901</v>
      </c>
      <c r="AE3" t="n">
        <v>78531.16916048752</v>
      </c>
      <c r="AF3" t="n">
        <v>2.373829600225296e-06</v>
      </c>
      <c r="AG3" t="n">
        <v>0.1146875</v>
      </c>
      <c r="AH3" t="n">
        <v>71036.26459501687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9.3657</v>
      </c>
      <c r="E4" t="n">
        <v>10.68</v>
      </c>
      <c r="F4" t="n">
        <v>8.07</v>
      </c>
      <c r="G4" t="n">
        <v>16.14</v>
      </c>
      <c r="H4" t="n">
        <v>0.27</v>
      </c>
      <c r="I4" t="n">
        <v>30</v>
      </c>
      <c r="J4" t="n">
        <v>99.33</v>
      </c>
      <c r="K4" t="n">
        <v>39.72</v>
      </c>
      <c r="L4" t="n">
        <v>1.5</v>
      </c>
      <c r="M4" t="n">
        <v>27</v>
      </c>
      <c r="N4" t="n">
        <v>13.11</v>
      </c>
      <c r="O4" t="n">
        <v>12484.55</v>
      </c>
      <c r="P4" t="n">
        <v>60.23</v>
      </c>
      <c r="Q4" t="n">
        <v>968.4</v>
      </c>
      <c r="R4" t="n">
        <v>43.64</v>
      </c>
      <c r="S4" t="n">
        <v>23.91</v>
      </c>
      <c r="T4" t="n">
        <v>8997.07</v>
      </c>
      <c r="U4" t="n">
        <v>0.55</v>
      </c>
      <c r="V4" t="n">
        <v>0.84</v>
      </c>
      <c r="W4" t="n">
        <v>1.13</v>
      </c>
      <c r="X4" t="n">
        <v>0.58</v>
      </c>
      <c r="Y4" t="n">
        <v>1</v>
      </c>
      <c r="Z4" t="n">
        <v>10</v>
      </c>
      <c r="AA4" t="n">
        <v>53.05110782230018</v>
      </c>
      <c r="AB4" t="n">
        <v>72.58686617214238</v>
      </c>
      <c r="AC4" t="n">
        <v>65.65927754099586</v>
      </c>
      <c r="AD4" t="n">
        <v>53051.10782230018</v>
      </c>
      <c r="AE4" t="n">
        <v>72586.86617214239</v>
      </c>
      <c r="AF4" t="n">
        <v>2.447066269710751e-06</v>
      </c>
      <c r="AG4" t="n">
        <v>0.11125</v>
      </c>
      <c r="AH4" t="n">
        <v>65659.27754099586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9.524800000000001</v>
      </c>
      <c r="E5" t="n">
        <v>10.5</v>
      </c>
      <c r="F5" t="n">
        <v>8</v>
      </c>
      <c r="G5" t="n">
        <v>19.19</v>
      </c>
      <c r="H5" t="n">
        <v>0.31</v>
      </c>
      <c r="I5" t="n">
        <v>25</v>
      </c>
      <c r="J5" t="n">
        <v>99.64</v>
      </c>
      <c r="K5" t="n">
        <v>39.72</v>
      </c>
      <c r="L5" t="n">
        <v>1.75</v>
      </c>
      <c r="M5" t="n">
        <v>17</v>
      </c>
      <c r="N5" t="n">
        <v>13.18</v>
      </c>
      <c r="O5" t="n">
        <v>12522.99</v>
      </c>
      <c r="P5" t="n">
        <v>56.9</v>
      </c>
      <c r="Q5" t="n">
        <v>968.74</v>
      </c>
      <c r="R5" t="n">
        <v>40.78</v>
      </c>
      <c r="S5" t="n">
        <v>23.91</v>
      </c>
      <c r="T5" t="n">
        <v>7590.91</v>
      </c>
      <c r="U5" t="n">
        <v>0.59</v>
      </c>
      <c r="V5" t="n">
        <v>0.85</v>
      </c>
      <c r="W5" t="n">
        <v>1.14</v>
      </c>
      <c r="X5" t="n">
        <v>0.5</v>
      </c>
      <c r="Y5" t="n">
        <v>1</v>
      </c>
      <c r="Z5" t="n">
        <v>10</v>
      </c>
      <c r="AA5" t="n">
        <v>50.15204353449441</v>
      </c>
      <c r="AB5" t="n">
        <v>68.62023851587871</v>
      </c>
      <c r="AC5" t="n">
        <v>62.07121926104784</v>
      </c>
      <c r="AD5" t="n">
        <v>50152.04353449441</v>
      </c>
      <c r="AE5" t="n">
        <v>68620.23851587871</v>
      </c>
      <c r="AF5" t="n">
        <v>2.488635852711593e-06</v>
      </c>
      <c r="AG5" t="n">
        <v>0.109375</v>
      </c>
      <c r="AH5" t="n">
        <v>62071.21926104785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9.565799999999999</v>
      </c>
      <c r="E6" t="n">
        <v>10.45</v>
      </c>
      <c r="F6" t="n">
        <v>7.97</v>
      </c>
      <c r="G6" t="n">
        <v>19.93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3</v>
      </c>
      <c r="N6" t="n">
        <v>13.24</v>
      </c>
      <c r="O6" t="n">
        <v>12561.45</v>
      </c>
      <c r="P6" t="n">
        <v>56.12</v>
      </c>
      <c r="Q6" t="n">
        <v>968.49</v>
      </c>
      <c r="R6" t="n">
        <v>39.62</v>
      </c>
      <c r="S6" t="n">
        <v>23.91</v>
      </c>
      <c r="T6" t="n">
        <v>7014.35</v>
      </c>
      <c r="U6" t="n">
        <v>0.6</v>
      </c>
      <c r="V6" t="n">
        <v>0.85</v>
      </c>
      <c r="W6" t="n">
        <v>1.15</v>
      </c>
      <c r="X6" t="n">
        <v>0.48</v>
      </c>
      <c r="Y6" t="n">
        <v>1</v>
      </c>
      <c r="Z6" t="n">
        <v>10</v>
      </c>
      <c r="AA6" t="n">
        <v>49.44150696974236</v>
      </c>
      <c r="AB6" t="n">
        <v>67.64805104132454</v>
      </c>
      <c r="AC6" t="n">
        <v>61.19181599459112</v>
      </c>
      <c r="AD6" t="n">
        <v>49441.50696974236</v>
      </c>
      <c r="AE6" t="n">
        <v>67648.05104132454</v>
      </c>
      <c r="AF6" t="n">
        <v>2.499348315961337e-06</v>
      </c>
      <c r="AG6" t="n">
        <v>0.1088541666666667</v>
      </c>
      <c r="AH6" t="n">
        <v>61191.81599459112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9.5816</v>
      </c>
      <c r="E7" t="n">
        <v>10.44</v>
      </c>
      <c r="F7" t="n">
        <v>7.98</v>
      </c>
      <c r="G7" t="n">
        <v>20.81</v>
      </c>
      <c r="H7" t="n">
        <v>0.39</v>
      </c>
      <c r="I7" t="n">
        <v>23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56.07</v>
      </c>
      <c r="Q7" t="n">
        <v>968.47</v>
      </c>
      <c r="R7" t="n">
        <v>39.75</v>
      </c>
      <c r="S7" t="n">
        <v>23.91</v>
      </c>
      <c r="T7" t="n">
        <v>7084.24</v>
      </c>
      <c r="U7" t="n">
        <v>0.6</v>
      </c>
      <c r="V7" t="n">
        <v>0.85</v>
      </c>
      <c r="W7" t="n">
        <v>1.14</v>
      </c>
      <c r="X7" t="n">
        <v>0.48</v>
      </c>
      <c r="Y7" t="n">
        <v>1</v>
      </c>
      <c r="Z7" t="n">
        <v>10</v>
      </c>
      <c r="AA7" t="n">
        <v>49.35400627922372</v>
      </c>
      <c r="AB7" t="n">
        <v>67.52832873629897</v>
      </c>
      <c r="AC7" t="n">
        <v>61.08351981832586</v>
      </c>
      <c r="AD7" t="n">
        <v>49354.00627922371</v>
      </c>
      <c r="AE7" t="n">
        <v>67528.32873629898</v>
      </c>
      <c r="AF7" t="n">
        <v>2.503476533506362e-06</v>
      </c>
      <c r="AG7" t="n">
        <v>0.10875</v>
      </c>
      <c r="AH7" t="n">
        <v>61083.51981832586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9.577500000000001</v>
      </c>
      <c r="E8" t="n">
        <v>10.44</v>
      </c>
      <c r="F8" t="n">
        <v>7.98</v>
      </c>
      <c r="G8" t="n">
        <v>20.82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56.25</v>
      </c>
      <c r="Q8" t="n">
        <v>968.54</v>
      </c>
      <c r="R8" t="n">
        <v>39.79</v>
      </c>
      <c r="S8" t="n">
        <v>23.91</v>
      </c>
      <c r="T8" t="n">
        <v>7103.76</v>
      </c>
      <c r="U8" t="n">
        <v>0.6</v>
      </c>
      <c r="V8" t="n">
        <v>0.85</v>
      </c>
      <c r="W8" t="n">
        <v>1.15</v>
      </c>
      <c r="X8" t="n">
        <v>0.48</v>
      </c>
      <c r="Y8" t="n">
        <v>1</v>
      </c>
      <c r="Z8" t="n">
        <v>10</v>
      </c>
      <c r="AA8" t="n">
        <v>49.47658864036212</v>
      </c>
      <c r="AB8" t="n">
        <v>67.69605133076055</v>
      </c>
      <c r="AC8" t="n">
        <v>61.23523520377221</v>
      </c>
      <c r="AD8" t="n">
        <v>49476.58864036213</v>
      </c>
      <c r="AE8" t="n">
        <v>67696.05133076056</v>
      </c>
      <c r="AF8" t="n">
        <v>2.502405287181388e-06</v>
      </c>
      <c r="AG8" t="n">
        <v>0.10875</v>
      </c>
      <c r="AH8" t="n">
        <v>61235.23520377222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6.2647</v>
      </c>
      <c r="E2" t="n">
        <v>15.96</v>
      </c>
      <c r="F2" t="n">
        <v>9.460000000000001</v>
      </c>
      <c r="G2" t="n">
        <v>5.85</v>
      </c>
      <c r="H2" t="n">
        <v>0.09</v>
      </c>
      <c r="I2" t="n">
        <v>97</v>
      </c>
      <c r="J2" t="n">
        <v>204</v>
      </c>
      <c r="K2" t="n">
        <v>55.27</v>
      </c>
      <c r="L2" t="n">
        <v>1</v>
      </c>
      <c r="M2" t="n">
        <v>95</v>
      </c>
      <c r="N2" t="n">
        <v>42.72</v>
      </c>
      <c r="O2" t="n">
        <v>25393.6</v>
      </c>
      <c r="P2" t="n">
        <v>133.32</v>
      </c>
      <c r="Q2" t="n">
        <v>968.58</v>
      </c>
      <c r="R2" t="n">
        <v>87.05</v>
      </c>
      <c r="S2" t="n">
        <v>23.91</v>
      </c>
      <c r="T2" t="n">
        <v>30368.08</v>
      </c>
      <c r="U2" t="n">
        <v>0.27</v>
      </c>
      <c r="V2" t="n">
        <v>0.71</v>
      </c>
      <c r="W2" t="n">
        <v>1.24</v>
      </c>
      <c r="X2" t="n">
        <v>1.97</v>
      </c>
      <c r="Y2" t="n">
        <v>1</v>
      </c>
      <c r="Z2" t="n">
        <v>10</v>
      </c>
      <c r="AA2" t="n">
        <v>157.7243589118522</v>
      </c>
      <c r="AB2" t="n">
        <v>215.8054261707216</v>
      </c>
      <c r="AC2" t="n">
        <v>195.2092591818677</v>
      </c>
      <c r="AD2" t="n">
        <v>157724.3589118522</v>
      </c>
      <c r="AE2" t="n">
        <v>215805.4261707216</v>
      </c>
      <c r="AF2" t="n">
        <v>1.451105700825438e-06</v>
      </c>
      <c r="AG2" t="n">
        <v>0.16625</v>
      </c>
      <c r="AH2" t="n">
        <v>195209.2591818677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6.9109</v>
      </c>
      <c r="E3" t="n">
        <v>14.47</v>
      </c>
      <c r="F3" t="n">
        <v>8.94</v>
      </c>
      <c r="G3" t="n">
        <v>7.35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124.9</v>
      </c>
      <c r="Q3" t="n">
        <v>968.6</v>
      </c>
      <c r="R3" t="n">
        <v>70.89</v>
      </c>
      <c r="S3" t="n">
        <v>23.91</v>
      </c>
      <c r="T3" t="n">
        <v>22405.23</v>
      </c>
      <c r="U3" t="n">
        <v>0.34</v>
      </c>
      <c r="V3" t="n">
        <v>0.76</v>
      </c>
      <c r="W3" t="n">
        <v>1.19</v>
      </c>
      <c r="X3" t="n">
        <v>1.45</v>
      </c>
      <c r="Y3" t="n">
        <v>1</v>
      </c>
      <c r="Z3" t="n">
        <v>10</v>
      </c>
      <c r="AA3" t="n">
        <v>134.5167023130861</v>
      </c>
      <c r="AB3" t="n">
        <v>184.0516865627563</v>
      </c>
      <c r="AC3" t="n">
        <v>166.486051915423</v>
      </c>
      <c r="AD3" t="n">
        <v>134516.7023130861</v>
      </c>
      <c r="AE3" t="n">
        <v>184051.6865627563</v>
      </c>
      <c r="AF3" t="n">
        <v>1.60078637250539e-06</v>
      </c>
      <c r="AG3" t="n">
        <v>0.1507291666666667</v>
      </c>
      <c r="AH3" t="n">
        <v>166486.051915423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7.3317</v>
      </c>
      <c r="E4" t="n">
        <v>13.64</v>
      </c>
      <c r="F4" t="n">
        <v>8.68</v>
      </c>
      <c r="G4" t="n">
        <v>8.83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120.24</v>
      </c>
      <c r="Q4" t="n">
        <v>968.37</v>
      </c>
      <c r="R4" t="n">
        <v>62.58</v>
      </c>
      <c r="S4" t="n">
        <v>23.91</v>
      </c>
      <c r="T4" t="n">
        <v>18322.92</v>
      </c>
      <c r="U4" t="n">
        <v>0.38</v>
      </c>
      <c r="V4" t="n">
        <v>0.78</v>
      </c>
      <c r="W4" t="n">
        <v>1.18</v>
      </c>
      <c r="X4" t="n">
        <v>1.19</v>
      </c>
      <c r="Y4" t="n">
        <v>1</v>
      </c>
      <c r="Z4" t="n">
        <v>10</v>
      </c>
      <c r="AA4" t="n">
        <v>122.4968053819631</v>
      </c>
      <c r="AB4" t="n">
        <v>167.6055333011748</v>
      </c>
      <c r="AC4" t="n">
        <v>151.6094964388006</v>
      </c>
      <c r="AD4" t="n">
        <v>122496.8053819631</v>
      </c>
      <c r="AE4" t="n">
        <v>167605.5333011748</v>
      </c>
      <c r="AF4" t="n">
        <v>1.698257165824678e-06</v>
      </c>
      <c r="AG4" t="n">
        <v>0.1420833333333333</v>
      </c>
      <c r="AH4" t="n">
        <v>151609.4964388006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7.6753</v>
      </c>
      <c r="E5" t="n">
        <v>13.03</v>
      </c>
      <c r="F5" t="n">
        <v>8.48</v>
      </c>
      <c r="G5" t="n">
        <v>10.38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116.4</v>
      </c>
      <c r="Q5" t="n">
        <v>968.53</v>
      </c>
      <c r="R5" t="n">
        <v>56.04</v>
      </c>
      <c r="S5" t="n">
        <v>23.91</v>
      </c>
      <c r="T5" t="n">
        <v>15099.67</v>
      </c>
      <c r="U5" t="n">
        <v>0.43</v>
      </c>
      <c r="V5" t="n">
        <v>0.8</v>
      </c>
      <c r="W5" t="n">
        <v>1.17</v>
      </c>
      <c r="X5" t="n">
        <v>0.98</v>
      </c>
      <c r="Y5" t="n">
        <v>1</v>
      </c>
      <c r="Z5" t="n">
        <v>10</v>
      </c>
      <c r="AA5" t="n">
        <v>113.677013164551</v>
      </c>
      <c r="AB5" t="n">
        <v>155.5379044875465</v>
      </c>
      <c r="AC5" t="n">
        <v>140.6935851821176</v>
      </c>
      <c r="AD5" t="n">
        <v>113677.013164551</v>
      </c>
      <c r="AE5" t="n">
        <v>155537.9044875464</v>
      </c>
      <c r="AF5" t="n">
        <v>1.777845959989382e-06</v>
      </c>
      <c r="AG5" t="n">
        <v>0.1357291666666667</v>
      </c>
      <c r="AH5" t="n">
        <v>140693.5851821176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7.9323</v>
      </c>
      <c r="E6" t="n">
        <v>12.61</v>
      </c>
      <c r="F6" t="n">
        <v>8.34</v>
      </c>
      <c r="G6" t="n">
        <v>11.91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113.38</v>
      </c>
      <c r="Q6" t="n">
        <v>968.4</v>
      </c>
      <c r="R6" t="n">
        <v>51.8</v>
      </c>
      <c r="S6" t="n">
        <v>23.91</v>
      </c>
      <c r="T6" t="n">
        <v>13016.02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107.5101214284943</v>
      </c>
      <c r="AB6" t="n">
        <v>147.1000911502158</v>
      </c>
      <c r="AC6" t="n">
        <v>133.0610649071537</v>
      </c>
      <c r="AD6" t="n">
        <v>107510.1214284943</v>
      </c>
      <c r="AE6" t="n">
        <v>147100.0911502158</v>
      </c>
      <c r="AF6" t="n">
        <v>1.837375413133529e-06</v>
      </c>
      <c r="AG6" t="n">
        <v>0.1313541666666667</v>
      </c>
      <c r="AH6" t="n">
        <v>133061.0649071537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8.138500000000001</v>
      </c>
      <c r="E7" t="n">
        <v>12.29</v>
      </c>
      <c r="F7" t="n">
        <v>8.220000000000001</v>
      </c>
      <c r="G7" t="n">
        <v>13.33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110.81</v>
      </c>
      <c r="Q7" t="n">
        <v>968.54</v>
      </c>
      <c r="R7" t="n">
        <v>48.09</v>
      </c>
      <c r="S7" t="n">
        <v>23.91</v>
      </c>
      <c r="T7" t="n">
        <v>11184</v>
      </c>
      <c r="U7" t="n">
        <v>0.5</v>
      </c>
      <c r="V7" t="n">
        <v>0.82</v>
      </c>
      <c r="W7" t="n">
        <v>1.14</v>
      </c>
      <c r="X7" t="n">
        <v>0.72</v>
      </c>
      <c r="Y7" t="n">
        <v>1</v>
      </c>
      <c r="Z7" t="n">
        <v>10</v>
      </c>
      <c r="AA7" t="n">
        <v>102.7206526668784</v>
      </c>
      <c r="AB7" t="n">
        <v>140.546928694127</v>
      </c>
      <c r="AC7" t="n">
        <v>127.1333270784507</v>
      </c>
      <c r="AD7" t="n">
        <v>102720.6526668784</v>
      </c>
      <c r="AE7" t="n">
        <v>140546.928694127</v>
      </c>
      <c r="AF7" t="n">
        <v>1.885137954916888e-06</v>
      </c>
      <c r="AG7" t="n">
        <v>0.1280208333333333</v>
      </c>
      <c r="AH7" t="n">
        <v>127133.3270784507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8.3399</v>
      </c>
      <c r="E8" t="n">
        <v>11.99</v>
      </c>
      <c r="F8" t="n">
        <v>8.130000000000001</v>
      </c>
      <c r="G8" t="n">
        <v>15.24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108.14</v>
      </c>
      <c r="Q8" t="n">
        <v>968.52</v>
      </c>
      <c r="R8" t="n">
        <v>45.34</v>
      </c>
      <c r="S8" t="n">
        <v>23.91</v>
      </c>
      <c r="T8" t="n">
        <v>9835.16</v>
      </c>
      <c r="U8" t="n">
        <v>0.53</v>
      </c>
      <c r="V8" t="n">
        <v>0.83</v>
      </c>
      <c r="W8" t="n">
        <v>1.13</v>
      </c>
      <c r="X8" t="n">
        <v>0.63</v>
      </c>
      <c r="Y8" t="n">
        <v>1</v>
      </c>
      <c r="Z8" t="n">
        <v>10</v>
      </c>
      <c r="AA8" t="n">
        <v>98.25286768905816</v>
      </c>
      <c r="AB8" t="n">
        <v>134.4339081827142</v>
      </c>
      <c r="AC8" t="n">
        <v>121.6037246649669</v>
      </c>
      <c r="AD8" t="n">
        <v>98252.86768905817</v>
      </c>
      <c r="AE8" t="n">
        <v>134433.9081827142</v>
      </c>
      <c r="AF8" t="n">
        <v>1.931788662555919e-06</v>
      </c>
      <c r="AG8" t="n">
        <v>0.1248958333333333</v>
      </c>
      <c r="AH8" t="n">
        <v>121603.7246649669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8.4686</v>
      </c>
      <c r="E9" t="n">
        <v>11.81</v>
      </c>
      <c r="F9" t="n">
        <v>8.07</v>
      </c>
      <c r="G9" t="n">
        <v>16.69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106.56</v>
      </c>
      <c r="Q9" t="n">
        <v>968.42</v>
      </c>
      <c r="R9" t="n">
        <v>43.55</v>
      </c>
      <c r="S9" t="n">
        <v>23.91</v>
      </c>
      <c r="T9" t="n">
        <v>8953.700000000001</v>
      </c>
      <c r="U9" t="n">
        <v>0.55</v>
      </c>
      <c r="V9" t="n">
        <v>0.84</v>
      </c>
      <c r="W9" t="n">
        <v>1.13</v>
      </c>
      <c r="X9" t="n">
        <v>0.57</v>
      </c>
      <c r="Y9" t="n">
        <v>1</v>
      </c>
      <c r="Z9" t="n">
        <v>10</v>
      </c>
      <c r="AA9" t="n">
        <v>95.58261275557145</v>
      </c>
      <c r="AB9" t="n">
        <v>130.7803475793859</v>
      </c>
      <c r="AC9" t="n">
        <v>118.2988547578147</v>
      </c>
      <c r="AD9" t="n">
        <v>95582.61275557145</v>
      </c>
      <c r="AE9" t="n">
        <v>130780.3475793859</v>
      </c>
      <c r="AF9" t="n">
        <v>1.961599715550673e-06</v>
      </c>
      <c r="AG9" t="n">
        <v>0.1230208333333333</v>
      </c>
      <c r="AH9" t="n">
        <v>118298.8547578147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8.606299999999999</v>
      </c>
      <c r="E10" t="n">
        <v>11.62</v>
      </c>
      <c r="F10" t="n">
        <v>8</v>
      </c>
      <c r="G10" t="n">
        <v>18.46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104.42</v>
      </c>
      <c r="Q10" t="n">
        <v>968.3200000000001</v>
      </c>
      <c r="R10" t="n">
        <v>41.28</v>
      </c>
      <c r="S10" t="n">
        <v>23.91</v>
      </c>
      <c r="T10" t="n">
        <v>7833.7</v>
      </c>
      <c r="U10" t="n">
        <v>0.58</v>
      </c>
      <c r="V10" t="n">
        <v>0.85</v>
      </c>
      <c r="W10" t="n">
        <v>1.13</v>
      </c>
      <c r="X10" t="n">
        <v>0.5</v>
      </c>
      <c r="Y10" t="n">
        <v>1</v>
      </c>
      <c r="Z10" t="n">
        <v>10</v>
      </c>
      <c r="AA10" t="n">
        <v>92.511954174237</v>
      </c>
      <c r="AB10" t="n">
        <v>126.5789370405105</v>
      </c>
      <c r="AC10" t="n">
        <v>114.4984209440514</v>
      </c>
      <c r="AD10" t="n">
        <v>92511.95417423701</v>
      </c>
      <c r="AE10" t="n">
        <v>126578.9370405105</v>
      </c>
      <c r="AF10" t="n">
        <v>1.993495457566039e-06</v>
      </c>
      <c r="AG10" t="n">
        <v>0.1210416666666667</v>
      </c>
      <c r="AH10" t="n">
        <v>114498.4209440515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8.709300000000001</v>
      </c>
      <c r="E11" t="n">
        <v>11.48</v>
      </c>
      <c r="F11" t="n">
        <v>7.94</v>
      </c>
      <c r="G11" t="n">
        <v>19.86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102.78</v>
      </c>
      <c r="Q11" t="n">
        <v>968.4</v>
      </c>
      <c r="R11" t="n">
        <v>39.49</v>
      </c>
      <c r="S11" t="n">
        <v>23.91</v>
      </c>
      <c r="T11" t="n">
        <v>6952.94</v>
      </c>
      <c r="U11" t="n">
        <v>0.61</v>
      </c>
      <c r="V11" t="n">
        <v>0.85</v>
      </c>
      <c r="W11" t="n">
        <v>1.12</v>
      </c>
      <c r="X11" t="n">
        <v>0.45</v>
      </c>
      <c r="Y11" t="n">
        <v>1</v>
      </c>
      <c r="Z11" t="n">
        <v>10</v>
      </c>
      <c r="AA11" t="n">
        <v>90.23086604629935</v>
      </c>
      <c r="AB11" t="n">
        <v>123.457851629362</v>
      </c>
      <c r="AC11" t="n">
        <v>111.6752075440711</v>
      </c>
      <c r="AD11" t="n">
        <v>90230.86604629936</v>
      </c>
      <c r="AE11" t="n">
        <v>123457.851629362</v>
      </c>
      <c r="AF11" t="n">
        <v>2.017353565246378e-06</v>
      </c>
      <c r="AG11" t="n">
        <v>0.1195833333333333</v>
      </c>
      <c r="AH11" t="n">
        <v>111675.2075440711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8.8048</v>
      </c>
      <c r="E12" t="n">
        <v>11.36</v>
      </c>
      <c r="F12" t="n">
        <v>7.9</v>
      </c>
      <c r="G12" t="n">
        <v>21.55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101</v>
      </c>
      <c r="Q12" t="n">
        <v>968.42</v>
      </c>
      <c r="R12" t="n">
        <v>38.39</v>
      </c>
      <c r="S12" t="n">
        <v>23.91</v>
      </c>
      <c r="T12" t="n">
        <v>6412.68</v>
      </c>
      <c r="U12" t="n">
        <v>0.62</v>
      </c>
      <c r="V12" t="n">
        <v>0.86</v>
      </c>
      <c r="W12" t="n">
        <v>1.11</v>
      </c>
      <c r="X12" t="n">
        <v>0.4</v>
      </c>
      <c r="Y12" t="n">
        <v>1</v>
      </c>
      <c r="Z12" t="n">
        <v>10</v>
      </c>
      <c r="AA12" t="n">
        <v>88.05020366964592</v>
      </c>
      <c r="AB12" t="n">
        <v>120.4741731615919</v>
      </c>
      <c r="AC12" t="n">
        <v>108.9762871616451</v>
      </c>
      <c r="AD12" t="n">
        <v>88050.20366964593</v>
      </c>
      <c r="AE12" t="n">
        <v>120474.1731615919</v>
      </c>
      <c r="AF12" t="n">
        <v>2.039474432076207e-06</v>
      </c>
      <c r="AG12" t="n">
        <v>0.1183333333333333</v>
      </c>
      <c r="AH12" t="n">
        <v>108976.2871616451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8.898099999999999</v>
      </c>
      <c r="E13" t="n">
        <v>11.24</v>
      </c>
      <c r="F13" t="n">
        <v>7.86</v>
      </c>
      <c r="G13" t="n">
        <v>23.59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99.58</v>
      </c>
      <c r="Q13" t="n">
        <v>968.39</v>
      </c>
      <c r="R13" t="n">
        <v>37.12</v>
      </c>
      <c r="S13" t="n">
        <v>23.91</v>
      </c>
      <c r="T13" t="n">
        <v>5783.95</v>
      </c>
      <c r="U13" t="n">
        <v>0.64</v>
      </c>
      <c r="V13" t="n">
        <v>0.86</v>
      </c>
      <c r="W13" t="n">
        <v>1.11</v>
      </c>
      <c r="X13" t="n">
        <v>0.37</v>
      </c>
      <c r="Y13" t="n">
        <v>1</v>
      </c>
      <c r="Z13" t="n">
        <v>10</v>
      </c>
      <c r="AA13" t="n">
        <v>86.15718006170155</v>
      </c>
      <c r="AB13" t="n">
        <v>117.8840547468963</v>
      </c>
      <c r="AC13" t="n">
        <v>106.6333660131931</v>
      </c>
      <c r="AD13" t="n">
        <v>86157.18006170155</v>
      </c>
      <c r="AE13" t="n">
        <v>117884.0547468963</v>
      </c>
      <c r="AF13" t="n">
        <v>2.061085708256553e-06</v>
      </c>
      <c r="AG13" t="n">
        <v>0.1170833333333333</v>
      </c>
      <c r="AH13" t="n">
        <v>106633.3660131931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8.946099999999999</v>
      </c>
      <c r="E14" t="n">
        <v>11.18</v>
      </c>
      <c r="F14" t="n">
        <v>7.84</v>
      </c>
      <c r="G14" t="n">
        <v>24.77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97.56</v>
      </c>
      <c r="Q14" t="n">
        <v>968.35</v>
      </c>
      <c r="R14" t="n">
        <v>36.39</v>
      </c>
      <c r="S14" t="n">
        <v>23.91</v>
      </c>
      <c r="T14" t="n">
        <v>5423.49</v>
      </c>
      <c r="U14" t="n">
        <v>0.66</v>
      </c>
      <c r="V14" t="n">
        <v>0.86</v>
      </c>
      <c r="W14" t="n">
        <v>1.11</v>
      </c>
      <c r="X14" t="n">
        <v>0.35</v>
      </c>
      <c r="Y14" t="n">
        <v>1</v>
      </c>
      <c r="Z14" t="n">
        <v>10</v>
      </c>
      <c r="AA14" t="n">
        <v>84.41600672168158</v>
      </c>
      <c r="AB14" t="n">
        <v>115.5017045679358</v>
      </c>
      <c r="AC14" t="n">
        <v>104.4783839916624</v>
      </c>
      <c r="AD14" t="n">
        <v>84416.00672168158</v>
      </c>
      <c r="AE14" t="n">
        <v>115501.7045679358</v>
      </c>
      <c r="AF14" t="n">
        <v>2.072204049699817e-06</v>
      </c>
      <c r="AG14" t="n">
        <v>0.1164583333333333</v>
      </c>
      <c r="AH14" t="n">
        <v>104478.3839916624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9.0489</v>
      </c>
      <c r="E15" t="n">
        <v>11.05</v>
      </c>
      <c r="F15" t="n">
        <v>7.8</v>
      </c>
      <c r="G15" t="n">
        <v>27.52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95.08</v>
      </c>
      <c r="Q15" t="n">
        <v>968.36</v>
      </c>
      <c r="R15" t="n">
        <v>34.93</v>
      </c>
      <c r="S15" t="n">
        <v>23.91</v>
      </c>
      <c r="T15" t="n">
        <v>4704.68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81.86754666316526</v>
      </c>
      <c r="AB15" t="n">
        <v>112.0147890857526</v>
      </c>
      <c r="AC15" t="n">
        <v>101.324254829181</v>
      </c>
      <c r="AD15" t="n">
        <v>81867.54666316525</v>
      </c>
      <c r="AE15" t="n">
        <v>112014.7890857526</v>
      </c>
      <c r="AF15" t="n">
        <v>2.096015830957476e-06</v>
      </c>
      <c r="AG15" t="n">
        <v>0.1151041666666667</v>
      </c>
      <c r="AH15" t="n">
        <v>101324.254829181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9.026899999999999</v>
      </c>
      <c r="E16" t="n">
        <v>11.08</v>
      </c>
      <c r="F16" t="n">
        <v>7.82</v>
      </c>
      <c r="G16" t="n">
        <v>27.61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95.37</v>
      </c>
      <c r="Q16" t="n">
        <v>968.36</v>
      </c>
      <c r="R16" t="n">
        <v>35.84</v>
      </c>
      <c r="S16" t="n">
        <v>23.91</v>
      </c>
      <c r="T16" t="n">
        <v>5159.14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82.29638402609865</v>
      </c>
      <c r="AB16" t="n">
        <v>112.601543284687</v>
      </c>
      <c r="AC16" t="n">
        <v>101.855010030884</v>
      </c>
      <c r="AD16" t="n">
        <v>82296.38402609865</v>
      </c>
      <c r="AE16" t="n">
        <v>112601.543284687</v>
      </c>
      <c r="AF16" t="n">
        <v>2.090919924462646e-06</v>
      </c>
      <c r="AG16" t="n">
        <v>0.1154166666666667</v>
      </c>
      <c r="AH16" t="n">
        <v>101855.010030884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9.130800000000001</v>
      </c>
      <c r="E17" t="n">
        <v>10.95</v>
      </c>
      <c r="F17" t="n">
        <v>7.78</v>
      </c>
      <c r="G17" t="n">
        <v>31.12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13</v>
      </c>
      <c r="N17" t="n">
        <v>44.95</v>
      </c>
      <c r="O17" t="n">
        <v>26131.27</v>
      </c>
      <c r="P17" t="n">
        <v>92.7</v>
      </c>
      <c r="Q17" t="n">
        <v>968.4</v>
      </c>
      <c r="R17" t="n">
        <v>34.45</v>
      </c>
      <c r="S17" t="n">
        <v>23.91</v>
      </c>
      <c r="T17" t="n">
        <v>4476.41</v>
      </c>
      <c r="U17" t="n">
        <v>0.6899999999999999</v>
      </c>
      <c r="V17" t="n">
        <v>0.87</v>
      </c>
      <c r="W17" t="n">
        <v>1.1</v>
      </c>
      <c r="X17" t="n">
        <v>0.28</v>
      </c>
      <c r="Y17" t="n">
        <v>1</v>
      </c>
      <c r="Z17" t="n">
        <v>10</v>
      </c>
      <c r="AA17" t="n">
        <v>79.67165902319005</v>
      </c>
      <c r="AB17" t="n">
        <v>109.0102787410145</v>
      </c>
      <c r="AC17" t="n">
        <v>98.60649073488703</v>
      </c>
      <c r="AD17" t="n">
        <v>79671.65902319005</v>
      </c>
      <c r="AE17" t="n">
        <v>109010.2787410145</v>
      </c>
      <c r="AF17" t="n">
        <v>2.114986501045047e-06</v>
      </c>
      <c r="AG17" t="n">
        <v>0.1140625</v>
      </c>
      <c r="AH17" t="n">
        <v>98606.49073488703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9.1373</v>
      </c>
      <c r="E18" t="n">
        <v>10.94</v>
      </c>
      <c r="F18" t="n">
        <v>7.77</v>
      </c>
      <c r="G18" t="n">
        <v>31.08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91.97</v>
      </c>
      <c r="Q18" t="n">
        <v>968.36</v>
      </c>
      <c r="R18" t="n">
        <v>34.21</v>
      </c>
      <c r="S18" t="n">
        <v>23.91</v>
      </c>
      <c r="T18" t="n">
        <v>4354.45</v>
      </c>
      <c r="U18" t="n">
        <v>0.7</v>
      </c>
      <c r="V18" t="n">
        <v>0.87</v>
      </c>
      <c r="W18" t="n">
        <v>1.1</v>
      </c>
      <c r="X18" t="n">
        <v>0.27</v>
      </c>
      <c r="Y18" t="n">
        <v>1</v>
      </c>
      <c r="Z18" t="n">
        <v>10</v>
      </c>
      <c r="AA18" t="n">
        <v>79.1524738051808</v>
      </c>
      <c r="AB18" t="n">
        <v>108.2999066208993</v>
      </c>
      <c r="AC18" t="n">
        <v>97.96391553290186</v>
      </c>
      <c r="AD18" t="n">
        <v>79152.47380518081</v>
      </c>
      <c r="AE18" t="n">
        <v>108299.9066208993</v>
      </c>
      <c r="AF18" t="n">
        <v>2.116492109782155e-06</v>
      </c>
      <c r="AG18" t="n">
        <v>0.1139583333333333</v>
      </c>
      <c r="AH18" t="n">
        <v>97963.91553290187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9.1919</v>
      </c>
      <c r="E19" t="n">
        <v>10.88</v>
      </c>
      <c r="F19" t="n">
        <v>7.75</v>
      </c>
      <c r="G19" t="n">
        <v>33.2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90.84</v>
      </c>
      <c r="Q19" t="n">
        <v>968.36</v>
      </c>
      <c r="R19" t="n">
        <v>33.36</v>
      </c>
      <c r="S19" t="n">
        <v>23.91</v>
      </c>
      <c r="T19" t="n">
        <v>3935.28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77.96583974044673</v>
      </c>
      <c r="AB19" t="n">
        <v>106.6763015429308</v>
      </c>
      <c r="AC19" t="n">
        <v>96.49526504483006</v>
      </c>
      <c r="AD19" t="n">
        <v>77965.83974044673</v>
      </c>
      <c r="AE19" t="n">
        <v>106676.3015429308</v>
      </c>
      <c r="AF19" t="n">
        <v>2.129139223173869e-06</v>
      </c>
      <c r="AG19" t="n">
        <v>0.1133333333333333</v>
      </c>
      <c r="AH19" t="n">
        <v>96495.26504483007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9.2324</v>
      </c>
      <c r="E20" t="n">
        <v>10.83</v>
      </c>
      <c r="F20" t="n">
        <v>7.74</v>
      </c>
      <c r="G20" t="n">
        <v>35.72</v>
      </c>
      <c r="H20" t="n">
        <v>0.46</v>
      </c>
      <c r="I20" t="n">
        <v>13</v>
      </c>
      <c r="J20" t="n">
        <v>211.18</v>
      </c>
      <c r="K20" t="n">
        <v>55.27</v>
      </c>
      <c r="L20" t="n">
        <v>5.5</v>
      </c>
      <c r="M20" t="n">
        <v>11</v>
      </c>
      <c r="N20" t="n">
        <v>45.41</v>
      </c>
      <c r="O20" t="n">
        <v>26280.2</v>
      </c>
      <c r="P20" t="n">
        <v>89.66</v>
      </c>
      <c r="Q20" t="n">
        <v>968.38</v>
      </c>
      <c r="R20" t="n">
        <v>33.31</v>
      </c>
      <c r="S20" t="n">
        <v>23.91</v>
      </c>
      <c r="T20" t="n">
        <v>3917.79</v>
      </c>
      <c r="U20" t="n">
        <v>0.72</v>
      </c>
      <c r="V20" t="n">
        <v>0.87</v>
      </c>
      <c r="W20" t="n">
        <v>1.1</v>
      </c>
      <c r="X20" t="n">
        <v>0.24</v>
      </c>
      <c r="Y20" t="n">
        <v>1</v>
      </c>
      <c r="Z20" t="n">
        <v>10</v>
      </c>
      <c r="AA20" t="n">
        <v>76.90684185096124</v>
      </c>
      <c r="AB20" t="n">
        <v>105.2273339108479</v>
      </c>
      <c r="AC20" t="n">
        <v>95.18458484991388</v>
      </c>
      <c r="AD20" t="n">
        <v>76906.84185096124</v>
      </c>
      <c r="AE20" t="n">
        <v>105227.3339108479</v>
      </c>
      <c r="AF20" t="n">
        <v>2.138520323766624e-06</v>
      </c>
      <c r="AG20" t="n">
        <v>0.1128125</v>
      </c>
      <c r="AH20" t="n">
        <v>95184.58484991388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9.292</v>
      </c>
      <c r="E21" t="n">
        <v>10.76</v>
      </c>
      <c r="F21" t="n">
        <v>7.71</v>
      </c>
      <c r="G21" t="n">
        <v>38.55</v>
      </c>
      <c r="H21" t="n">
        <v>0.48</v>
      </c>
      <c r="I21" t="n">
        <v>12</v>
      </c>
      <c r="J21" t="n">
        <v>211.59</v>
      </c>
      <c r="K21" t="n">
        <v>55.27</v>
      </c>
      <c r="L21" t="n">
        <v>5.75</v>
      </c>
      <c r="M21" t="n">
        <v>10</v>
      </c>
      <c r="N21" t="n">
        <v>45.57</v>
      </c>
      <c r="O21" t="n">
        <v>26329.94</v>
      </c>
      <c r="P21" t="n">
        <v>87.18000000000001</v>
      </c>
      <c r="Q21" t="n">
        <v>968.39</v>
      </c>
      <c r="R21" t="n">
        <v>32.38</v>
      </c>
      <c r="S21" t="n">
        <v>23.91</v>
      </c>
      <c r="T21" t="n">
        <v>3457.08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74.88651769239645</v>
      </c>
      <c r="AB21" t="n">
        <v>102.4630372666896</v>
      </c>
      <c r="AC21" t="n">
        <v>92.68410879775844</v>
      </c>
      <c r="AD21" t="n">
        <v>74886.51769239645</v>
      </c>
      <c r="AE21" t="n">
        <v>102463.0372666896</v>
      </c>
      <c r="AF21" t="n">
        <v>2.152325597725345e-06</v>
      </c>
      <c r="AG21" t="n">
        <v>0.1120833333333333</v>
      </c>
      <c r="AH21" t="n">
        <v>92684.10879775844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9.2889</v>
      </c>
      <c r="E22" t="n">
        <v>10.77</v>
      </c>
      <c r="F22" t="n">
        <v>7.71</v>
      </c>
      <c r="G22" t="n">
        <v>38.57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86.02</v>
      </c>
      <c r="Q22" t="n">
        <v>968.3200000000001</v>
      </c>
      <c r="R22" t="n">
        <v>32.38</v>
      </c>
      <c r="S22" t="n">
        <v>23.91</v>
      </c>
      <c r="T22" t="n">
        <v>3458.22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74.23157265608896</v>
      </c>
      <c r="AB22" t="n">
        <v>101.5669125738783</v>
      </c>
      <c r="AC22" t="n">
        <v>91.87350898790994</v>
      </c>
      <c r="AD22" t="n">
        <v>74231.57265608896</v>
      </c>
      <c r="AE22" t="n">
        <v>101566.9125738783</v>
      </c>
      <c r="AF22" t="n">
        <v>2.1516075381738e-06</v>
      </c>
      <c r="AG22" t="n">
        <v>0.1121875</v>
      </c>
      <c r="AH22" t="n">
        <v>91873.50898790994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9.336600000000001</v>
      </c>
      <c r="E23" t="n">
        <v>10.71</v>
      </c>
      <c r="F23" t="n">
        <v>7.7</v>
      </c>
      <c r="G23" t="n">
        <v>42</v>
      </c>
      <c r="H23" t="n">
        <v>0.52</v>
      </c>
      <c r="I23" t="n">
        <v>11</v>
      </c>
      <c r="J23" t="n">
        <v>212.4</v>
      </c>
      <c r="K23" t="n">
        <v>55.27</v>
      </c>
      <c r="L23" t="n">
        <v>6.25</v>
      </c>
      <c r="M23" t="n">
        <v>4</v>
      </c>
      <c r="N23" t="n">
        <v>45.87</v>
      </c>
      <c r="O23" t="n">
        <v>26429.59</v>
      </c>
      <c r="P23" t="n">
        <v>84.40000000000001</v>
      </c>
      <c r="Q23" t="n">
        <v>968.39</v>
      </c>
      <c r="R23" t="n">
        <v>31.84</v>
      </c>
      <c r="S23" t="n">
        <v>23.91</v>
      </c>
      <c r="T23" t="n">
        <v>3188.52</v>
      </c>
      <c r="U23" t="n">
        <v>0.75</v>
      </c>
      <c r="V23" t="n">
        <v>0.88</v>
      </c>
      <c r="W23" t="n">
        <v>1.1</v>
      </c>
      <c r="X23" t="n">
        <v>0.2</v>
      </c>
      <c r="Y23" t="n">
        <v>1</v>
      </c>
      <c r="Z23" t="n">
        <v>10</v>
      </c>
      <c r="AA23" t="n">
        <v>72.88806150339862</v>
      </c>
      <c r="AB23" t="n">
        <v>99.72866134323944</v>
      </c>
      <c r="AC23" t="n">
        <v>90.21069787472082</v>
      </c>
      <c r="AD23" t="n">
        <v>72888.06150339861</v>
      </c>
      <c r="AE23" t="n">
        <v>99728.66134323944</v>
      </c>
      <c r="AF23" t="n">
        <v>2.162656389983045e-06</v>
      </c>
      <c r="AG23" t="n">
        <v>0.1115625</v>
      </c>
      <c r="AH23" t="n">
        <v>90210.69787472082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9.3325</v>
      </c>
      <c r="E24" t="n">
        <v>10.72</v>
      </c>
      <c r="F24" t="n">
        <v>7.7</v>
      </c>
      <c r="G24" t="n">
        <v>42.02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2</v>
      </c>
      <c r="N24" t="n">
        <v>46.03</v>
      </c>
      <c r="O24" t="n">
        <v>26479.5</v>
      </c>
      <c r="P24" t="n">
        <v>84.31999999999999</v>
      </c>
      <c r="Q24" t="n">
        <v>968.36</v>
      </c>
      <c r="R24" t="n">
        <v>31.99</v>
      </c>
      <c r="S24" t="n">
        <v>23.91</v>
      </c>
      <c r="T24" t="n">
        <v>3265.85</v>
      </c>
      <c r="U24" t="n">
        <v>0.75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72.87288219307433</v>
      </c>
      <c r="AB24" t="n">
        <v>99.70789234118988</v>
      </c>
      <c r="AC24" t="n">
        <v>90.19191103707739</v>
      </c>
      <c r="AD24" t="n">
        <v>72872.88219307433</v>
      </c>
      <c r="AE24" t="n">
        <v>99707.89234118987</v>
      </c>
      <c r="AF24" t="n">
        <v>2.161706698318099e-06</v>
      </c>
      <c r="AG24" t="n">
        <v>0.1116666666666667</v>
      </c>
      <c r="AH24" t="n">
        <v>90191.91103707739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9.332000000000001</v>
      </c>
      <c r="E25" t="n">
        <v>10.72</v>
      </c>
      <c r="F25" t="n">
        <v>7.71</v>
      </c>
      <c r="G25" t="n">
        <v>42.03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2</v>
      </c>
      <c r="N25" t="n">
        <v>46.18</v>
      </c>
      <c r="O25" t="n">
        <v>26529.46</v>
      </c>
      <c r="P25" t="n">
        <v>84.29000000000001</v>
      </c>
      <c r="Q25" t="n">
        <v>968.37</v>
      </c>
      <c r="R25" t="n">
        <v>31.99</v>
      </c>
      <c r="S25" t="n">
        <v>23.91</v>
      </c>
      <c r="T25" t="n">
        <v>3266.19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72.88741592669275</v>
      </c>
      <c r="AB25" t="n">
        <v>99.72777803670967</v>
      </c>
      <c r="AC25" t="n">
        <v>90.20989886972653</v>
      </c>
      <c r="AD25" t="n">
        <v>72887.41592669276</v>
      </c>
      <c r="AE25" t="n">
        <v>99727.77803670967</v>
      </c>
      <c r="AF25" t="n">
        <v>2.161590882261399e-06</v>
      </c>
      <c r="AG25" t="n">
        <v>0.1116666666666667</v>
      </c>
      <c r="AH25" t="n">
        <v>90209.89886972653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9.330500000000001</v>
      </c>
      <c r="E26" t="n">
        <v>10.72</v>
      </c>
      <c r="F26" t="n">
        <v>7.71</v>
      </c>
      <c r="G26" t="n">
        <v>42.04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84.27</v>
      </c>
      <c r="Q26" t="n">
        <v>968.36</v>
      </c>
      <c r="R26" t="n">
        <v>32.06</v>
      </c>
      <c r="S26" t="n">
        <v>23.91</v>
      </c>
      <c r="T26" t="n">
        <v>3299.8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72.88715212413047</v>
      </c>
      <c r="AB26" t="n">
        <v>99.72741709040579</v>
      </c>
      <c r="AC26" t="n">
        <v>90.20957237163132</v>
      </c>
      <c r="AD26" t="n">
        <v>72887.15212413047</v>
      </c>
      <c r="AE26" t="n">
        <v>99727.4170904058</v>
      </c>
      <c r="AF26" t="n">
        <v>2.161243434091297e-06</v>
      </c>
      <c r="AG26" t="n">
        <v>0.1116666666666667</v>
      </c>
      <c r="AH26" t="n">
        <v>90209.57237163132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9.329800000000001</v>
      </c>
      <c r="E27" t="n">
        <v>10.72</v>
      </c>
      <c r="F27" t="n">
        <v>7.71</v>
      </c>
      <c r="G27" t="n">
        <v>42.04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84.31</v>
      </c>
      <c r="Q27" t="n">
        <v>968.36</v>
      </c>
      <c r="R27" t="n">
        <v>32.01</v>
      </c>
      <c r="S27" t="n">
        <v>23.91</v>
      </c>
      <c r="T27" t="n">
        <v>3274.03</v>
      </c>
      <c r="U27" t="n">
        <v>0.75</v>
      </c>
      <c r="V27" t="n">
        <v>0.88</v>
      </c>
      <c r="W27" t="n">
        <v>1.11</v>
      </c>
      <c r="X27" t="n">
        <v>0.21</v>
      </c>
      <c r="Y27" t="n">
        <v>1</v>
      </c>
      <c r="Z27" t="n">
        <v>10</v>
      </c>
      <c r="AA27" t="n">
        <v>72.91580451897261</v>
      </c>
      <c r="AB27" t="n">
        <v>99.76662056108324</v>
      </c>
      <c r="AC27" t="n">
        <v>90.24503431808974</v>
      </c>
      <c r="AD27" t="n">
        <v>72915.80451897261</v>
      </c>
      <c r="AE27" t="n">
        <v>99766.62056108324</v>
      </c>
      <c r="AF27" t="n">
        <v>2.161081291611916e-06</v>
      </c>
      <c r="AG27" t="n">
        <v>0.1116666666666667</v>
      </c>
      <c r="AH27" t="n">
        <v>90245.03431808973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8.0009</v>
      </c>
      <c r="E2" t="n">
        <v>12.5</v>
      </c>
      <c r="F2" t="n">
        <v>8.76</v>
      </c>
      <c r="G2" t="n">
        <v>8.34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86.28</v>
      </c>
      <c r="Q2" t="n">
        <v>968.49</v>
      </c>
      <c r="R2" t="n">
        <v>65.04000000000001</v>
      </c>
      <c r="S2" t="n">
        <v>23.91</v>
      </c>
      <c r="T2" t="n">
        <v>19530.95</v>
      </c>
      <c r="U2" t="n">
        <v>0.37</v>
      </c>
      <c r="V2" t="n">
        <v>0.77</v>
      </c>
      <c r="W2" t="n">
        <v>1.18</v>
      </c>
      <c r="X2" t="n">
        <v>1.26</v>
      </c>
      <c r="Y2" t="n">
        <v>1</v>
      </c>
      <c r="Z2" t="n">
        <v>10</v>
      </c>
      <c r="AA2" t="n">
        <v>83.69070834353924</v>
      </c>
      <c r="AB2" t="n">
        <v>114.5093193290557</v>
      </c>
      <c r="AC2" t="n">
        <v>103.5807106071593</v>
      </c>
      <c r="AD2" t="n">
        <v>83690.70834353924</v>
      </c>
      <c r="AE2" t="n">
        <v>114509.3193290557</v>
      </c>
      <c r="AF2" t="n">
        <v>2.01267634272214e-06</v>
      </c>
      <c r="AG2" t="n">
        <v>0.1302083333333333</v>
      </c>
      <c r="AH2" t="n">
        <v>103580.7106071593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8.466200000000001</v>
      </c>
      <c r="E3" t="n">
        <v>11.81</v>
      </c>
      <c r="F3" t="n">
        <v>8.449999999999999</v>
      </c>
      <c r="G3" t="n">
        <v>10.57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81.56999999999999</v>
      </c>
      <c r="Q3" t="n">
        <v>968.5</v>
      </c>
      <c r="R3" t="n">
        <v>55.13</v>
      </c>
      <c r="S3" t="n">
        <v>23.91</v>
      </c>
      <c r="T3" t="n">
        <v>14651.61</v>
      </c>
      <c r="U3" t="n">
        <v>0.43</v>
      </c>
      <c r="V3" t="n">
        <v>0.8</v>
      </c>
      <c r="W3" t="n">
        <v>1.17</v>
      </c>
      <c r="X3" t="n">
        <v>0.96</v>
      </c>
      <c r="Y3" t="n">
        <v>1</v>
      </c>
      <c r="Z3" t="n">
        <v>10</v>
      </c>
      <c r="AA3" t="n">
        <v>75.38353248793663</v>
      </c>
      <c r="AB3" t="n">
        <v>103.1430748366926</v>
      </c>
      <c r="AC3" t="n">
        <v>93.2992445365193</v>
      </c>
      <c r="AD3" t="n">
        <v>75383.53248793664</v>
      </c>
      <c r="AE3" t="n">
        <v>103143.0748366926</v>
      </c>
      <c r="AF3" t="n">
        <v>2.129725462479744e-06</v>
      </c>
      <c r="AG3" t="n">
        <v>0.1230208333333333</v>
      </c>
      <c r="AH3" t="n">
        <v>93299.2445365193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8.827400000000001</v>
      </c>
      <c r="E4" t="n">
        <v>11.33</v>
      </c>
      <c r="F4" t="n">
        <v>8.220000000000001</v>
      </c>
      <c r="G4" t="n">
        <v>12.99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77.43000000000001</v>
      </c>
      <c r="Q4" t="n">
        <v>968.47</v>
      </c>
      <c r="R4" t="n">
        <v>48.3</v>
      </c>
      <c r="S4" t="n">
        <v>23.91</v>
      </c>
      <c r="T4" t="n">
        <v>11283.88</v>
      </c>
      <c r="U4" t="n">
        <v>0.5</v>
      </c>
      <c r="V4" t="n">
        <v>0.82</v>
      </c>
      <c r="W4" t="n">
        <v>1.14</v>
      </c>
      <c r="X4" t="n">
        <v>0.73</v>
      </c>
      <c r="Y4" t="n">
        <v>1</v>
      </c>
      <c r="Z4" t="n">
        <v>10</v>
      </c>
      <c r="AA4" t="n">
        <v>69.26595119428627</v>
      </c>
      <c r="AB4" t="n">
        <v>94.77273022208543</v>
      </c>
      <c r="AC4" t="n">
        <v>85.72775386407517</v>
      </c>
      <c r="AD4" t="n">
        <v>69265.95119428627</v>
      </c>
      <c r="AE4" t="n">
        <v>94772.73022208543</v>
      </c>
      <c r="AF4" t="n">
        <v>2.220587577365724e-06</v>
      </c>
      <c r="AG4" t="n">
        <v>0.1180208333333333</v>
      </c>
      <c r="AH4" t="n">
        <v>85727.75386407517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9.026899999999999</v>
      </c>
      <c r="E5" t="n">
        <v>11.08</v>
      </c>
      <c r="F5" t="n">
        <v>8.130000000000001</v>
      </c>
      <c r="G5" t="n">
        <v>15.24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74.53</v>
      </c>
      <c r="Q5" t="n">
        <v>968.39</v>
      </c>
      <c r="R5" t="n">
        <v>45.42</v>
      </c>
      <c r="S5" t="n">
        <v>23.91</v>
      </c>
      <c r="T5" t="n">
        <v>9876.4</v>
      </c>
      <c r="U5" t="n">
        <v>0.53</v>
      </c>
      <c r="V5" t="n">
        <v>0.83</v>
      </c>
      <c r="W5" t="n">
        <v>1.13</v>
      </c>
      <c r="X5" t="n">
        <v>0.63</v>
      </c>
      <c r="Y5" t="n">
        <v>1</v>
      </c>
      <c r="Z5" t="n">
        <v>10</v>
      </c>
      <c r="AA5" t="n">
        <v>65.81335701547532</v>
      </c>
      <c r="AB5" t="n">
        <v>90.04873854893354</v>
      </c>
      <c r="AC5" t="n">
        <v>81.45461332604341</v>
      </c>
      <c r="AD5" t="n">
        <v>65813.35701547533</v>
      </c>
      <c r="AE5" t="n">
        <v>90048.73854893354</v>
      </c>
      <c r="AF5" t="n">
        <v>2.270773047796934e-06</v>
      </c>
      <c r="AG5" t="n">
        <v>0.1154166666666667</v>
      </c>
      <c r="AH5" t="n">
        <v>81454.61332604341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9.2334</v>
      </c>
      <c r="E6" t="n">
        <v>10.83</v>
      </c>
      <c r="F6" t="n">
        <v>8.01</v>
      </c>
      <c r="G6" t="n">
        <v>17.8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71.27</v>
      </c>
      <c r="Q6" t="n">
        <v>968.37</v>
      </c>
      <c r="R6" t="n">
        <v>41.36</v>
      </c>
      <c r="S6" t="n">
        <v>23.91</v>
      </c>
      <c r="T6" t="n">
        <v>7868.53</v>
      </c>
      <c r="U6" t="n">
        <v>0.58</v>
      </c>
      <c r="V6" t="n">
        <v>0.84</v>
      </c>
      <c r="W6" t="n">
        <v>1.13</v>
      </c>
      <c r="X6" t="n">
        <v>0.51</v>
      </c>
      <c r="Y6" t="n">
        <v>1</v>
      </c>
      <c r="Z6" t="n">
        <v>10</v>
      </c>
      <c r="AA6" t="n">
        <v>62.18337278557682</v>
      </c>
      <c r="AB6" t="n">
        <v>85.08203398198707</v>
      </c>
      <c r="AC6" t="n">
        <v>76.96192407215109</v>
      </c>
      <c r="AD6" t="n">
        <v>62183.37278557682</v>
      </c>
      <c r="AE6" t="n">
        <v>85082.03398198707</v>
      </c>
      <c r="AF6" t="n">
        <v>2.322719411927484e-06</v>
      </c>
      <c r="AG6" t="n">
        <v>0.1128125</v>
      </c>
      <c r="AH6" t="n">
        <v>76961.92407215109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9.387700000000001</v>
      </c>
      <c r="E7" t="n">
        <v>10.65</v>
      </c>
      <c r="F7" t="n">
        <v>7.93</v>
      </c>
      <c r="G7" t="n">
        <v>20.69</v>
      </c>
      <c r="H7" t="n">
        <v>0.31</v>
      </c>
      <c r="I7" t="n">
        <v>23</v>
      </c>
      <c r="J7" t="n">
        <v>126.28</v>
      </c>
      <c r="K7" t="n">
        <v>45</v>
      </c>
      <c r="L7" t="n">
        <v>2.25</v>
      </c>
      <c r="M7" t="n">
        <v>21</v>
      </c>
      <c r="N7" t="n">
        <v>19.03</v>
      </c>
      <c r="O7" t="n">
        <v>15808.34</v>
      </c>
      <c r="P7" t="n">
        <v>68.33</v>
      </c>
      <c r="Q7" t="n">
        <v>968.39</v>
      </c>
      <c r="R7" t="n">
        <v>39.1</v>
      </c>
      <c r="S7" t="n">
        <v>23.91</v>
      </c>
      <c r="T7" t="n">
        <v>6759.24</v>
      </c>
      <c r="U7" t="n">
        <v>0.61</v>
      </c>
      <c r="V7" t="n">
        <v>0.85</v>
      </c>
      <c r="W7" t="n">
        <v>1.12</v>
      </c>
      <c r="X7" t="n">
        <v>0.44</v>
      </c>
      <c r="Y7" t="n">
        <v>1</v>
      </c>
      <c r="Z7" t="n">
        <v>10</v>
      </c>
      <c r="AA7" t="n">
        <v>59.30466160003584</v>
      </c>
      <c r="AB7" t="n">
        <v>81.14325433815753</v>
      </c>
      <c r="AC7" t="n">
        <v>73.39905602941546</v>
      </c>
      <c r="AD7" t="n">
        <v>59304.66160003583</v>
      </c>
      <c r="AE7" t="n">
        <v>81143.25433815754</v>
      </c>
      <c r="AF7" t="n">
        <v>2.361534540185808e-06</v>
      </c>
      <c r="AG7" t="n">
        <v>0.1109375</v>
      </c>
      <c r="AH7" t="n">
        <v>73399.05602941546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9.498900000000001</v>
      </c>
      <c r="E8" t="n">
        <v>10.53</v>
      </c>
      <c r="F8" t="n">
        <v>7.88</v>
      </c>
      <c r="G8" t="n">
        <v>23.65</v>
      </c>
      <c r="H8" t="n">
        <v>0.35</v>
      </c>
      <c r="I8" t="n">
        <v>20</v>
      </c>
      <c r="J8" t="n">
        <v>126.61</v>
      </c>
      <c r="K8" t="n">
        <v>45</v>
      </c>
      <c r="L8" t="n">
        <v>2.5</v>
      </c>
      <c r="M8" t="n">
        <v>17</v>
      </c>
      <c r="N8" t="n">
        <v>19.11</v>
      </c>
      <c r="O8" t="n">
        <v>15849</v>
      </c>
      <c r="P8" t="n">
        <v>66.04000000000001</v>
      </c>
      <c r="Q8" t="n">
        <v>968.3200000000001</v>
      </c>
      <c r="R8" t="n">
        <v>37.56</v>
      </c>
      <c r="S8" t="n">
        <v>23.91</v>
      </c>
      <c r="T8" t="n">
        <v>6007.98</v>
      </c>
      <c r="U8" t="n">
        <v>0.64</v>
      </c>
      <c r="V8" t="n">
        <v>0.86</v>
      </c>
      <c r="W8" t="n">
        <v>1.12</v>
      </c>
      <c r="X8" t="n">
        <v>0.39</v>
      </c>
      <c r="Y8" t="n">
        <v>1</v>
      </c>
      <c r="Z8" t="n">
        <v>10</v>
      </c>
      <c r="AA8" t="n">
        <v>57.2070564810785</v>
      </c>
      <c r="AB8" t="n">
        <v>78.27321847459483</v>
      </c>
      <c r="AC8" t="n">
        <v>70.80293236054965</v>
      </c>
      <c r="AD8" t="n">
        <v>57207.0564810785</v>
      </c>
      <c r="AE8" t="n">
        <v>78273.21847459483</v>
      </c>
      <c r="AF8" t="n">
        <v>2.389507594381049e-06</v>
      </c>
      <c r="AG8" t="n">
        <v>0.1096875</v>
      </c>
      <c r="AH8" t="n">
        <v>70802.93236054965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9.5806</v>
      </c>
      <c r="E9" t="n">
        <v>10.44</v>
      </c>
      <c r="F9" t="n">
        <v>7.85</v>
      </c>
      <c r="G9" t="n">
        <v>26.15</v>
      </c>
      <c r="H9" t="n">
        <v>0.38</v>
      </c>
      <c r="I9" t="n">
        <v>18</v>
      </c>
      <c r="J9" t="n">
        <v>126.94</v>
      </c>
      <c r="K9" t="n">
        <v>45</v>
      </c>
      <c r="L9" t="n">
        <v>2.75</v>
      </c>
      <c r="M9" t="n">
        <v>8</v>
      </c>
      <c r="N9" t="n">
        <v>19.19</v>
      </c>
      <c r="O9" t="n">
        <v>15889.69</v>
      </c>
      <c r="P9" t="n">
        <v>63.82</v>
      </c>
      <c r="Q9" t="n">
        <v>968.34</v>
      </c>
      <c r="R9" t="n">
        <v>36.13</v>
      </c>
      <c r="S9" t="n">
        <v>23.91</v>
      </c>
      <c r="T9" t="n">
        <v>5301.76</v>
      </c>
      <c r="U9" t="n">
        <v>0.66</v>
      </c>
      <c r="V9" t="n">
        <v>0.86</v>
      </c>
      <c r="W9" t="n">
        <v>1.12</v>
      </c>
      <c r="X9" t="n">
        <v>0.35</v>
      </c>
      <c r="Y9" t="n">
        <v>1</v>
      </c>
      <c r="Z9" t="n">
        <v>10</v>
      </c>
      <c r="AA9" t="n">
        <v>55.4063100393813</v>
      </c>
      <c r="AB9" t="n">
        <v>75.80935774973977</v>
      </c>
      <c r="AC9" t="n">
        <v>68.57421904522373</v>
      </c>
      <c r="AD9" t="n">
        <v>55406.3100393813</v>
      </c>
      <c r="AE9" t="n">
        <v>75809.35774973978</v>
      </c>
      <c r="AF9" t="n">
        <v>2.410059739414782e-06</v>
      </c>
      <c r="AG9" t="n">
        <v>0.10875</v>
      </c>
      <c r="AH9" t="n">
        <v>68574.21904522373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9.5686</v>
      </c>
      <c r="E10" t="n">
        <v>10.45</v>
      </c>
      <c r="F10" t="n">
        <v>7.86</v>
      </c>
      <c r="G10" t="n">
        <v>26.2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2</v>
      </c>
      <c r="N10" t="n">
        <v>19.27</v>
      </c>
      <c r="O10" t="n">
        <v>15930.42</v>
      </c>
      <c r="P10" t="n">
        <v>64.40000000000001</v>
      </c>
      <c r="Q10" t="n">
        <v>968.42</v>
      </c>
      <c r="R10" t="n">
        <v>36.35</v>
      </c>
      <c r="S10" t="n">
        <v>23.91</v>
      </c>
      <c r="T10" t="n">
        <v>5412.25</v>
      </c>
      <c r="U10" t="n">
        <v>0.66</v>
      </c>
      <c r="V10" t="n">
        <v>0.86</v>
      </c>
      <c r="W10" t="n">
        <v>1.13</v>
      </c>
      <c r="X10" t="n">
        <v>0.36</v>
      </c>
      <c r="Y10" t="n">
        <v>1</v>
      </c>
      <c r="Z10" t="n">
        <v>10</v>
      </c>
      <c r="AA10" t="n">
        <v>55.8254908645542</v>
      </c>
      <c r="AB10" t="n">
        <v>76.38289944769389</v>
      </c>
      <c r="AC10" t="n">
        <v>69.09302272849609</v>
      </c>
      <c r="AD10" t="n">
        <v>55825.49086455419</v>
      </c>
      <c r="AE10" t="n">
        <v>76382.89944769388</v>
      </c>
      <c r="AF10" t="n">
        <v>2.407041064501627e-06</v>
      </c>
      <c r="AG10" t="n">
        <v>0.1088541666666667</v>
      </c>
      <c r="AH10" t="n">
        <v>69093.0227284961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9.5686</v>
      </c>
      <c r="E11" t="n">
        <v>10.45</v>
      </c>
      <c r="F11" t="n">
        <v>7.86</v>
      </c>
      <c r="G11" t="n">
        <v>26.2</v>
      </c>
      <c r="H11" t="n">
        <v>0.45</v>
      </c>
      <c r="I11" t="n">
        <v>18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64.06</v>
      </c>
      <c r="Q11" t="n">
        <v>968.35</v>
      </c>
      <c r="R11" t="n">
        <v>36.35</v>
      </c>
      <c r="S11" t="n">
        <v>23.91</v>
      </c>
      <c r="T11" t="n">
        <v>5409.19</v>
      </c>
      <c r="U11" t="n">
        <v>0.66</v>
      </c>
      <c r="V11" t="n">
        <v>0.86</v>
      </c>
      <c r="W11" t="n">
        <v>1.13</v>
      </c>
      <c r="X11" t="n">
        <v>0.36</v>
      </c>
      <c r="Y11" t="n">
        <v>1</v>
      </c>
      <c r="Z11" t="n">
        <v>10</v>
      </c>
      <c r="AA11" t="n">
        <v>55.63212235581042</v>
      </c>
      <c r="AB11" t="n">
        <v>76.11832412321425</v>
      </c>
      <c r="AC11" t="n">
        <v>68.85369810165091</v>
      </c>
      <c r="AD11" t="n">
        <v>55632.12235581042</v>
      </c>
      <c r="AE11" t="n">
        <v>76118.32412321425</v>
      </c>
      <c r="AF11" t="n">
        <v>2.407041064501627e-06</v>
      </c>
      <c r="AG11" t="n">
        <v>0.1088541666666667</v>
      </c>
      <c r="AH11" t="n">
        <v>68853.69810165091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9.568099999999999</v>
      </c>
      <c r="E12" t="n">
        <v>10.45</v>
      </c>
      <c r="F12" t="n">
        <v>7.86</v>
      </c>
      <c r="G12" t="n">
        <v>26.2</v>
      </c>
      <c r="H12" t="n">
        <v>0.48</v>
      </c>
      <c r="I12" t="n">
        <v>18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64.09999999999999</v>
      </c>
      <c r="Q12" t="n">
        <v>968.4400000000001</v>
      </c>
      <c r="R12" t="n">
        <v>36.14</v>
      </c>
      <c r="S12" t="n">
        <v>23.91</v>
      </c>
      <c r="T12" t="n">
        <v>5305.25</v>
      </c>
      <c r="U12" t="n">
        <v>0.66</v>
      </c>
      <c r="V12" t="n">
        <v>0.86</v>
      </c>
      <c r="W12" t="n">
        <v>1.13</v>
      </c>
      <c r="X12" t="n">
        <v>0.36</v>
      </c>
      <c r="Y12" t="n">
        <v>1</v>
      </c>
      <c r="Z12" t="n">
        <v>10</v>
      </c>
      <c r="AA12" t="n">
        <v>55.65767897122382</v>
      </c>
      <c r="AB12" t="n">
        <v>76.15329181190114</v>
      </c>
      <c r="AC12" t="n">
        <v>68.88532852320701</v>
      </c>
      <c r="AD12" t="n">
        <v>55657.67897122382</v>
      </c>
      <c r="AE12" t="n">
        <v>76153.29181190114</v>
      </c>
      <c r="AF12" t="n">
        <v>2.406915286380246e-06</v>
      </c>
      <c r="AG12" t="n">
        <v>0.1088541666666667</v>
      </c>
      <c r="AH12" t="n">
        <v>68885.328523207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5.2781</v>
      </c>
      <c r="E2" t="n">
        <v>18.95</v>
      </c>
      <c r="F2" t="n">
        <v>9.98</v>
      </c>
      <c r="G2" t="n">
        <v>4.95</v>
      </c>
      <c r="H2" t="n">
        <v>0.07000000000000001</v>
      </c>
      <c r="I2" t="n">
        <v>121</v>
      </c>
      <c r="J2" t="n">
        <v>263.32</v>
      </c>
      <c r="K2" t="n">
        <v>59.89</v>
      </c>
      <c r="L2" t="n">
        <v>1</v>
      </c>
      <c r="M2" t="n">
        <v>119</v>
      </c>
      <c r="N2" t="n">
        <v>67.43000000000001</v>
      </c>
      <c r="O2" t="n">
        <v>32710.1</v>
      </c>
      <c r="P2" t="n">
        <v>166.53</v>
      </c>
      <c r="Q2" t="n">
        <v>968.74</v>
      </c>
      <c r="R2" t="n">
        <v>102.57</v>
      </c>
      <c r="S2" t="n">
        <v>23.91</v>
      </c>
      <c r="T2" t="n">
        <v>38005.51</v>
      </c>
      <c r="U2" t="n">
        <v>0.23</v>
      </c>
      <c r="V2" t="n">
        <v>0.68</v>
      </c>
      <c r="W2" t="n">
        <v>1.29</v>
      </c>
      <c r="X2" t="n">
        <v>2.48</v>
      </c>
      <c r="Y2" t="n">
        <v>1</v>
      </c>
      <c r="Z2" t="n">
        <v>10</v>
      </c>
      <c r="AA2" t="n">
        <v>229.0793264938778</v>
      </c>
      <c r="AB2" t="n">
        <v>313.4364407753981</v>
      </c>
      <c r="AC2" t="n">
        <v>283.5225067786944</v>
      </c>
      <c r="AD2" t="n">
        <v>229079.3264938778</v>
      </c>
      <c r="AE2" t="n">
        <v>313436.4407753981</v>
      </c>
      <c r="AF2" t="n">
        <v>1.173503621296182e-06</v>
      </c>
      <c r="AG2" t="n">
        <v>0.1973958333333333</v>
      </c>
      <c r="AH2" t="n">
        <v>283522.5067786945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5.9892</v>
      </c>
      <c r="E3" t="n">
        <v>16.7</v>
      </c>
      <c r="F3" t="n">
        <v>9.289999999999999</v>
      </c>
      <c r="G3" t="n">
        <v>6.2</v>
      </c>
      <c r="H3" t="n">
        <v>0.08</v>
      </c>
      <c r="I3" t="n">
        <v>90</v>
      </c>
      <c r="J3" t="n">
        <v>263.79</v>
      </c>
      <c r="K3" t="n">
        <v>59.89</v>
      </c>
      <c r="L3" t="n">
        <v>1.25</v>
      </c>
      <c r="M3" t="n">
        <v>88</v>
      </c>
      <c r="N3" t="n">
        <v>67.65000000000001</v>
      </c>
      <c r="O3" t="n">
        <v>32767.75</v>
      </c>
      <c r="P3" t="n">
        <v>154.31</v>
      </c>
      <c r="Q3" t="n">
        <v>968.71</v>
      </c>
      <c r="R3" t="n">
        <v>81.53</v>
      </c>
      <c r="S3" t="n">
        <v>23.91</v>
      </c>
      <c r="T3" t="n">
        <v>27640.17</v>
      </c>
      <c r="U3" t="n">
        <v>0.29</v>
      </c>
      <c r="V3" t="n">
        <v>0.73</v>
      </c>
      <c r="W3" t="n">
        <v>1.23</v>
      </c>
      <c r="X3" t="n">
        <v>1.79</v>
      </c>
      <c r="Y3" t="n">
        <v>1</v>
      </c>
      <c r="Z3" t="n">
        <v>10</v>
      </c>
      <c r="AA3" t="n">
        <v>187.612302657886</v>
      </c>
      <c r="AB3" t="n">
        <v>256.6994293670431</v>
      </c>
      <c r="AC3" t="n">
        <v>232.2003961082392</v>
      </c>
      <c r="AD3" t="n">
        <v>187612.302657886</v>
      </c>
      <c r="AE3" t="n">
        <v>256699.4293670432</v>
      </c>
      <c r="AF3" t="n">
        <v>1.331605670348628e-06</v>
      </c>
      <c r="AG3" t="n">
        <v>0.1739583333333333</v>
      </c>
      <c r="AH3" t="n">
        <v>232200.3961082392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6.478</v>
      </c>
      <c r="E4" t="n">
        <v>15.44</v>
      </c>
      <c r="F4" t="n">
        <v>8.94</v>
      </c>
      <c r="G4" t="n">
        <v>7.45</v>
      </c>
      <c r="H4" t="n">
        <v>0.1</v>
      </c>
      <c r="I4" t="n">
        <v>72</v>
      </c>
      <c r="J4" t="n">
        <v>264.25</v>
      </c>
      <c r="K4" t="n">
        <v>59.89</v>
      </c>
      <c r="L4" t="n">
        <v>1.5</v>
      </c>
      <c r="M4" t="n">
        <v>70</v>
      </c>
      <c r="N4" t="n">
        <v>67.87</v>
      </c>
      <c r="O4" t="n">
        <v>32825.49</v>
      </c>
      <c r="P4" t="n">
        <v>147.74</v>
      </c>
      <c r="Q4" t="n">
        <v>968.62</v>
      </c>
      <c r="R4" t="n">
        <v>70.56999999999999</v>
      </c>
      <c r="S4" t="n">
        <v>23.91</v>
      </c>
      <c r="T4" t="n">
        <v>22248.56</v>
      </c>
      <c r="U4" t="n">
        <v>0.34</v>
      </c>
      <c r="V4" t="n">
        <v>0.76</v>
      </c>
      <c r="W4" t="n">
        <v>1.2</v>
      </c>
      <c r="X4" t="n">
        <v>1.45</v>
      </c>
      <c r="Y4" t="n">
        <v>1</v>
      </c>
      <c r="Z4" t="n">
        <v>10</v>
      </c>
      <c r="AA4" t="n">
        <v>166.4847386099805</v>
      </c>
      <c r="AB4" t="n">
        <v>227.7917641543706</v>
      </c>
      <c r="AC4" t="n">
        <v>206.051637891292</v>
      </c>
      <c r="AD4" t="n">
        <v>166484.7386099805</v>
      </c>
      <c r="AE4" t="n">
        <v>227791.7641543706</v>
      </c>
      <c r="AF4" t="n">
        <v>1.440282764395648e-06</v>
      </c>
      <c r="AG4" t="n">
        <v>0.1608333333333333</v>
      </c>
      <c r="AH4" t="n">
        <v>206051.637891292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6.8639</v>
      </c>
      <c r="E5" t="n">
        <v>14.57</v>
      </c>
      <c r="F5" t="n">
        <v>8.68</v>
      </c>
      <c r="G5" t="n">
        <v>8.68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142.64</v>
      </c>
      <c r="Q5" t="n">
        <v>968.4</v>
      </c>
      <c r="R5" t="n">
        <v>62.77</v>
      </c>
      <c r="S5" t="n">
        <v>23.91</v>
      </c>
      <c r="T5" t="n">
        <v>18411.72</v>
      </c>
      <c r="U5" t="n">
        <v>0.38</v>
      </c>
      <c r="V5" t="n">
        <v>0.78</v>
      </c>
      <c r="W5" t="n">
        <v>1.17</v>
      </c>
      <c r="X5" t="n">
        <v>1.19</v>
      </c>
      <c r="Y5" t="n">
        <v>1</v>
      </c>
      <c r="Z5" t="n">
        <v>10</v>
      </c>
      <c r="AA5" t="n">
        <v>152.0686118839157</v>
      </c>
      <c r="AB5" t="n">
        <v>208.0669835731536</v>
      </c>
      <c r="AC5" t="n">
        <v>188.2093626848367</v>
      </c>
      <c r="AD5" t="n">
        <v>152068.6118839156</v>
      </c>
      <c r="AE5" t="n">
        <v>208066.9835731536</v>
      </c>
      <c r="AF5" t="n">
        <v>1.526081640403718e-06</v>
      </c>
      <c r="AG5" t="n">
        <v>0.1517708333333333</v>
      </c>
      <c r="AH5" t="n">
        <v>188209.3626848367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7.1699</v>
      </c>
      <c r="E6" t="n">
        <v>13.95</v>
      </c>
      <c r="F6" t="n">
        <v>8.52</v>
      </c>
      <c r="G6" t="n">
        <v>10.02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139.15</v>
      </c>
      <c r="Q6" t="n">
        <v>968.52</v>
      </c>
      <c r="R6" t="n">
        <v>57.03</v>
      </c>
      <c r="S6" t="n">
        <v>23.91</v>
      </c>
      <c r="T6" t="n">
        <v>15586.29</v>
      </c>
      <c r="U6" t="n">
        <v>0.42</v>
      </c>
      <c r="V6" t="n">
        <v>0.79</v>
      </c>
      <c r="W6" t="n">
        <v>1.17</v>
      </c>
      <c r="X6" t="n">
        <v>1.02</v>
      </c>
      <c r="Y6" t="n">
        <v>1</v>
      </c>
      <c r="Z6" t="n">
        <v>10</v>
      </c>
      <c r="AA6" t="n">
        <v>142.3488083318695</v>
      </c>
      <c r="AB6" t="n">
        <v>194.7679195457819</v>
      </c>
      <c r="AC6" t="n">
        <v>176.1795426628795</v>
      </c>
      <c r="AD6" t="n">
        <v>142348.8083318695</v>
      </c>
      <c r="AE6" t="n">
        <v>194767.9195457819</v>
      </c>
      <c r="AF6" t="n">
        <v>1.594115991423334e-06</v>
      </c>
      <c r="AG6" t="n">
        <v>0.1453125</v>
      </c>
      <c r="AH6" t="n">
        <v>176179.5426628795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7.4089</v>
      </c>
      <c r="E7" t="n">
        <v>13.5</v>
      </c>
      <c r="F7" t="n">
        <v>8.369999999999999</v>
      </c>
      <c r="G7" t="n">
        <v>11.16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135.87</v>
      </c>
      <c r="Q7" t="n">
        <v>968.4</v>
      </c>
      <c r="R7" t="n">
        <v>52.89</v>
      </c>
      <c r="S7" t="n">
        <v>23.91</v>
      </c>
      <c r="T7" t="n">
        <v>13545.73</v>
      </c>
      <c r="U7" t="n">
        <v>0.45</v>
      </c>
      <c r="V7" t="n">
        <v>0.8100000000000001</v>
      </c>
      <c r="W7" t="n">
        <v>1.15</v>
      </c>
      <c r="X7" t="n">
        <v>0.87</v>
      </c>
      <c r="Y7" t="n">
        <v>1</v>
      </c>
      <c r="Z7" t="n">
        <v>10</v>
      </c>
      <c r="AA7" t="n">
        <v>134.8100559329012</v>
      </c>
      <c r="AB7" t="n">
        <v>184.4530659272354</v>
      </c>
      <c r="AC7" t="n">
        <v>166.8491241966958</v>
      </c>
      <c r="AD7" t="n">
        <v>134810.0559329012</v>
      </c>
      <c r="AE7" t="n">
        <v>184453.0659272354</v>
      </c>
      <c r="AF7" t="n">
        <v>1.647253932252379e-06</v>
      </c>
      <c r="AG7" t="n">
        <v>0.140625</v>
      </c>
      <c r="AH7" t="n">
        <v>166849.1241966958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7.6034</v>
      </c>
      <c r="E8" t="n">
        <v>13.15</v>
      </c>
      <c r="F8" t="n">
        <v>8.279999999999999</v>
      </c>
      <c r="G8" t="n">
        <v>12.41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133.76</v>
      </c>
      <c r="Q8" t="n">
        <v>968.48</v>
      </c>
      <c r="R8" t="n">
        <v>49.82</v>
      </c>
      <c r="S8" t="n">
        <v>23.91</v>
      </c>
      <c r="T8" t="n">
        <v>12036.45</v>
      </c>
      <c r="U8" t="n">
        <v>0.48</v>
      </c>
      <c r="V8" t="n">
        <v>0.82</v>
      </c>
      <c r="W8" t="n">
        <v>1.15</v>
      </c>
      <c r="X8" t="n">
        <v>0.78</v>
      </c>
      <c r="Y8" t="n">
        <v>1</v>
      </c>
      <c r="Z8" t="n">
        <v>10</v>
      </c>
      <c r="AA8" t="n">
        <v>129.5478655676818</v>
      </c>
      <c r="AB8" t="n">
        <v>177.2531049180914</v>
      </c>
      <c r="AC8" t="n">
        <v>160.3363173610535</v>
      </c>
      <c r="AD8" t="n">
        <v>129547.8655676818</v>
      </c>
      <c r="AE8" t="n">
        <v>177253.1049180914</v>
      </c>
      <c r="AF8" t="n">
        <v>1.690497988701122e-06</v>
      </c>
      <c r="AG8" t="n">
        <v>0.1369791666666667</v>
      </c>
      <c r="AH8" t="n">
        <v>160336.3173610535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7.767</v>
      </c>
      <c r="E9" t="n">
        <v>12.88</v>
      </c>
      <c r="F9" t="n">
        <v>8.199999999999999</v>
      </c>
      <c r="G9" t="n">
        <v>13.67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131.91</v>
      </c>
      <c r="Q9" t="n">
        <v>968.45</v>
      </c>
      <c r="R9" t="n">
        <v>47.64</v>
      </c>
      <c r="S9" t="n">
        <v>23.91</v>
      </c>
      <c r="T9" t="n">
        <v>10964.18</v>
      </c>
      <c r="U9" t="n">
        <v>0.5</v>
      </c>
      <c r="V9" t="n">
        <v>0.82</v>
      </c>
      <c r="W9" t="n">
        <v>1.14</v>
      </c>
      <c r="X9" t="n">
        <v>0.7</v>
      </c>
      <c r="Y9" t="n">
        <v>1</v>
      </c>
      <c r="Z9" t="n">
        <v>10</v>
      </c>
      <c r="AA9" t="n">
        <v>125.2572672457829</v>
      </c>
      <c r="AB9" t="n">
        <v>171.3825190062335</v>
      </c>
      <c r="AC9" t="n">
        <v>155.0260119292025</v>
      </c>
      <c r="AD9" t="n">
        <v>125257.2672457829</v>
      </c>
      <c r="AE9" t="n">
        <v>171382.5190062335</v>
      </c>
      <c r="AF9" t="n">
        <v>1.726871909703766e-06</v>
      </c>
      <c r="AG9" t="n">
        <v>0.1341666666666667</v>
      </c>
      <c r="AH9" t="n">
        <v>155026.0119292025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7.9414</v>
      </c>
      <c r="E10" t="n">
        <v>12.59</v>
      </c>
      <c r="F10" t="n">
        <v>8.119999999999999</v>
      </c>
      <c r="G10" t="n">
        <v>15.23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129.62</v>
      </c>
      <c r="Q10" t="n">
        <v>968.6900000000001</v>
      </c>
      <c r="R10" t="n">
        <v>45.2</v>
      </c>
      <c r="S10" t="n">
        <v>23.91</v>
      </c>
      <c r="T10" t="n">
        <v>9764.07</v>
      </c>
      <c r="U10" t="n">
        <v>0.53</v>
      </c>
      <c r="V10" t="n">
        <v>0.83</v>
      </c>
      <c r="W10" t="n">
        <v>1.13</v>
      </c>
      <c r="X10" t="n">
        <v>0.62</v>
      </c>
      <c r="Y10" t="n">
        <v>1</v>
      </c>
      <c r="Z10" t="n">
        <v>10</v>
      </c>
      <c r="AA10" t="n">
        <v>120.6791854748686</v>
      </c>
      <c r="AB10" t="n">
        <v>165.1185855565584</v>
      </c>
      <c r="AC10" t="n">
        <v>149.3598994964764</v>
      </c>
      <c r="AD10" t="n">
        <v>120679.1854748686</v>
      </c>
      <c r="AE10" t="n">
        <v>165118.5855565584</v>
      </c>
      <c r="AF10" t="n">
        <v>1.765647043095338e-06</v>
      </c>
      <c r="AG10" t="n">
        <v>0.1311458333333333</v>
      </c>
      <c r="AH10" t="n">
        <v>149359.8994964764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8.0375</v>
      </c>
      <c r="E11" t="n">
        <v>12.44</v>
      </c>
      <c r="F11" t="n">
        <v>8.07</v>
      </c>
      <c r="G11" t="n">
        <v>16.14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128.17</v>
      </c>
      <c r="Q11" t="n">
        <v>968.4400000000001</v>
      </c>
      <c r="R11" t="n">
        <v>43.64</v>
      </c>
      <c r="S11" t="n">
        <v>23.91</v>
      </c>
      <c r="T11" t="n">
        <v>8994.48</v>
      </c>
      <c r="U11" t="n">
        <v>0.55</v>
      </c>
      <c r="V11" t="n">
        <v>0.84</v>
      </c>
      <c r="W11" t="n">
        <v>1.13</v>
      </c>
      <c r="X11" t="n">
        <v>0.57</v>
      </c>
      <c r="Y11" t="n">
        <v>1</v>
      </c>
      <c r="Z11" t="n">
        <v>10</v>
      </c>
      <c r="AA11" t="n">
        <v>118.09271431026</v>
      </c>
      <c r="AB11" t="n">
        <v>161.5796616020882</v>
      </c>
      <c r="AC11" t="n">
        <v>146.1587254773088</v>
      </c>
      <c r="AD11" t="n">
        <v>118092.71431026</v>
      </c>
      <c r="AE11" t="n">
        <v>161579.6616020882</v>
      </c>
      <c r="AF11" t="n">
        <v>1.787013386667184e-06</v>
      </c>
      <c r="AG11" t="n">
        <v>0.1295833333333333</v>
      </c>
      <c r="AH11" t="n">
        <v>146158.7254773088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8.176600000000001</v>
      </c>
      <c r="E12" t="n">
        <v>12.23</v>
      </c>
      <c r="F12" t="n">
        <v>8.01</v>
      </c>
      <c r="G12" t="n">
        <v>17.8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126.36</v>
      </c>
      <c r="Q12" t="n">
        <v>968.62</v>
      </c>
      <c r="R12" t="n">
        <v>41.73</v>
      </c>
      <c r="S12" t="n">
        <v>23.91</v>
      </c>
      <c r="T12" t="n">
        <v>8057.92</v>
      </c>
      <c r="U12" t="n">
        <v>0.57</v>
      </c>
      <c r="V12" t="n">
        <v>0.84</v>
      </c>
      <c r="W12" t="n">
        <v>1.12</v>
      </c>
      <c r="X12" t="n">
        <v>0.51</v>
      </c>
      <c r="Y12" t="n">
        <v>1</v>
      </c>
      <c r="Z12" t="n">
        <v>10</v>
      </c>
      <c r="AA12" t="n">
        <v>114.6929726409406</v>
      </c>
      <c r="AB12" t="n">
        <v>156.9279850641108</v>
      </c>
      <c r="AC12" t="n">
        <v>141.9509984194455</v>
      </c>
      <c r="AD12" t="n">
        <v>114692.9726409406</v>
      </c>
      <c r="AE12" t="n">
        <v>156927.9850641108</v>
      </c>
      <c r="AF12" t="n">
        <v>1.81794011289865e-06</v>
      </c>
      <c r="AG12" t="n">
        <v>0.1273958333333333</v>
      </c>
      <c r="AH12" t="n">
        <v>141950.9984194455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8.2681</v>
      </c>
      <c r="E13" t="n">
        <v>12.09</v>
      </c>
      <c r="F13" t="n">
        <v>7.98</v>
      </c>
      <c r="G13" t="n">
        <v>19.15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125.14</v>
      </c>
      <c r="Q13" t="n">
        <v>968.36</v>
      </c>
      <c r="R13" t="n">
        <v>40.88</v>
      </c>
      <c r="S13" t="n">
        <v>23.91</v>
      </c>
      <c r="T13" t="n">
        <v>7641.46</v>
      </c>
      <c r="U13" t="n">
        <v>0.58</v>
      </c>
      <c r="V13" t="n">
        <v>0.85</v>
      </c>
      <c r="W13" t="n">
        <v>1.12</v>
      </c>
      <c r="X13" t="n">
        <v>0.48</v>
      </c>
      <c r="Y13" t="n">
        <v>1</v>
      </c>
      <c r="Z13" t="n">
        <v>10</v>
      </c>
      <c r="AA13" t="n">
        <v>112.5328537486915</v>
      </c>
      <c r="AB13" t="n">
        <v>153.9724150980172</v>
      </c>
      <c r="AC13" t="n">
        <v>139.2775039027464</v>
      </c>
      <c r="AD13" t="n">
        <v>112532.8537486915</v>
      </c>
      <c r="AE13" t="n">
        <v>153972.4150980172</v>
      </c>
      <c r="AF13" t="n">
        <v>1.838283717860398e-06</v>
      </c>
      <c r="AG13" t="n">
        <v>0.1259375</v>
      </c>
      <c r="AH13" t="n">
        <v>139277.5039027465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8.313499999999999</v>
      </c>
      <c r="E14" t="n">
        <v>12.03</v>
      </c>
      <c r="F14" t="n">
        <v>7.96</v>
      </c>
      <c r="G14" t="n">
        <v>19.91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123.98</v>
      </c>
      <c r="Q14" t="n">
        <v>968.45</v>
      </c>
      <c r="R14" t="n">
        <v>40.07</v>
      </c>
      <c r="S14" t="n">
        <v>23.91</v>
      </c>
      <c r="T14" t="n">
        <v>7238.75</v>
      </c>
      <c r="U14" t="n">
        <v>0.6</v>
      </c>
      <c r="V14" t="n">
        <v>0.85</v>
      </c>
      <c r="W14" t="n">
        <v>1.12</v>
      </c>
      <c r="X14" t="n">
        <v>0.47</v>
      </c>
      <c r="Y14" t="n">
        <v>1</v>
      </c>
      <c r="Z14" t="n">
        <v>10</v>
      </c>
      <c r="AA14" t="n">
        <v>111.0979617171411</v>
      </c>
      <c r="AB14" t="n">
        <v>152.0091325174822</v>
      </c>
      <c r="AC14" t="n">
        <v>137.5015942562127</v>
      </c>
      <c r="AD14" t="n">
        <v>111097.9617171411</v>
      </c>
      <c r="AE14" t="n">
        <v>152009.1325174822</v>
      </c>
      <c r="AF14" t="n">
        <v>1.848377703273112e-06</v>
      </c>
      <c r="AG14" t="n">
        <v>0.1253125</v>
      </c>
      <c r="AH14" t="n">
        <v>137501.5942562127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8.420299999999999</v>
      </c>
      <c r="E15" t="n">
        <v>11.88</v>
      </c>
      <c r="F15" t="n">
        <v>7.91</v>
      </c>
      <c r="G15" t="n">
        <v>21.57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122.58</v>
      </c>
      <c r="Q15" t="n">
        <v>968.39</v>
      </c>
      <c r="R15" t="n">
        <v>38.53</v>
      </c>
      <c r="S15" t="n">
        <v>23.91</v>
      </c>
      <c r="T15" t="n">
        <v>6482.47</v>
      </c>
      <c r="U15" t="n">
        <v>0.62</v>
      </c>
      <c r="V15" t="n">
        <v>0.85</v>
      </c>
      <c r="W15" t="n">
        <v>1.11</v>
      </c>
      <c r="X15" t="n">
        <v>0.41</v>
      </c>
      <c r="Y15" t="n">
        <v>1</v>
      </c>
      <c r="Z15" t="n">
        <v>10</v>
      </c>
      <c r="AA15" t="n">
        <v>108.6317060598277</v>
      </c>
      <c r="AB15" t="n">
        <v>148.6346927236272</v>
      </c>
      <c r="AC15" t="n">
        <v>134.449206260226</v>
      </c>
      <c r="AD15" t="n">
        <v>108631.7060598277</v>
      </c>
      <c r="AE15" t="n">
        <v>148634.6927236272</v>
      </c>
      <c r="AF15" t="n">
        <v>1.87212302578584e-06</v>
      </c>
      <c r="AG15" t="n">
        <v>0.12375</v>
      </c>
      <c r="AH15" t="n">
        <v>134449.2062602261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8.4664</v>
      </c>
      <c r="E16" t="n">
        <v>11.81</v>
      </c>
      <c r="F16" t="n">
        <v>7.9</v>
      </c>
      <c r="G16" t="n">
        <v>22.56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121.45</v>
      </c>
      <c r="Q16" t="n">
        <v>968.3200000000001</v>
      </c>
      <c r="R16" t="n">
        <v>38.06</v>
      </c>
      <c r="S16" t="n">
        <v>23.91</v>
      </c>
      <c r="T16" t="n">
        <v>6253.13</v>
      </c>
      <c r="U16" t="n">
        <v>0.63</v>
      </c>
      <c r="V16" t="n">
        <v>0.86</v>
      </c>
      <c r="W16" t="n">
        <v>1.12</v>
      </c>
      <c r="X16" t="n">
        <v>0.4</v>
      </c>
      <c r="Y16" t="n">
        <v>1</v>
      </c>
      <c r="Z16" t="n">
        <v>10</v>
      </c>
      <c r="AA16" t="n">
        <v>107.2881506490332</v>
      </c>
      <c r="AB16" t="n">
        <v>146.7963809370975</v>
      </c>
      <c r="AC16" t="n">
        <v>132.7863403705154</v>
      </c>
      <c r="AD16" t="n">
        <v>107288.1506490332</v>
      </c>
      <c r="AE16" t="n">
        <v>146796.3809370975</v>
      </c>
      <c r="AF16" t="n">
        <v>1.882372645334874e-06</v>
      </c>
      <c r="AG16" t="n">
        <v>0.1230208333333333</v>
      </c>
      <c r="AH16" t="n">
        <v>132786.3403705154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8.5223</v>
      </c>
      <c r="E17" t="n">
        <v>11.73</v>
      </c>
      <c r="F17" t="n">
        <v>7.87</v>
      </c>
      <c r="G17" t="n">
        <v>23.61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120.66</v>
      </c>
      <c r="Q17" t="n">
        <v>968.4299999999999</v>
      </c>
      <c r="R17" t="n">
        <v>37.39</v>
      </c>
      <c r="S17" t="n">
        <v>23.91</v>
      </c>
      <c r="T17" t="n">
        <v>5919.86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105.9879603048649</v>
      </c>
      <c r="AB17" t="n">
        <v>145.0174031478577</v>
      </c>
      <c r="AC17" t="n">
        <v>131.177145724669</v>
      </c>
      <c r="AD17" t="n">
        <v>105987.9603048649</v>
      </c>
      <c r="AE17" t="n">
        <v>145017.4031478577</v>
      </c>
      <c r="AF17" t="n">
        <v>1.894801142792378e-06</v>
      </c>
      <c r="AG17" t="n">
        <v>0.1221875</v>
      </c>
      <c r="AH17" t="n">
        <v>131177.145724669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8.569800000000001</v>
      </c>
      <c r="E18" t="n">
        <v>11.67</v>
      </c>
      <c r="F18" t="n">
        <v>7.86</v>
      </c>
      <c r="G18" t="n">
        <v>24.81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119.27</v>
      </c>
      <c r="Q18" t="n">
        <v>968.38</v>
      </c>
      <c r="R18" t="n">
        <v>36.75</v>
      </c>
      <c r="S18" t="n">
        <v>23.91</v>
      </c>
      <c r="T18" t="n">
        <v>5605.1</v>
      </c>
      <c r="U18" t="n">
        <v>0.65</v>
      </c>
      <c r="V18" t="n">
        <v>0.86</v>
      </c>
      <c r="W18" t="n">
        <v>1.11</v>
      </c>
      <c r="X18" t="n">
        <v>0.36</v>
      </c>
      <c r="Y18" t="n">
        <v>1</v>
      </c>
      <c r="Z18" t="n">
        <v>10</v>
      </c>
      <c r="AA18" t="n">
        <v>104.4930217707758</v>
      </c>
      <c r="AB18" t="n">
        <v>142.9719622934845</v>
      </c>
      <c r="AC18" t="n">
        <v>129.3269188746424</v>
      </c>
      <c r="AD18" t="n">
        <v>104493.0217707758</v>
      </c>
      <c r="AE18" t="n">
        <v>142971.9622934845</v>
      </c>
      <c r="AF18" t="n">
        <v>1.905362030614051e-06</v>
      </c>
      <c r="AG18" t="n">
        <v>0.1215625</v>
      </c>
      <c r="AH18" t="n">
        <v>129326.9188746423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8.674899999999999</v>
      </c>
      <c r="E19" t="n">
        <v>11.53</v>
      </c>
      <c r="F19" t="n">
        <v>7.82</v>
      </c>
      <c r="G19" t="n">
        <v>27.58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117.12</v>
      </c>
      <c r="Q19" t="n">
        <v>968.34</v>
      </c>
      <c r="R19" t="n">
        <v>35.45</v>
      </c>
      <c r="S19" t="n">
        <v>23.91</v>
      </c>
      <c r="T19" t="n">
        <v>4966.32</v>
      </c>
      <c r="U19" t="n">
        <v>0.67</v>
      </c>
      <c r="V19" t="n">
        <v>0.87</v>
      </c>
      <c r="W19" t="n">
        <v>1.11</v>
      </c>
      <c r="X19" t="n">
        <v>0.32</v>
      </c>
      <c r="Y19" t="n">
        <v>1</v>
      </c>
      <c r="Z19" t="n">
        <v>10</v>
      </c>
      <c r="AA19" t="n">
        <v>101.7637004867838</v>
      </c>
      <c r="AB19" t="n">
        <v>139.2375845035717</v>
      </c>
      <c r="AC19" t="n">
        <v>125.9489448597654</v>
      </c>
      <c r="AD19" t="n">
        <v>101763.7004867838</v>
      </c>
      <c r="AE19" t="n">
        <v>139237.5845035717</v>
      </c>
      <c r="AF19" t="n">
        <v>1.928729384510004e-06</v>
      </c>
      <c r="AG19" t="n">
        <v>0.1201041666666667</v>
      </c>
      <c r="AH19" t="n">
        <v>125948.9448597654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8.672000000000001</v>
      </c>
      <c r="E20" t="n">
        <v>11.53</v>
      </c>
      <c r="F20" t="n">
        <v>7.82</v>
      </c>
      <c r="G20" t="n">
        <v>27.6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117.3</v>
      </c>
      <c r="Q20" t="n">
        <v>968.38</v>
      </c>
      <c r="R20" t="n">
        <v>35.67</v>
      </c>
      <c r="S20" t="n">
        <v>23.91</v>
      </c>
      <c r="T20" t="n">
        <v>5076.04</v>
      </c>
      <c r="U20" t="n">
        <v>0.67</v>
      </c>
      <c r="V20" t="n">
        <v>0.86</v>
      </c>
      <c r="W20" t="n">
        <v>1.11</v>
      </c>
      <c r="X20" t="n">
        <v>0.32</v>
      </c>
      <c r="Y20" t="n">
        <v>1</v>
      </c>
      <c r="Z20" t="n">
        <v>10</v>
      </c>
      <c r="AA20" t="n">
        <v>101.910014630516</v>
      </c>
      <c r="AB20" t="n">
        <v>139.4377779699503</v>
      </c>
      <c r="AC20" t="n">
        <v>126.1300321426863</v>
      </c>
      <c r="AD20" t="n">
        <v>101910.014630516</v>
      </c>
      <c r="AE20" t="n">
        <v>139437.7779699503</v>
      </c>
      <c r="AF20" t="n">
        <v>1.928084614516681e-06</v>
      </c>
      <c r="AG20" t="n">
        <v>0.1201041666666667</v>
      </c>
      <c r="AH20" t="n">
        <v>126130.0321426863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8.7203</v>
      </c>
      <c r="E21" t="n">
        <v>11.47</v>
      </c>
      <c r="F21" t="n">
        <v>7.81</v>
      </c>
      <c r="G21" t="n">
        <v>29.27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116.33</v>
      </c>
      <c r="Q21" t="n">
        <v>968.53</v>
      </c>
      <c r="R21" t="n">
        <v>35.38</v>
      </c>
      <c r="S21" t="n">
        <v>23.91</v>
      </c>
      <c r="T21" t="n">
        <v>4935.33</v>
      </c>
      <c r="U21" t="n">
        <v>0.68</v>
      </c>
      <c r="V21" t="n">
        <v>0.87</v>
      </c>
      <c r="W21" t="n">
        <v>1.1</v>
      </c>
      <c r="X21" t="n">
        <v>0.31</v>
      </c>
      <c r="Y21" t="n">
        <v>1</v>
      </c>
      <c r="Z21" t="n">
        <v>10</v>
      </c>
      <c r="AA21" t="n">
        <v>100.7159586931936</v>
      </c>
      <c r="AB21" t="n">
        <v>137.8040179584766</v>
      </c>
      <c r="AC21" t="n">
        <v>124.6521958937105</v>
      </c>
      <c r="AD21" t="n">
        <v>100715.9586931936</v>
      </c>
      <c r="AE21" t="n">
        <v>137804.0179584766</v>
      </c>
      <c r="AF21" t="n">
        <v>1.938823369922718e-06</v>
      </c>
      <c r="AG21" t="n">
        <v>0.1194791666666667</v>
      </c>
      <c r="AH21" t="n">
        <v>124652.1958937105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8.781599999999999</v>
      </c>
      <c r="E22" t="n">
        <v>11.39</v>
      </c>
      <c r="F22" t="n">
        <v>7.78</v>
      </c>
      <c r="G22" t="n">
        <v>31.1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114.63</v>
      </c>
      <c r="Q22" t="n">
        <v>968.37</v>
      </c>
      <c r="R22" t="n">
        <v>34.36</v>
      </c>
      <c r="S22" t="n">
        <v>23.91</v>
      </c>
      <c r="T22" t="n">
        <v>4431.25</v>
      </c>
      <c r="U22" t="n">
        <v>0.7</v>
      </c>
      <c r="V22" t="n">
        <v>0.87</v>
      </c>
      <c r="W22" t="n">
        <v>1.1</v>
      </c>
      <c r="X22" t="n">
        <v>0.28</v>
      </c>
      <c r="Y22" t="n">
        <v>1</v>
      </c>
      <c r="Z22" t="n">
        <v>10</v>
      </c>
      <c r="AA22" t="n">
        <v>98.8712230252508</v>
      </c>
      <c r="AB22" t="n">
        <v>135.2799692336046</v>
      </c>
      <c r="AC22" t="n">
        <v>122.3690388366148</v>
      </c>
      <c r="AD22" t="n">
        <v>98871.2230252508</v>
      </c>
      <c r="AE22" t="n">
        <v>135279.9692336046</v>
      </c>
      <c r="AF22" t="n">
        <v>1.952452473574686e-06</v>
      </c>
      <c r="AG22" t="n">
        <v>0.1186458333333333</v>
      </c>
      <c r="AH22" t="n">
        <v>122369.0388366148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8.841100000000001</v>
      </c>
      <c r="E23" t="n">
        <v>11.31</v>
      </c>
      <c r="F23" t="n">
        <v>7.75</v>
      </c>
      <c r="G23" t="n">
        <v>33.21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113.25</v>
      </c>
      <c r="Q23" t="n">
        <v>968.4</v>
      </c>
      <c r="R23" t="n">
        <v>33.53</v>
      </c>
      <c r="S23" t="n">
        <v>23.91</v>
      </c>
      <c r="T23" t="n">
        <v>4021.27</v>
      </c>
      <c r="U23" t="n">
        <v>0.71</v>
      </c>
      <c r="V23" t="n">
        <v>0.87</v>
      </c>
      <c r="W23" t="n">
        <v>1.1</v>
      </c>
      <c r="X23" t="n">
        <v>0.25</v>
      </c>
      <c r="Y23" t="n">
        <v>1</v>
      </c>
      <c r="Z23" t="n">
        <v>10</v>
      </c>
      <c r="AA23" t="n">
        <v>97.26834767884337</v>
      </c>
      <c r="AB23" t="n">
        <v>133.0868444707815</v>
      </c>
      <c r="AC23" t="n">
        <v>120.3852228230849</v>
      </c>
      <c r="AD23" t="n">
        <v>97268.34767884338</v>
      </c>
      <c r="AE23" t="n">
        <v>133086.8444707815</v>
      </c>
      <c r="AF23" t="n">
        <v>1.965681375161834e-06</v>
      </c>
      <c r="AG23" t="n">
        <v>0.1178125</v>
      </c>
      <c r="AH23" t="n">
        <v>120385.2228230849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8.8443</v>
      </c>
      <c r="E24" t="n">
        <v>11.31</v>
      </c>
      <c r="F24" t="n">
        <v>7.75</v>
      </c>
      <c r="G24" t="n">
        <v>33.2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112.85</v>
      </c>
      <c r="Q24" t="n">
        <v>968.33</v>
      </c>
      <c r="R24" t="n">
        <v>33.42</v>
      </c>
      <c r="S24" t="n">
        <v>23.91</v>
      </c>
      <c r="T24" t="n">
        <v>3963.72</v>
      </c>
      <c r="U24" t="n">
        <v>0.72</v>
      </c>
      <c r="V24" t="n">
        <v>0.87</v>
      </c>
      <c r="W24" t="n">
        <v>1.1</v>
      </c>
      <c r="X24" t="n">
        <v>0.25</v>
      </c>
      <c r="Y24" t="n">
        <v>1</v>
      </c>
      <c r="Z24" t="n">
        <v>10</v>
      </c>
      <c r="AA24" t="n">
        <v>96.98775667849002</v>
      </c>
      <c r="AB24" t="n">
        <v>132.7029274852969</v>
      </c>
      <c r="AC24" t="n">
        <v>120.037946335864</v>
      </c>
      <c r="AD24" t="n">
        <v>96987.75667849001</v>
      </c>
      <c r="AE24" t="n">
        <v>132702.9274852969</v>
      </c>
      <c r="AF24" t="n">
        <v>1.966392845499294e-06</v>
      </c>
      <c r="AG24" t="n">
        <v>0.1178125</v>
      </c>
      <c r="AH24" t="n">
        <v>120037.946335864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8.888</v>
      </c>
      <c r="E25" t="n">
        <v>11.25</v>
      </c>
      <c r="F25" t="n">
        <v>7.74</v>
      </c>
      <c r="G25" t="n">
        <v>35.73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112.07</v>
      </c>
      <c r="Q25" t="n">
        <v>968.37</v>
      </c>
      <c r="R25" t="n">
        <v>33.25</v>
      </c>
      <c r="S25" t="n">
        <v>23.91</v>
      </c>
      <c r="T25" t="n">
        <v>3886.25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96.00839583374427</v>
      </c>
      <c r="AB25" t="n">
        <v>131.3629227711654</v>
      </c>
      <c r="AC25" t="n">
        <v>118.8258297909403</v>
      </c>
      <c r="AD25" t="n">
        <v>96008.39583374427</v>
      </c>
      <c r="AE25" t="n">
        <v>131362.9227711654</v>
      </c>
      <c r="AF25" t="n">
        <v>1.976108862295233e-06</v>
      </c>
      <c r="AG25" t="n">
        <v>0.1171875</v>
      </c>
      <c r="AH25" t="n">
        <v>118825.8297909403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8.891500000000001</v>
      </c>
      <c r="E26" t="n">
        <v>11.25</v>
      </c>
      <c r="F26" t="n">
        <v>7.74</v>
      </c>
      <c r="G26" t="n">
        <v>35.71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111.29</v>
      </c>
      <c r="Q26" t="n">
        <v>968.36</v>
      </c>
      <c r="R26" t="n">
        <v>33.17</v>
      </c>
      <c r="S26" t="n">
        <v>23.91</v>
      </c>
      <c r="T26" t="n">
        <v>3847.31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95.49399986574142</v>
      </c>
      <c r="AB26" t="n">
        <v>130.6591035141957</v>
      </c>
      <c r="AC26" t="n">
        <v>118.1891820560391</v>
      </c>
      <c r="AD26" t="n">
        <v>95493.99986574141</v>
      </c>
      <c r="AE26" t="n">
        <v>130659.1035141957</v>
      </c>
      <c r="AF26" t="n">
        <v>1.97688703297683e-06</v>
      </c>
      <c r="AG26" t="n">
        <v>0.1171875</v>
      </c>
      <c r="AH26" t="n">
        <v>118189.1820560391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8.9521</v>
      </c>
      <c r="E27" t="n">
        <v>11.17</v>
      </c>
      <c r="F27" t="n">
        <v>7.71</v>
      </c>
      <c r="G27" t="n">
        <v>38.55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10</v>
      </c>
      <c r="N27" t="n">
        <v>73.08</v>
      </c>
      <c r="O27" t="n">
        <v>34177.09</v>
      </c>
      <c r="P27" t="n">
        <v>109.52</v>
      </c>
      <c r="Q27" t="n">
        <v>968.3200000000001</v>
      </c>
      <c r="R27" t="n">
        <v>32.41</v>
      </c>
      <c r="S27" t="n">
        <v>23.91</v>
      </c>
      <c r="T27" t="n">
        <v>3469.16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93.68481475178952</v>
      </c>
      <c r="AB27" t="n">
        <v>128.1836966256739</v>
      </c>
      <c r="AC27" t="n">
        <v>115.9500245267016</v>
      </c>
      <c r="AD27" t="n">
        <v>93684.81475178951</v>
      </c>
      <c r="AE27" t="n">
        <v>128183.6966256739</v>
      </c>
      <c r="AF27" t="n">
        <v>1.990360502492479e-06</v>
      </c>
      <c r="AG27" t="n">
        <v>0.1163541666666667</v>
      </c>
      <c r="AH27" t="n">
        <v>115950.0245267016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8.952999999999999</v>
      </c>
      <c r="E28" t="n">
        <v>11.17</v>
      </c>
      <c r="F28" t="n">
        <v>7.71</v>
      </c>
      <c r="G28" t="n">
        <v>38.55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108.39</v>
      </c>
      <c r="Q28" t="n">
        <v>968.38</v>
      </c>
      <c r="R28" t="n">
        <v>32.39</v>
      </c>
      <c r="S28" t="n">
        <v>23.91</v>
      </c>
      <c r="T28" t="n">
        <v>3461.15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92.98874298744801</v>
      </c>
      <c r="AB28" t="n">
        <v>127.2313005291833</v>
      </c>
      <c r="AC28" t="n">
        <v>115.0885237769635</v>
      </c>
      <c r="AD28" t="n">
        <v>92988.742987448</v>
      </c>
      <c r="AE28" t="n">
        <v>127231.3005291833</v>
      </c>
      <c r="AF28" t="n">
        <v>1.990560603524889e-06</v>
      </c>
      <c r="AG28" t="n">
        <v>0.1163541666666667</v>
      </c>
      <c r="AH28" t="n">
        <v>115088.5237769635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9.011699999999999</v>
      </c>
      <c r="E29" t="n">
        <v>11.1</v>
      </c>
      <c r="F29" t="n">
        <v>7.69</v>
      </c>
      <c r="G29" t="n">
        <v>41.93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9</v>
      </c>
      <c r="N29" t="n">
        <v>73.55</v>
      </c>
      <c r="O29" t="n">
        <v>34296.82</v>
      </c>
      <c r="P29" t="n">
        <v>106.85</v>
      </c>
      <c r="Q29" t="n">
        <v>968.38</v>
      </c>
      <c r="R29" t="n">
        <v>31.65</v>
      </c>
      <c r="S29" t="n">
        <v>23.91</v>
      </c>
      <c r="T29" t="n">
        <v>3096.2</v>
      </c>
      <c r="U29" t="n">
        <v>0.76</v>
      </c>
      <c r="V29" t="n">
        <v>0.88</v>
      </c>
      <c r="W29" t="n">
        <v>1.1</v>
      </c>
      <c r="X29" t="n">
        <v>0.19</v>
      </c>
      <c r="Y29" t="n">
        <v>1</v>
      </c>
      <c r="Z29" t="n">
        <v>10</v>
      </c>
      <c r="AA29" t="n">
        <v>91.39908988570303</v>
      </c>
      <c r="AB29" t="n">
        <v>125.0562670248317</v>
      </c>
      <c r="AC29" t="n">
        <v>113.1210724175878</v>
      </c>
      <c r="AD29" t="n">
        <v>91399.08988570304</v>
      </c>
      <c r="AE29" t="n">
        <v>125056.2670248317</v>
      </c>
      <c r="AF29" t="n">
        <v>2.003611637527671e-06</v>
      </c>
      <c r="AG29" t="n">
        <v>0.115625</v>
      </c>
      <c r="AH29" t="n">
        <v>113121.0724175878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9.0083</v>
      </c>
      <c r="E30" t="n">
        <v>11.1</v>
      </c>
      <c r="F30" t="n">
        <v>7.69</v>
      </c>
      <c r="G30" t="n">
        <v>41.95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106.67</v>
      </c>
      <c r="Q30" t="n">
        <v>968.3200000000001</v>
      </c>
      <c r="R30" t="n">
        <v>31.85</v>
      </c>
      <c r="S30" t="n">
        <v>23.91</v>
      </c>
      <c r="T30" t="n">
        <v>3194.91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91.32409414978602</v>
      </c>
      <c r="AB30" t="n">
        <v>124.9536545503717</v>
      </c>
      <c r="AC30" t="n">
        <v>113.0282531336727</v>
      </c>
      <c r="AD30" t="n">
        <v>91324.09414978602</v>
      </c>
      <c r="AE30" t="n">
        <v>124953.6545503717</v>
      </c>
      <c r="AF30" t="n">
        <v>2.002855700294121e-06</v>
      </c>
      <c r="AG30" t="n">
        <v>0.115625</v>
      </c>
      <c r="AH30" t="n">
        <v>113028.2531336727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9.0054</v>
      </c>
      <c r="E31" t="n">
        <v>11.1</v>
      </c>
      <c r="F31" t="n">
        <v>7.7</v>
      </c>
      <c r="G31" t="n">
        <v>41.97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106.05</v>
      </c>
      <c r="Q31" t="n">
        <v>968.33</v>
      </c>
      <c r="R31" t="n">
        <v>31.79</v>
      </c>
      <c r="S31" t="n">
        <v>23.91</v>
      </c>
      <c r="T31" t="n">
        <v>3165.76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91.01056854554349</v>
      </c>
      <c r="AB31" t="n">
        <v>124.5246749868738</v>
      </c>
      <c r="AC31" t="n">
        <v>112.6402147776384</v>
      </c>
      <c r="AD31" t="n">
        <v>91010.56854554349</v>
      </c>
      <c r="AE31" t="n">
        <v>124524.6749868738</v>
      </c>
      <c r="AF31" t="n">
        <v>2.002210930300797e-06</v>
      </c>
      <c r="AG31" t="n">
        <v>0.115625</v>
      </c>
      <c r="AH31" t="n">
        <v>112640.2147776384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9.069800000000001</v>
      </c>
      <c r="E32" t="n">
        <v>11.03</v>
      </c>
      <c r="F32" t="n">
        <v>7.67</v>
      </c>
      <c r="G32" t="n">
        <v>46</v>
      </c>
      <c r="H32" t="n">
        <v>0.55</v>
      </c>
      <c r="I32" t="n">
        <v>10</v>
      </c>
      <c r="J32" t="n">
        <v>277.65</v>
      </c>
      <c r="K32" t="n">
        <v>59.89</v>
      </c>
      <c r="L32" t="n">
        <v>8.5</v>
      </c>
      <c r="M32" t="n">
        <v>8</v>
      </c>
      <c r="N32" t="n">
        <v>74.26000000000001</v>
      </c>
      <c r="O32" t="n">
        <v>34477.13</v>
      </c>
      <c r="P32" t="n">
        <v>103.82</v>
      </c>
      <c r="Q32" t="n">
        <v>968.3200000000001</v>
      </c>
      <c r="R32" t="n">
        <v>31.01</v>
      </c>
      <c r="S32" t="n">
        <v>23.91</v>
      </c>
      <c r="T32" t="n">
        <v>2778.64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88.94178002730938</v>
      </c>
      <c r="AB32" t="n">
        <v>121.6940672677193</v>
      </c>
      <c r="AC32" t="n">
        <v>110.0797562864162</v>
      </c>
      <c r="AD32" t="n">
        <v>88941.78002730937</v>
      </c>
      <c r="AE32" t="n">
        <v>121694.0672677193</v>
      </c>
      <c r="AF32" t="n">
        <v>2.016529270842181e-06</v>
      </c>
      <c r="AG32" t="n">
        <v>0.1148958333333333</v>
      </c>
      <c r="AH32" t="n">
        <v>110079.7562864162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9.069599999999999</v>
      </c>
      <c r="E33" t="n">
        <v>11.03</v>
      </c>
      <c r="F33" t="n">
        <v>7.67</v>
      </c>
      <c r="G33" t="n">
        <v>46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103</v>
      </c>
      <c r="Q33" t="n">
        <v>968.35</v>
      </c>
      <c r="R33" t="n">
        <v>30.95</v>
      </c>
      <c r="S33" t="n">
        <v>23.91</v>
      </c>
      <c r="T33" t="n">
        <v>2751.78</v>
      </c>
      <c r="U33" t="n">
        <v>0.77</v>
      </c>
      <c r="V33" t="n">
        <v>0.88</v>
      </c>
      <c r="W33" t="n">
        <v>1.1</v>
      </c>
      <c r="X33" t="n">
        <v>0.17</v>
      </c>
      <c r="Y33" t="n">
        <v>1</v>
      </c>
      <c r="Z33" t="n">
        <v>10</v>
      </c>
      <c r="AA33" t="n">
        <v>88.45167941308878</v>
      </c>
      <c r="AB33" t="n">
        <v>121.02348998563</v>
      </c>
      <c r="AC33" t="n">
        <v>109.4731779589681</v>
      </c>
      <c r="AD33" t="n">
        <v>88451.67941308879</v>
      </c>
      <c r="AE33" t="n">
        <v>121023.4899856299</v>
      </c>
      <c r="AF33" t="n">
        <v>2.016484803946089e-06</v>
      </c>
      <c r="AG33" t="n">
        <v>0.1148958333333333</v>
      </c>
      <c r="AH33" t="n">
        <v>109473.1779589681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9.1225</v>
      </c>
      <c r="E34" t="n">
        <v>10.96</v>
      </c>
      <c r="F34" t="n">
        <v>7.65</v>
      </c>
      <c r="G34" t="n">
        <v>51.03</v>
      </c>
      <c r="H34" t="n">
        <v>0.58</v>
      </c>
      <c r="I34" t="n">
        <v>9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100.18</v>
      </c>
      <c r="Q34" t="n">
        <v>968.42</v>
      </c>
      <c r="R34" t="n">
        <v>30.52</v>
      </c>
      <c r="S34" t="n">
        <v>23.91</v>
      </c>
      <c r="T34" t="n">
        <v>2542.18</v>
      </c>
      <c r="U34" t="n">
        <v>0.78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86.20186532959623</v>
      </c>
      <c r="AB34" t="n">
        <v>117.9451951018047</v>
      </c>
      <c r="AC34" t="n">
        <v>106.6886712184401</v>
      </c>
      <c r="AD34" t="n">
        <v>86201.86532959623</v>
      </c>
      <c r="AE34" t="n">
        <v>117945.1951018047</v>
      </c>
      <c r="AF34" t="n">
        <v>2.028246297962225e-06</v>
      </c>
      <c r="AG34" t="n">
        <v>0.1141666666666667</v>
      </c>
      <c r="AH34" t="n">
        <v>106688.6712184401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9.113</v>
      </c>
      <c r="E35" t="n">
        <v>10.97</v>
      </c>
      <c r="F35" t="n">
        <v>7.67</v>
      </c>
      <c r="G35" t="n">
        <v>51.1</v>
      </c>
      <c r="H35" t="n">
        <v>0.59</v>
      </c>
      <c r="I35" t="n">
        <v>9</v>
      </c>
      <c r="J35" t="n">
        <v>279.11</v>
      </c>
      <c r="K35" t="n">
        <v>59.89</v>
      </c>
      <c r="L35" t="n">
        <v>9.25</v>
      </c>
      <c r="M35" t="n">
        <v>4</v>
      </c>
      <c r="N35" t="n">
        <v>74.98</v>
      </c>
      <c r="O35" t="n">
        <v>34658.27</v>
      </c>
      <c r="P35" t="n">
        <v>100.73</v>
      </c>
      <c r="Q35" t="n">
        <v>968.33</v>
      </c>
      <c r="R35" t="n">
        <v>30.81</v>
      </c>
      <c r="S35" t="n">
        <v>23.91</v>
      </c>
      <c r="T35" t="n">
        <v>2683.73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86.68240299179337</v>
      </c>
      <c r="AB35" t="n">
        <v>118.6026879310479</v>
      </c>
      <c r="AC35" t="n">
        <v>107.2834138548575</v>
      </c>
      <c r="AD35" t="n">
        <v>86682.40299179337</v>
      </c>
      <c r="AE35" t="n">
        <v>118602.6879310479</v>
      </c>
      <c r="AF35" t="n">
        <v>2.026134120397891e-06</v>
      </c>
      <c r="AG35" t="n">
        <v>0.1142708333333333</v>
      </c>
      <c r="AH35" t="n">
        <v>107283.4138548575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9.1174</v>
      </c>
      <c r="E36" t="n">
        <v>10.97</v>
      </c>
      <c r="F36" t="n">
        <v>7.66</v>
      </c>
      <c r="G36" t="n">
        <v>51.07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100.56</v>
      </c>
      <c r="Q36" t="n">
        <v>968.38</v>
      </c>
      <c r="R36" t="n">
        <v>30.73</v>
      </c>
      <c r="S36" t="n">
        <v>23.91</v>
      </c>
      <c r="T36" t="n">
        <v>2644.45</v>
      </c>
      <c r="U36" t="n">
        <v>0.78</v>
      </c>
      <c r="V36" t="n">
        <v>0.88</v>
      </c>
      <c r="W36" t="n">
        <v>1.1</v>
      </c>
      <c r="X36" t="n">
        <v>0.16</v>
      </c>
      <c r="Y36" t="n">
        <v>1</v>
      </c>
      <c r="Z36" t="n">
        <v>10</v>
      </c>
      <c r="AA36" t="n">
        <v>86.50808681247503</v>
      </c>
      <c r="AB36" t="n">
        <v>118.3641808442176</v>
      </c>
      <c r="AC36" t="n">
        <v>107.0676695496474</v>
      </c>
      <c r="AD36" t="n">
        <v>86508.08681247503</v>
      </c>
      <c r="AE36" t="n">
        <v>118364.1808442176</v>
      </c>
      <c r="AF36" t="n">
        <v>2.027112392111899e-06</v>
      </c>
      <c r="AG36" t="n">
        <v>0.1142708333333333</v>
      </c>
      <c r="AH36" t="n">
        <v>107067.6695496474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9.1153</v>
      </c>
      <c r="E37" t="n">
        <v>10.97</v>
      </c>
      <c r="F37" t="n">
        <v>7.66</v>
      </c>
      <c r="G37" t="n">
        <v>51.08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3</v>
      </c>
      <c r="N37" t="n">
        <v>75.45999999999999</v>
      </c>
      <c r="O37" t="n">
        <v>34779.51</v>
      </c>
      <c r="P37" t="n">
        <v>99.98</v>
      </c>
      <c r="Q37" t="n">
        <v>968.3200000000001</v>
      </c>
      <c r="R37" t="n">
        <v>30.79</v>
      </c>
      <c r="S37" t="n">
        <v>23.91</v>
      </c>
      <c r="T37" t="n">
        <v>2677.33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86.18128978919998</v>
      </c>
      <c r="AB37" t="n">
        <v>117.9170427397057</v>
      </c>
      <c r="AC37" t="n">
        <v>106.6632056782678</v>
      </c>
      <c r="AD37" t="n">
        <v>86181.28978919997</v>
      </c>
      <c r="AE37" t="n">
        <v>117917.0427397057</v>
      </c>
      <c r="AF37" t="n">
        <v>2.02664548970294e-06</v>
      </c>
      <c r="AG37" t="n">
        <v>0.1142708333333333</v>
      </c>
      <c r="AH37" t="n">
        <v>106663.2056782678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9.119</v>
      </c>
      <c r="E38" t="n">
        <v>10.97</v>
      </c>
      <c r="F38" t="n">
        <v>7.66</v>
      </c>
      <c r="G38" t="n">
        <v>51.05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2</v>
      </c>
      <c r="N38" t="n">
        <v>75.7</v>
      </c>
      <c r="O38" t="n">
        <v>34840.27</v>
      </c>
      <c r="P38" t="n">
        <v>99.7</v>
      </c>
      <c r="Q38" t="n">
        <v>968.37</v>
      </c>
      <c r="R38" t="n">
        <v>30.5</v>
      </c>
      <c r="S38" t="n">
        <v>23.91</v>
      </c>
      <c r="T38" t="n">
        <v>2530.33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85.98003444290394</v>
      </c>
      <c r="AB38" t="n">
        <v>117.6416762961444</v>
      </c>
      <c r="AC38" t="n">
        <v>106.4141198216006</v>
      </c>
      <c r="AD38" t="n">
        <v>85980.03444290394</v>
      </c>
      <c r="AE38" t="n">
        <v>117641.6762961444</v>
      </c>
      <c r="AF38" t="n">
        <v>2.027468127280628e-06</v>
      </c>
      <c r="AG38" t="n">
        <v>0.1142708333333333</v>
      </c>
      <c r="AH38" t="n">
        <v>106414.1198216006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9.1128</v>
      </c>
      <c r="E39" t="n">
        <v>10.97</v>
      </c>
      <c r="F39" t="n">
        <v>7.67</v>
      </c>
      <c r="G39" t="n">
        <v>51.1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2</v>
      </c>
      <c r="N39" t="n">
        <v>75.95</v>
      </c>
      <c r="O39" t="n">
        <v>34901.13</v>
      </c>
      <c r="P39" t="n">
        <v>99.55</v>
      </c>
      <c r="Q39" t="n">
        <v>968.3200000000001</v>
      </c>
      <c r="R39" t="n">
        <v>30.76</v>
      </c>
      <c r="S39" t="n">
        <v>23.91</v>
      </c>
      <c r="T39" t="n">
        <v>2658.91</v>
      </c>
      <c r="U39" t="n">
        <v>0.78</v>
      </c>
      <c r="V39" t="n">
        <v>0.88</v>
      </c>
      <c r="W39" t="n">
        <v>1.1</v>
      </c>
      <c r="X39" t="n">
        <v>0.17</v>
      </c>
      <c r="Y39" t="n">
        <v>1</v>
      </c>
      <c r="Z39" t="n">
        <v>10</v>
      </c>
      <c r="AA39" t="n">
        <v>85.97959231922751</v>
      </c>
      <c r="AB39" t="n">
        <v>117.6410713630252</v>
      </c>
      <c r="AC39" t="n">
        <v>106.4135726224493</v>
      </c>
      <c r="AD39" t="n">
        <v>85979.59231922751</v>
      </c>
      <c r="AE39" t="n">
        <v>117641.0713630252</v>
      </c>
      <c r="AF39" t="n">
        <v>2.0260896535018e-06</v>
      </c>
      <c r="AG39" t="n">
        <v>0.1142708333333333</v>
      </c>
      <c r="AH39" t="n">
        <v>106413.5726224493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9.1091</v>
      </c>
      <c r="E40" t="n">
        <v>10.98</v>
      </c>
      <c r="F40" t="n">
        <v>7.67</v>
      </c>
      <c r="G40" t="n">
        <v>51.13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0</v>
      </c>
      <c r="N40" t="n">
        <v>76.19</v>
      </c>
      <c r="O40" t="n">
        <v>34962.08</v>
      </c>
      <c r="P40" t="n">
        <v>99.77</v>
      </c>
      <c r="Q40" t="n">
        <v>968.41</v>
      </c>
      <c r="R40" t="n">
        <v>30.75</v>
      </c>
      <c r="S40" t="n">
        <v>23.91</v>
      </c>
      <c r="T40" t="n">
        <v>2654.72</v>
      </c>
      <c r="U40" t="n">
        <v>0.78</v>
      </c>
      <c r="V40" t="n">
        <v>0.88</v>
      </c>
      <c r="W40" t="n">
        <v>1.11</v>
      </c>
      <c r="X40" t="n">
        <v>0.17</v>
      </c>
      <c r="Y40" t="n">
        <v>1</v>
      </c>
      <c r="Z40" t="n">
        <v>10</v>
      </c>
      <c r="AA40" t="n">
        <v>86.14546700849476</v>
      </c>
      <c r="AB40" t="n">
        <v>117.8680284307553</v>
      </c>
      <c r="AC40" t="n">
        <v>106.6188692261716</v>
      </c>
      <c r="AD40" t="n">
        <v>86145.46700849476</v>
      </c>
      <c r="AE40" t="n">
        <v>117868.0284307553</v>
      </c>
      <c r="AF40" t="n">
        <v>2.025267015924111e-06</v>
      </c>
      <c r="AG40" t="n">
        <v>0.114375</v>
      </c>
      <c r="AH40" t="n">
        <v>106618.8692261716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7.1954</v>
      </c>
      <c r="E2" t="n">
        <v>13.9</v>
      </c>
      <c r="F2" t="n">
        <v>9.06</v>
      </c>
      <c r="G2" t="n">
        <v>6.97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107.26</v>
      </c>
      <c r="Q2" t="n">
        <v>968.54</v>
      </c>
      <c r="R2" t="n">
        <v>74.52</v>
      </c>
      <c r="S2" t="n">
        <v>23.91</v>
      </c>
      <c r="T2" t="n">
        <v>24195.71</v>
      </c>
      <c r="U2" t="n">
        <v>0.32</v>
      </c>
      <c r="V2" t="n">
        <v>0.75</v>
      </c>
      <c r="W2" t="n">
        <v>1.2</v>
      </c>
      <c r="X2" t="n">
        <v>1.56</v>
      </c>
      <c r="Y2" t="n">
        <v>1</v>
      </c>
      <c r="Z2" t="n">
        <v>10</v>
      </c>
      <c r="AA2" t="n">
        <v>112.8954604226365</v>
      </c>
      <c r="AB2" t="n">
        <v>154.468549546386</v>
      </c>
      <c r="AC2" t="n">
        <v>139.726287975692</v>
      </c>
      <c r="AD2" t="n">
        <v>112895.4604226365</v>
      </c>
      <c r="AE2" t="n">
        <v>154468.549546386</v>
      </c>
      <c r="AF2" t="n">
        <v>1.737434661570075e-06</v>
      </c>
      <c r="AG2" t="n">
        <v>0.1447916666666667</v>
      </c>
      <c r="AH2" t="n">
        <v>139726.287975692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7.7566</v>
      </c>
      <c r="E3" t="n">
        <v>12.89</v>
      </c>
      <c r="F3" t="n">
        <v>8.67</v>
      </c>
      <c r="G3" t="n">
        <v>8.81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101.22</v>
      </c>
      <c r="Q3" t="n">
        <v>968.6900000000001</v>
      </c>
      <c r="R3" t="n">
        <v>61.8</v>
      </c>
      <c r="S3" t="n">
        <v>23.91</v>
      </c>
      <c r="T3" t="n">
        <v>17932.28</v>
      </c>
      <c r="U3" t="n">
        <v>0.39</v>
      </c>
      <c r="V3" t="n">
        <v>0.78</v>
      </c>
      <c r="W3" t="n">
        <v>1.18</v>
      </c>
      <c r="X3" t="n">
        <v>1.17</v>
      </c>
      <c r="Y3" t="n">
        <v>1</v>
      </c>
      <c r="Z3" t="n">
        <v>10</v>
      </c>
      <c r="AA3" t="n">
        <v>99.42078335978582</v>
      </c>
      <c r="AB3" t="n">
        <v>136.0319019282059</v>
      </c>
      <c r="AC3" t="n">
        <v>123.0492081301878</v>
      </c>
      <c r="AD3" t="n">
        <v>99420.78335978581</v>
      </c>
      <c r="AE3" t="n">
        <v>136031.9019282059</v>
      </c>
      <c r="AF3" t="n">
        <v>1.872944616829425e-06</v>
      </c>
      <c r="AG3" t="n">
        <v>0.1342708333333333</v>
      </c>
      <c r="AH3" t="n">
        <v>123049.2081301878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8.1275</v>
      </c>
      <c r="E4" t="n">
        <v>12.3</v>
      </c>
      <c r="F4" t="n">
        <v>8.43</v>
      </c>
      <c r="G4" t="n">
        <v>10.54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97.18000000000001</v>
      </c>
      <c r="Q4" t="n">
        <v>968.45</v>
      </c>
      <c r="R4" t="n">
        <v>54.92</v>
      </c>
      <c r="S4" t="n">
        <v>23.91</v>
      </c>
      <c r="T4" t="n">
        <v>14543.69</v>
      </c>
      <c r="U4" t="n">
        <v>0.44</v>
      </c>
      <c r="V4" t="n">
        <v>0.8</v>
      </c>
      <c r="W4" t="n">
        <v>1.15</v>
      </c>
      <c r="X4" t="n">
        <v>0.9399999999999999</v>
      </c>
      <c r="Y4" t="n">
        <v>1</v>
      </c>
      <c r="Z4" t="n">
        <v>10</v>
      </c>
      <c r="AA4" t="n">
        <v>91.55598725327432</v>
      </c>
      <c r="AB4" t="n">
        <v>125.270940924966</v>
      </c>
      <c r="AC4" t="n">
        <v>113.31525814199</v>
      </c>
      <c r="AD4" t="n">
        <v>91555.98725327432</v>
      </c>
      <c r="AE4" t="n">
        <v>125270.940924966</v>
      </c>
      <c r="AF4" t="n">
        <v>1.962503851337075e-06</v>
      </c>
      <c r="AG4" t="n">
        <v>0.128125</v>
      </c>
      <c r="AH4" t="n">
        <v>113315.25814199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8.4148</v>
      </c>
      <c r="E5" t="n">
        <v>11.88</v>
      </c>
      <c r="F5" t="n">
        <v>8.27</v>
      </c>
      <c r="G5" t="n">
        <v>12.41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93.88</v>
      </c>
      <c r="Q5" t="n">
        <v>968.49</v>
      </c>
      <c r="R5" t="n">
        <v>49.66</v>
      </c>
      <c r="S5" t="n">
        <v>23.91</v>
      </c>
      <c r="T5" t="n">
        <v>11957.76</v>
      </c>
      <c r="U5" t="n">
        <v>0.48</v>
      </c>
      <c r="V5" t="n">
        <v>0.82</v>
      </c>
      <c r="W5" t="n">
        <v>1.15</v>
      </c>
      <c r="X5" t="n">
        <v>0.77</v>
      </c>
      <c r="Y5" t="n">
        <v>1</v>
      </c>
      <c r="Z5" t="n">
        <v>10</v>
      </c>
      <c r="AA5" t="n">
        <v>85.90279395934331</v>
      </c>
      <c r="AB5" t="n">
        <v>117.5359924589272</v>
      </c>
      <c r="AC5" t="n">
        <v>106.3185223014792</v>
      </c>
      <c r="AD5" t="n">
        <v>85902.79395934331</v>
      </c>
      <c r="AE5" t="n">
        <v>117535.9924589272</v>
      </c>
      <c r="AF5" t="n">
        <v>2.031876642046289e-06</v>
      </c>
      <c r="AG5" t="n">
        <v>0.12375</v>
      </c>
      <c r="AH5" t="n">
        <v>106318.5223014792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8.6426</v>
      </c>
      <c r="E6" t="n">
        <v>11.57</v>
      </c>
      <c r="F6" t="n">
        <v>8.15</v>
      </c>
      <c r="G6" t="n">
        <v>14.38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90.91</v>
      </c>
      <c r="Q6" t="n">
        <v>968.4400000000001</v>
      </c>
      <c r="R6" t="n">
        <v>45.76</v>
      </c>
      <c r="S6" t="n">
        <v>23.91</v>
      </c>
      <c r="T6" t="n">
        <v>10036.49</v>
      </c>
      <c r="U6" t="n">
        <v>0.52</v>
      </c>
      <c r="V6" t="n">
        <v>0.83</v>
      </c>
      <c r="W6" t="n">
        <v>1.14</v>
      </c>
      <c r="X6" t="n">
        <v>0.65</v>
      </c>
      <c r="Y6" t="n">
        <v>1</v>
      </c>
      <c r="Z6" t="n">
        <v>10</v>
      </c>
      <c r="AA6" t="n">
        <v>81.48383173098129</v>
      </c>
      <c r="AB6" t="n">
        <v>111.4897733872307</v>
      </c>
      <c r="AC6" t="n">
        <v>100.8493458920617</v>
      </c>
      <c r="AD6" t="n">
        <v>81483.8317309813</v>
      </c>
      <c r="AE6" t="n">
        <v>111489.7733872307</v>
      </c>
      <c r="AF6" t="n">
        <v>2.086882286750637e-06</v>
      </c>
      <c r="AG6" t="n">
        <v>0.1205208333333333</v>
      </c>
      <c r="AH6" t="n">
        <v>100849.3458920617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8.09</v>
      </c>
      <c r="G7" t="n">
        <v>16.17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28</v>
      </c>
      <c r="N7" t="n">
        <v>28.37</v>
      </c>
      <c r="O7" t="n">
        <v>20078.3</v>
      </c>
      <c r="P7" t="n">
        <v>88.54000000000001</v>
      </c>
      <c r="Q7" t="n">
        <v>968.47</v>
      </c>
      <c r="R7" t="n">
        <v>43.86</v>
      </c>
      <c r="S7" t="n">
        <v>23.91</v>
      </c>
      <c r="T7" t="n">
        <v>9105.709999999999</v>
      </c>
      <c r="U7" t="n">
        <v>0.55</v>
      </c>
      <c r="V7" t="n">
        <v>0.84</v>
      </c>
      <c r="W7" t="n">
        <v>1.14</v>
      </c>
      <c r="X7" t="n">
        <v>0.59</v>
      </c>
      <c r="Y7" t="n">
        <v>1</v>
      </c>
      <c r="Z7" t="n">
        <v>10</v>
      </c>
      <c r="AA7" t="n">
        <v>78.52259770296673</v>
      </c>
      <c r="AB7" t="n">
        <v>107.4380823496781</v>
      </c>
      <c r="AC7" t="n">
        <v>97.18434256054773</v>
      </c>
      <c r="AD7" t="n">
        <v>78522.59770296674</v>
      </c>
      <c r="AE7" t="n">
        <v>107438.0823496781</v>
      </c>
      <c r="AF7" t="n">
        <v>2.122305149253393e-06</v>
      </c>
      <c r="AG7" t="n">
        <v>0.1185416666666667</v>
      </c>
      <c r="AH7" t="n">
        <v>97184.34256054774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8.965</v>
      </c>
      <c r="E8" t="n">
        <v>11.15</v>
      </c>
      <c r="F8" t="n">
        <v>7.99</v>
      </c>
      <c r="G8" t="n">
        <v>18.44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86.18000000000001</v>
      </c>
      <c r="Q8" t="n">
        <v>968.39</v>
      </c>
      <c r="R8" t="n">
        <v>41.05</v>
      </c>
      <c r="S8" t="n">
        <v>23.91</v>
      </c>
      <c r="T8" t="n">
        <v>7722.88</v>
      </c>
      <c r="U8" t="n">
        <v>0.58</v>
      </c>
      <c r="V8" t="n">
        <v>0.85</v>
      </c>
      <c r="W8" t="n">
        <v>1.12</v>
      </c>
      <c r="X8" t="n">
        <v>0.5</v>
      </c>
      <c r="Y8" t="n">
        <v>1</v>
      </c>
      <c r="Z8" t="n">
        <v>10</v>
      </c>
      <c r="AA8" t="n">
        <v>75.31957380663106</v>
      </c>
      <c r="AB8" t="n">
        <v>103.0555637472724</v>
      </c>
      <c r="AC8" t="n">
        <v>93.22008538265082</v>
      </c>
      <c r="AD8" t="n">
        <v>75319.57380663106</v>
      </c>
      <c r="AE8" t="n">
        <v>103055.5637472724</v>
      </c>
      <c r="AF8" t="n">
        <v>2.164730486279529e-06</v>
      </c>
      <c r="AG8" t="n">
        <v>0.1161458333333333</v>
      </c>
      <c r="AH8" t="n">
        <v>93220.08538265082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9.074199999999999</v>
      </c>
      <c r="E9" t="n">
        <v>11.02</v>
      </c>
      <c r="F9" t="n">
        <v>7.95</v>
      </c>
      <c r="G9" t="n">
        <v>20.75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84.36</v>
      </c>
      <c r="Q9" t="n">
        <v>968.34</v>
      </c>
      <c r="R9" t="n">
        <v>39.87</v>
      </c>
      <c r="S9" t="n">
        <v>23.91</v>
      </c>
      <c r="T9" t="n">
        <v>7146.03</v>
      </c>
      <c r="U9" t="n">
        <v>0.6</v>
      </c>
      <c r="V9" t="n">
        <v>0.85</v>
      </c>
      <c r="W9" t="n">
        <v>1.12</v>
      </c>
      <c r="X9" t="n">
        <v>0.46</v>
      </c>
      <c r="Y9" t="n">
        <v>1</v>
      </c>
      <c r="Z9" t="n">
        <v>10</v>
      </c>
      <c r="AA9" t="n">
        <v>73.2373964386174</v>
      </c>
      <c r="AB9" t="n">
        <v>100.2066368131752</v>
      </c>
      <c r="AC9" t="n">
        <v>90.64305603664883</v>
      </c>
      <c r="AD9" t="n">
        <v>73237.39643861739</v>
      </c>
      <c r="AE9" t="n">
        <v>100206.6368131752</v>
      </c>
      <c r="AF9" t="n">
        <v>2.191098424829638e-06</v>
      </c>
      <c r="AG9" t="n">
        <v>0.1147916666666667</v>
      </c>
      <c r="AH9" t="n">
        <v>90643.05603664884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9.175000000000001</v>
      </c>
      <c r="E10" t="n">
        <v>10.9</v>
      </c>
      <c r="F10" t="n">
        <v>7.9</v>
      </c>
      <c r="G10" t="n">
        <v>22.57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81.87</v>
      </c>
      <c r="Q10" t="n">
        <v>968.3200000000001</v>
      </c>
      <c r="R10" t="n">
        <v>38.14</v>
      </c>
      <c r="S10" t="n">
        <v>23.91</v>
      </c>
      <c r="T10" t="n">
        <v>6291.97</v>
      </c>
      <c r="U10" t="n">
        <v>0.63</v>
      </c>
      <c r="V10" t="n">
        <v>0.86</v>
      </c>
      <c r="W10" t="n">
        <v>1.12</v>
      </c>
      <c r="X10" t="n">
        <v>0.4</v>
      </c>
      <c r="Y10" t="n">
        <v>1</v>
      </c>
      <c r="Z10" t="n">
        <v>10</v>
      </c>
      <c r="AA10" t="n">
        <v>70.84521503656413</v>
      </c>
      <c r="AB10" t="n">
        <v>96.93354868329246</v>
      </c>
      <c r="AC10" t="n">
        <v>87.68234684407302</v>
      </c>
      <c r="AD10" t="n">
        <v>70845.21503656413</v>
      </c>
      <c r="AE10" t="n">
        <v>96933.54868329245</v>
      </c>
      <c r="AF10" t="n">
        <v>2.215438060414354e-06</v>
      </c>
      <c r="AG10" t="n">
        <v>0.1135416666666667</v>
      </c>
      <c r="AH10" t="n">
        <v>87682.34684407302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9.2776</v>
      </c>
      <c r="E11" t="n">
        <v>10.78</v>
      </c>
      <c r="F11" t="n">
        <v>7.84</v>
      </c>
      <c r="G11" t="n">
        <v>24.76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79.16</v>
      </c>
      <c r="Q11" t="n">
        <v>968.35</v>
      </c>
      <c r="R11" t="n">
        <v>36.53</v>
      </c>
      <c r="S11" t="n">
        <v>23.91</v>
      </c>
      <c r="T11" t="n">
        <v>5497.25</v>
      </c>
      <c r="U11" t="n">
        <v>0.65</v>
      </c>
      <c r="V11" t="n">
        <v>0.86</v>
      </c>
      <c r="W11" t="n">
        <v>1.11</v>
      </c>
      <c r="X11" t="n">
        <v>0.34</v>
      </c>
      <c r="Y11" t="n">
        <v>1</v>
      </c>
      <c r="Z11" t="n">
        <v>10</v>
      </c>
      <c r="AA11" t="n">
        <v>68.33754526472568</v>
      </c>
      <c r="AB11" t="n">
        <v>93.50244427088236</v>
      </c>
      <c r="AC11" t="n">
        <v>84.57870222119699</v>
      </c>
      <c r="AD11" t="n">
        <v>68337.54526472568</v>
      </c>
      <c r="AE11" t="n">
        <v>93502.44427088236</v>
      </c>
      <c r="AF11" t="n">
        <v>2.240212332348796e-06</v>
      </c>
      <c r="AG11" t="n">
        <v>0.1122916666666667</v>
      </c>
      <c r="AH11" t="n">
        <v>84578.70222119699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9.352600000000001</v>
      </c>
      <c r="E12" t="n">
        <v>10.69</v>
      </c>
      <c r="F12" t="n">
        <v>7.82</v>
      </c>
      <c r="G12" t="n">
        <v>27.6</v>
      </c>
      <c r="H12" t="n">
        <v>0.38</v>
      </c>
      <c r="I12" t="n">
        <v>17</v>
      </c>
      <c r="J12" t="n">
        <v>162.68</v>
      </c>
      <c r="K12" t="n">
        <v>50.28</v>
      </c>
      <c r="L12" t="n">
        <v>3.5</v>
      </c>
      <c r="M12" t="n">
        <v>15</v>
      </c>
      <c r="N12" t="n">
        <v>28.9</v>
      </c>
      <c r="O12" t="n">
        <v>20298.34</v>
      </c>
      <c r="P12" t="n">
        <v>77.52</v>
      </c>
      <c r="Q12" t="n">
        <v>968.33</v>
      </c>
      <c r="R12" t="n">
        <v>35.84</v>
      </c>
      <c r="S12" t="n">
        <v>23.91</v>
      </c>
      <c r="T12" t="n">
        <v>5160.91</v>
      </c>
      <c r="U12" t="n">
        <v>0.67</v>
      </c>
      <c r="V12" t="n">
        <v>0.86</v>
      </c>
      <c r="W12" t="n">
        <v>1.11</v>
      </c>
      <c r="X12" t="n">
        <v>0.32</v>
      </c>
      <c r="Y12" t="n">
        <v>1</v>
      </c>
      <c r="Z12" t="n">
        <v>10</v>
      </c>
      <c r="AA12" t="n">
        <v>66.797781042355</v>
      </c>
      <c r="AB12" t="n">
        <v>91.39567093223258</v>
      </c>
      <c r="AC12" t="n">
        <v>82.67299637311228</v>
      </c>
      <c r="AD12" t="n">
        <v>66797.781042355</v>
      </c>
      <c r="AE12" t="n">
        <v>91395.67093223258</v>
      </c>
      <c r="AF12" t="n">
        <v>2.258322180254091e-06</v>
      </c>
      <c r="AG12" t="n">
        <v>0.1113541666666667</v>
      </c>
      <c r="AH12" t="n">
        <v>82672.99637311228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9.390700000000001</v>
      </c>
      <c r="E13" t="n">
        <v>10.65</v>
      </c>
      <c r="F13" t="n">
        <v>7.81</v>
      </c>
      <c r="G13" t="n">
        <v>29.28</v>
      </c>
      <c r="H13" t="n">
        <v>0.41</v>
      </c>
      <c r="I13" t="n">
        <v>16</v>
      </c>
      <c r="J13" t="n">
        <v>163.04</v>
      </c>
      <c r="K13" t="n">
        <v>50.28</v>
      </c>
      <c r="L13" t="n">
        <v>3.75</v>
      </c>
      <c r="M13" t="n">
        <v>14</v>
      </c>
      <c r="N13" t="n">
        <v>29.01</v>
      </c>
      <c r="O13" t="n">
        <v>20342.46</v>
      </c>
      <c r="P13" t="n">
        <v>75.90000000000001</v>
      </c>
      <c r="Q13" t="n">
        <v>968.38</v>
      </c>
      <c r="R13" t="n">
        <v>35.33</v>
      </c>
      <c r="S13" t="n">
        <v>23.91</v>
      </c>
      <c r="T13" t="n">
        <v>4909.84</v>
      </c>
      <c r="U13" t="n">
        <v>0.68</v>
      </c>
      <c r="V13" t="n">
        <v>0.87</v>
      </c>
      <c r="W13" t="n">
        <v>1.11</v>
      </c>
      <c r="X13" t="n">
        <v>0.31</v>
      </c>
      <c r="Y13" t="n">
        <v>1</v>
      </c>
      <c r="Z13" t="n">
        <v>10</v>
      </c>
      <c r="AA13" t="n">
        <v>65.56955765985913</v>
      </c>
      <c r="AB13" t="n">
        <v>89.71516151491116</v>
      </c>
      <c r="AC13" t="n">
        <v>81.15287241596974</v>
      </c>
      <c r="AD13" t="n">
        <v>65569.55765985913</v>
      </c>
      <c r="AE13" t="n">
        <v>89715.16151491116</v>
      </c>
      <c r="AF13" t="n">
        <v>2.267521982989981e-06</v>
      </c>
      <c r="AG13" t="n">
        <v>0.1109375</v>
      </c>
      <c r="AH13" t="n">
        <v>81152.87241596974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9.4476</v>
      </c>
      <c r="E14" t="n">
        <v>10.58</v>
      </c>
      <c r="F14" t="n">
        <v>7.78</v>
      </c>
      <c r="G14" t="n">
        <v>31.11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11</v>
      </c>
      <c r="N14" t="n">
        <v>29.12</v>
      </c>
      <c r="O14" t="n">
        <v>20386.62</v>
      </c>
      <c r="P14" t="n">
        <v>73.58</v>
      </c>
      <c r="Q14" t="n">
        <v>968.47</v>
      </c>
      <c r="R14" t="n">
        <v>34.29</v>
      </c>
      <c r="S14" t="n">
        <v>23.91</v>
      </c>
      <c r="T14" t="n">
        <v>4395.46</v>
      </c>
      <c r="U14" t="n">
        <v>0.7</v>
      </c>
      <c r="V14" t="n">
        <v>0.87</v>
      </c>
      <c r="W14" t="n">
        <v>1.11</v>
      </c>
      <c r="X14" t="n">
        <v>0.28</v>
      </c>
      <c r="Y14" t="n">
        <v>1</v>
      </c>
      <c r="Z14" t="n">
        <v>10</v>
      </c>
      <c r="AA14" t="n">
        <v>63.77299481984624</v>
      </c>
      <c r="AB14" t="n">
        <v>87.25702497844807</v>
      </c>
      <c r="AC14" t="n">
        <v>78.9293369805296</v>
      </c>
      <c r="AD14" t="n">
        <v>63772.99481984624</v>
      </c>
      <c r="AE14" t="n">
        <v>87257.02497844807</v>
      </c>
      <c r="AF14" t="n">
        <v>2.281261320934131e-06</v>
      </c>
      <c r="AG14" t="n">
        <v>0.1102083333333333</v>
      </c>
      <c r="AH14" t="n">
        <v>78929.3369805296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9.487399999999999</v>
      </c>
      <c r="E15" t="n">
        <v>10.54</v>
      </c>
      <c r="F15" t="n">
        <v>7.76</v>
      </c>
      <c r="G15" t="n">
        <v>33.28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3</v>
      </c>
      <c r="N15" t="n">
        <v>29.23</v>
      </c>
      <c r="O15" t="n">
        <v>20430.81</v>
      </c>
      <c r="P15" t="n">
        <v>72.37</v>
      </c>
      <c r="Q15" t="n">
        <v>968.48</v>
      </c>
      <c r="R15" t="n">
        <v>33.73</v>
      </c>
      <c r="S15" t="n">
        <v>23.91</v>
      </c>
      <c r="T15" t="n">
        <v>4119.51</v>
      </c>
      <c r="U15" t="n">
        <v>0.71</v>
      </c>
      <c r="V15" t="n">
        <v>0.87</v>
      </c>
      <c r="W15" t="n">
        <v>1.11</v>
      </c>
      <c r="X15" t="n">
        <v>0.27</v>
      </c>
      <c r="Y15" t="n">
        <v>1</v>
      </c>
      <c r="Z15" t="n">
        <v>10</v>
      </c>
      <c r="AA15" t="n">
        <v>62.76862706161817</v>
      </c>
      <c r="AB15" t="n">
        <v>85.88280470206281</v>
      </c>
      <c r="AC15" t="n">
        <v>77.68627035859187</v>
      </c>
      <c r="AD15" t="n">
        <v>62768.62706161817</v>
      </c>
      <c r="AE15" t="n">
        <v>85882.80470206281</v>
      </c>
      <c r="AF15" t="n">
        <v>2.290871613555874e-06</v>
      </c>
      <c r="AG15" t="n">
        <v>0.1097916666666667</v>
      </c>
      <c r="AH15" t="n">
        <v>77686.27035859186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9.493399999999999</v>
      </c>
      <c r="E16" t="n">
        <v>10.53</v>
      </c>
      <c r="F16" t="n">
        <v>7.76</v>
      </c>
      <c r="G16" t="n">
        <v>33.25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2</v>
      </c>
      <c r="N16" t="n">
        <v>29.34</v>
      </c>
      <c r="O16" t="n">
        <v>20475.04</v>
      </c>
      <c r="P16" t="n">
        <v>72.08</v>
      </c>
      <c r="Q16" t="n">
        <v>968.47</v>
      </c>
      <c r="R16" t="n">
        <v>33.45</v>
      </c>
      <c r="S16" t="n">
        <v>23.91</v>
      </c>
      <c r="T16" t="n">
        <v>3981.51</v>
      </c>
      <c r="U16" t="n">
        <v>0.71</v>
      </c>
      <c r="V16" t="n">
        <v>0.87</v>
      </c>
      <c r="W16" t="n">
        <v>1.11</v>
      </c>
      <c r="X16" t="n">
        <v>0.26</v>
      </c>
      <c r="Y16" t="n">
        <v>1</v>
      </c>
      <c r="Z16" t="n">
        <v>10</v>
      </c>
      <c r="AA16" t="n">
        <v>62.56364963684396</v>
      </c>
      <c r="AB16" t="n">
        <v>85.60234554652114</v>
      </c>
      <c r="AC16" t="n">
        <v>77.43257783122809</v>
      </c>
      <c r="AD16" t="n">
        <v>62563.64963684396</v>
      </c>
      <c r="AE16" t="n">
        <v>85602.34554652113</v>
      </c>
      <c r="AF16" t="n">
        <v>2.292320401388297e-06</v>
      </c>
      <c r="AG16" t="n">
        <v>0.1096875</v>
      </c>
      <c r="AH16" t="n">
        <v>77432.57783122809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9.495200000000001</v>
      </c>
      <c r="E17" t="n">
        <v>10.53</v>
      </c>
      <c r="F17" t="n">
        <v>7.76</v>
      </c>
      <c r="G17" t="n">
        <v>33.24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</v>
      </c>
      <c r="N17" t="n">
        <v>29.45</v>
      </c>
      <c r="O17" t="n">
        <v>20519.3</v>
      </c>
      <c r="P17" t="n">
        <v>71.98</v>
      </c>
      <c r="Q17" t="n">
        <v>968.45</v>
      </c>
      <c r="R17" t="n">
        <v>33.33</v>
      </c>
      <c r="S17" t="n">
        <v>23.91</v>
      </c>
      <c r="T17" t="n">
        <v>3920.49</v>
      </c>
      <c r="U17" t="n">
        <v>0.72</v>
      </c>
      <c r="V17" t="n">
        <v>0.87</v>
      </c>
      <c r="W17" t="n">
        <v>1.11</v>
      </c>
      <c r="X17" t="n">
        <v>0.26</v>
      </c>
      <c r="Y17" t="n">
        <v>1</v>
      </c>
      <c r="Z17" t="n">
        <v>10</v>
      </c>
      <c r="AA17" t="n">
        <v>62.49484609887064</v>
      </c>
      <c r="AB17" t="n">
        <v>85.50820551046822</v>
      </c>
      <c r="AC17" t="n">
        <v>77.34742238808963</v>
      </c>
      <c r="AD17" t="n">
        <v>62494.84609887064</v>
      </c>
      <c r="AE17" t="n">
        <v>85508.20551046822</v>
      </c>
      <c r="AF17" t="n">
        <v>2.292755037738024e-06</v>
      </c>
      <c r="AG17" t="n">
        <v>0.1096875</v>
      </c>
      <c r="AH17" t="n">
        <v>77347.42238808963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9.4954</v>
      </c>
      <c r="E18" t="n">
        <v>10.53</v>
      </c>
      <c r="F18" t="n">
        <v>7.76</v>
      </c>
      <c r="G18" t="n">
        <v>33.24</v>
      </c>
      <c r="H18" t="n">
        <v>0.54</v>
      </c>
      <c r="I18" t="n">
        <v>14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71.88</v>
      </c>
      <c r="Q18" t="n">
        <v>968.45</v>
      </c>
      <c r="R18" t="n">
        <v>33.29</v>
      </c>
      <c r="S18" t="n">
        <v>23.91</v>
      </c>
      <c r="T18" t="n">
        <v>3902.21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62.43625929355247</v>
      </c>
      <c r="AB18" t="n">
        <v>85.42804445876449</v>
      </c>
      <c r="AC18" t="n">
        <v>77.27491179465378</v>
      </c>
      <c r="AD18" t="n">
        <v>62436.25929355247</v>
      </c>
      <c r="AE18" t="n">
        <v>85428.04445876449</v>
      </c>
      <c r="AF18" t="n">
        <v>2.292803330665772e-06</v>
      </c>
      <c r="AG18" t="n">
        <v>0.1096875</v>
      </c>
      <c r="AH18" t="n">
        <v>77274.91179465377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9.65</v>
      </c>
      <c r="G2" t="n">
        <v>5.52</v>
      </c>
      <c r="H2" t="n">
        <v>0.08</v>
      </c>
      <c r="I2" t="n">
        <v>105</v>
      </c>
      <c r="J2" t="n">
        <v>222.93</v>
      </c>
      <c r="K2" t="n">
        <v>56.94</v>
      </c>
      <c r="L2" t="n">
        <v>1</v>
      </c>
      <c r="M2" t="n">
        <v>103</v>
      </c>
      <c r="N2" t="n">
        <v>49.99</v>
      </c>
      <c r="O2" t="n">
        <v>27728.69</v>
      </c>
      <c r="P2" t="n">
        <v>144.38</v>
      </c>
      <c r="Q2" t="n">
        <v>968.66</v>
      </c>
      <c r="R2" t="n">
        <v>92.09</v>
      </c>
      <c r="S2" t="n">
        <v>23.91</v>
      </c>
      <c r="T2" t="n">
        <v>32844.72</v>
      </c>
      <c r="U2" t="n">
        <v>0.26</v>
      </c>
      <c r="V2" t="n">
        <v>0.7</v>
      </c>
      <c r="W2" t="n">
        <v>1.28</v>
      </c>
      <c r="X2" t="n">
        <v>2.15</v>
      </c>
      <c r="Y2" t="n">
        <v>1</v>
      </c>
      <c r="Z2" t="n">
        <v>10</v>
      </c>
      <c r="AA2" t="n">
        <v>179.7607800418982</v>
      </c>
      <c r="AB2" t="n">
        <v>245.9566297391228</v>
      </c>
      <c r="AC2" t="n">
        <v>222.4828741991903</v>
      </c>
      <c r="AD2" t="n">
        <v>179760.7800418982</v>
      </c>
      <c r="AE2" t="n">
        <v>245956.6297391228</v>
      </c>
      <c r="AF2" t="n">
        <v>1.349019995732348e-06</v>
      </c>
      <c r="AG2" t="n">
        <v>0.17625</v>
      </c>
      <c r="AH2" t="n">
        <v>222482.8741991903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6.6064</v>
      </c>
      <c r="E3" t="n">
        <v>15.14</v>
      </c>
      <c r="F3" t="n">
        <v>9.050000000000001</v>
      </c>
      <c r="G3" t="n">
        <v>6.96</v>
      </c>
      <c r="H3" t="n">
        <v>0.1</v>
      </c>
      <c r="I3" t="n">
        <v>78</v>
      </c>
      <c r="J3" t="n">
        <v>223.35</v>
      </c>
      <c r="K3" t="n">
        <v>56.94</v>
      </c>
      <c r="L3" t="n">
        <v>1.25</v>
      </c>
      <c r="M3" t="n">
        <v>76</v>
      </c>
      <c r="N3" t="n">
        <v>50.15</v>
      </c>
      <c r="O3" t="n">
        <v>27780.03</v>
      </c>
      <c r="P3" t="n">
        <v>134.33</v>
      </c>
      <c r="Q3" t="n">
        <v>968.58</v>
      </c>
      <c r="R3" t="n">
        <v>74.20999999999999</v>
      </c>
      <c r="S3" t="n">
        <v>23.91</v>
      </c>
      <c r="T3" t="n">
        <v>24038.55</v>
      </c>
      <c r="U3" t="n">
        <v>0.32</v>
      </c>
      <c r="V3" t="n">
        <v>0.75</v>
      </c>
      <c r="W3" t="n">
        <v>1.2</v>
      </c>
      <c r="X3" t="n">
        <v>1.56</v>
      </c>
      <c r="Y3" t="n">
        <v>1</v>
      </c>
      <c r="Z3" t="n">
        <v>10</v>
      </c>
      <c r="AA3" t="n">
        <v>150.2045203554549</v>
      </c>
      <c r="AB3" t="n">
        <v>205.5164513060008</v>
      </c>
      <c r="AC3" t="n">
        <v>185.9022496375656</v>
      </c>
      <c r="AD3" t="n">
        <v>150204.5203554549</v>
      </c>
      <c r="AE3" t="n">
        <v>205516.4513060008</v>
      </c>
      <c r="AF3" t="n">
        <v>1.508159291253818e-06</v>
      </c>
      <c r="AG3" t="n">
        <v>0.1577083333333333</v>
      </c>
      <c r="AH3" t="n">
        <v>185902.2496375656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7.0505</v>
      </c>
      <c r="E4" t="n">
        <v>14.18</v>
      </c>
      <c r="F4" t="n">
        <v>8.76</v>
      </c>
      <c r="G4" t="n">
        <v>8.34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129.05</v>
      </c>
      <c r="Q4" t="n">
        <v>968.55</v>
      </c>
      <c r="R4" t="n">
        <v>65.15000000000001</v>
      </c>
      <c r="S4" t="n">
        <v>23.91</v>
      </c>
      <c r="T4" t="n">
        <v>19585.3</v>
      </c>
      <c r="U4" t="n">
        <v>0.37</v>
      </c>
      <c r="V4" t="n">
        <v>0.77</v>
      </c>
      <c r="W4" t="n">
        <v>1.18</v>
      </c>
      <c r="X4" t="n">
        <v>1.26</v>
      </c>
      <c r="Y4" t="n">
        <v>1</v>
      </c>
      <c r="Z4" t="n">
        <v>10</v>
      </c>
      <c r="AA4" t="n">
        <v>135.6465684239799</v>
      </c>
      <c r="AB4" t="n">
        <v>185.5976192218554</v>
      </c>
      <c r="AC4" t="n">
        <v>167.8844429312683</v>
      </c>
      <c r="AD4" t="n">
        <v>135646.5684239799</v>
      </c>
      <c r="AE4" t="n">
        <v>185597.6192218554</v>
      </c>
      <c r="AF4" t="n">
        <v>1.609541820505123e-06</v>
      </c>
      <c r="AG4" t="n">
        <v>0.1477083333333333</v>
      </c>
      <c r="AH4" t="n">
        <v>167884.4429312683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7.3855</v>
      </c>
      <c r="E5" t="n">
        <v>13.54</v>
      </c>
      <c r="F5" t="n">
        <v>8.550000000000001</v>
      </c>
      <c r="G5" t="n">
        <v>9.68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125.12</v>
      </c>
      <c r="Q5" t="n">
        <v>968.51</v>
      </c>
      <c r="R5" t="n">
        <v>58.34</v>
      </c>
      <c r="S5" t="n">
        <v>23.91</v>
      </c>
      <c r="T5" t="n">
        <v>16229.61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125.8950722266701</v>
      </c>
      <c r="AB5" t="n">
        <v>172.2551919190528</v>
      </c>
      <c r="AC5" t="n">
        <v>155.8153981640266</v>
      </c>
      <c r="AD5" t="n">
        <v>125895.07222667</v>
      </c>
      <c r="AE5" t="n">
        <v>172255.1919190528</v>
      </c>
      <c r="AF5" t="n">
        <v>1.686018171100005e-06</v>
      </c>
      <c r="AG5" t="n">
        <v>0.1410416666666666</v>
      </c>
      <c r="AH5" t="n">
        <v>155815.3981640266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7.6905</v>
      </c>
      <c r="E6" t="n">
        <v>13</v>
      </c>
      <c r="F6" t="n">
        <v>8.369999999999999</v>
      </c>
      <c r="G6" t="n">
        <v>11.16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121.47</v>
      </c>
      <c r="Q6" t="n">
        <v>968.48</v>
      </c>
      <c r="R6" t="n">
        <v>52.94</v>
      </c>
      <c r="S6" t="n">
        <v>23.91</v>
      </c>
      <c r="T6" t="n">
        <v>13569.47</v>
      </c>
      <c r="U6" t="n">
        <v>0.45</v>
      </c>
      <c r="V6" t="n">
        <v>0.8100000000000001</v>
      </c>
      <c r="W6" t="n">
        <v>1.15</v>
      </c>
      <c r="X6" t="n">
        <v>0.87</v>
      </c>
      <c r="Y6" t="n">
        <v>1</v>
      </c>
      <c r="Z6" t="n">
        <v>10</v>
      </c>
      <c r="AA6" t="n">
        <v>117.7443731883855</v>
      </c>
      <c r="AB6" t="n">
        <v>161.103045911414</v>
      </c>
      <c r="AC6" t="n">
        <v>145.7275973192181</v>
      </c>
      <c r="AD6" t="n">
        <v>117744.3731883855</v>
      </c>
      <c r="AE6" t="n">
        <v>161103.045911414</v>
      </c>
      <c r="AF6" t="n">
        <v>1.755645893283405e-06</v>
      </c>
      <c r="AG6" t="n">
        <v>0.1354166666666667</v>
      </c>
      <c r="AH6" t="n">
        <v>145727.5973192181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7.9204</v>
      </c>
      <c r="E7" t="n">
        <v>12.63</v>
      </c>
      <c r="F7" t="n">
        <v>8.25</v>
      </c>
      <c r="G7" t="n">
        <v>12.7</v>
      </c>
      <c r="H7" t="n">
        <v>0.18</v>
      </c>
      <c r="I7" t="n">
        <v>39</v>
      </c>
      <c r="J7" t="n">
        <v>225.01</v>
      </c>
      <c r="K7" t="n">
        <v>56.94</v>
      </c>
      <c r="L7" t="n">
        <v>2.25</v>
      </c>
      <c r="M7" t="n">
        <v>37</v>
      </c>
      <c r="N7" t="n">
        <v>50.82</v>
      </c>
      <c r="O7" t="n">
        <v>27985.94</v>
      </c>
      <c r="P7" t="n">
        <v>118.86</v>
      </c>
      <c r="Q7" t="n">
        <v>968.35</v>
      </c>
      <c r="R7" t="n">
        <v>48.86</v>
      </c>
      <c r="S7" t="n">
        <v>23.91</v>
      </c>
      <c r="T7" t="n">
        <v>11562.98</v>
      </c>
      <c r="U7" t="n">
        <v>0.49</v>
      </c>
      <c r="V7" t="n">
        <v>0.82</v>
      </c>
      <c r="W7" t="n">
        <v>1.15</v>
      </c>
      <c r="X7" t="n">
        <v>0.76</v>
      </c>
      <c r="Y7" t="n">
        <v>1</v>
      </c>
      <c r="Z7" t="n">
        <v>10</v>
      </c>
      <c r="AA7" t="n">
        <v>112.1669918865702</v>
      </c>
      <c r="AB7" t="n">
        <v>153.4718267575769</v>
      </c>
      <c r="AC7" t="n">
        <v>138.8246910109374</v>
      </c>
      <c r="AD7" t="n">
        <v>112166.9918865702</v>
      </c>
      <c r="AE7" t="n">
        <v>153471.8267575769</v>
      </c>
      <c r="AF7" t="n">
        <v>1.808129215676728e-06</v>
      </c>
      <c r="AG7" t="n">
        <v>0.1315625</v>
      </c>
      <c r="AH7" t="n">
        <v>138824.6910109374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8.079700000000001</v>
      </c>
      <c r="E8" t="n">
        <v>12.38</v>
      </c>
      <c r="F8" t="n">
        <v>8.18</v>
      </c>
      <c r="G8" t="n">
        <v>14.02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116.68</v>
      </c>
      <c r="Q8" t="n">
        <v>968.34</v>
      </c>
      <c r="R8" t="n">
        <v>46.98</v>
      </c>
      <c r="S8" t="n">
        <v>23.91</v>
      </c>
      <c r="T8" t="n">
        <v>10640.49</v>
      </c>
      <c r="U8" t="n">
        <v>0.51</v>
      </c>
      <c r="V8" t="n">
        <v>0.83</v>
      </c>
      <c r="W8" t="n">
        <v>1.14</v>
      </c>
      <c r="X8" t="n">
        <v>0.68</v>
      </c>
      <c r="Y8" t="n">
        <v>1</v>
      </c>
      <c r="Z8" t="n">
        <v>10</v>
      </c>
      <c r="AA8" t="n">
        <v>108.2825912479562</v>
      </c>
      <c r="AB8" t="n">
        <v>148.1570184361663</v>
      </c>
      <c r="AC8" t="n">
        <v>134.0171205363403</v>
      </c>
      <c r="AD8" t="n">
        <v>108282.5912479562</v>
      </c>
      <c r="AE8" t="n">
        <v>148157.0184361663</v>
      </c>
      <c r="AF8" t="n">
        <v>1.844495432541698e-06</v>
      </c>
      <c r="AG8" t="n">
        <v>0.1289583333333333</v>
      </c>
      <c r="AH8" t="n">
        <v>134017.1205363403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8.248699999999999</v>
      </c>
      <c r="E9" t="n">
        <v>12.12</v>
      </c>
      <c r="F9" t="n">
        <v>8.1</v>
      </c>
      <c r="G9" t="n">
        <v>15.68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114.82</v>
      </c>
      <c r="Q9" t="n">
        <v>968.42</v>
      </c>
      <c r="R9" t="n">
        <v>44.48</v>
      </c>
      <c r="S9" t="n">
        <v>23.91</v>
      </c>
      <c r="T9" t="n">
        <v>9411.950000000001</v>
      </c>
      <c r="U9" t="n">
        <v>0.54</v>
      </c>
      <c r="V9" t="n">
        <v>0.83</v>
      </c>
      <c r="W9" t="n">
        <v>1.13</v>
      </c>
      <c r="X9" t="n">
        <v>0.6</v>
      </c>
      <c r="Y9" t="n">
        <v>1</v>
      </c>
      <c r="Z9" t="n">
        <v>10</v>
      </c>
      <c r="AA9" t="n">
        <v>104.6051897854312</v>
      </c>
      <c r="AB9" t="n">
        <v>143.1254355196396</v>
      </c>
      <c r="AC9" t="n">
        <v>129.4657448314942</v>
      </c>
      <c r="AD9" t="n">
        <v>104605.1897854312</v>
      </c>
      <c r="AE9" t="n">
        <v>143125.4355196396</v>
      </c>
      <c r="AF9" t="n">
        <v>1.883076039259713e-06</v>
      </c>
      <c r="AG9" t="n">
        <v>0.12625</v>
      </c>
      <c r="AH9" t="n">
        <v>129465.7448314943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8.3863</v>
      </c>
      <c r="E10" t="n">
        <v>11.92</v>
      </c>
      <c r="F10" t="n">
        <v>8.029999999999999</v>
      </c>
      <c r="G10" t="n">
        <v>17.22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113.01</v>
      </c>
      <c r="Q10" t="n">
        <v>968.47</v>
      </c>
      <c r="R10" t="n">
        <v>42.29</v>
      </c>
      <c r="S10" t="n">
        <v>23.91</v>
      </c>
      <c r="T10" t="n">
        <v>8331.65</v>
      </c>
      <c r="U10" t="n">
        <v>0.57</v>
      </c>
      <c r="V10" t="n">
        <v>0.84</v>
      </c>
      <c r="W10" t="n">
        <v>1.13</v>
      </c>
      <c r="X10" t="n">
        <v>0.54</v>
      </c>
      <c r="Y10" t="n">
        <v>1</v>
      </c>
      <c r="Z10" t="n">
        <v>10</v>
      </c>
      <c r="AA10" t="n">
        <v>101.5129772644835</v>
      </c>
      <c r="AB10" t="n">
        <v>138.8945339296926</v>
      </c>
      <c r="AC10" t="n">
        <v>125.6386345511828</v>
      </c>
      <c r="AD10" t="n">
        <v>101512.9772644835</v>
      </c>
      <c r="AE10" t="n">
        <v>138894.5339296926</v>
      </c>
      <c r="AF10" t="n">
        <v>1.914488414907044e-06</v>
      </c>
      <c r="AG10" t="n">
        <v>0.1241666666666667</v>
      </c>
      <c r="AH10" t="n">
        <v>125638.6345511828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8.483000000000001</v>
      </c>
      <c r="E11" t="n">
        <v>11.79</v>
      </c>
      <c r="F11" t="n">
        <v>7.99</v>
      </c>
      <c r="G11" t="n">
        <v>18.43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111.33</v>
      </c>
      <c r="Q11" t="n">
        <v>968.3200000000001</v>
      </c>
      <c r="R11" t="n">
        <v>41.12</v>
      </c>
      <c r="S11" t="n">
        <v>23.91</v>
      </c>
      <c r="T11" t="n">
        <v>7755.36</v>
      </c>
      <c r="U11" t="n">
        <v>0.58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99.16800005892951</v>
      </c>
      <c r="AB11" t="n">
        <v>135.6860326639623</v>
      </c>
      <c r="AC11" t="n">
        <v>122.7363481430929</v>
      </c>
      <c r="AD11" t="n">
        <v>99168.00005892951</v>
      </c>
      <c r="AE11" t="n">
        <v>135686.0326639623</v>
      </c>
      <c r="AF11" t="n">
        <v>1.936563827153387e-06</v>
      </c>
      <c r="AG11" t="n">
        <v>0.1228125</v>
      </c>
      <c r="AH11" t="n">
        <v>122736.3481430929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8.5794</v>
      </c>
      <c r="E12" t="n">
        <v>11.66</v>
      </c>
      <c r="F12" t="n">
        <v>7.94</v>
      </c>
      <c r="G12" t="n">
        <v>19.85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109.69</v>
      </c>
      <c r="Q12" t="n">
        <v>968.38</v>
      </c>
      <c r="R12" t="n">
        <v>39.5</v>
      </c>
      <c r="S12" t="n">
        <v>23.91</v>
      </c>
      <c r="T12" t="n">
        <v>6957.56</v>
      </c>
      <c r="U12" t="n">
        <v>0.61</v>
      </c>
      <c r="V12" t="n">
        <v>0.85</v>
      </c>
      <c r="W12" t="n">
        <v>1.12</v>
      </c>
      <c r="X12" t="n">
        <v>0.45</v>
      </c>
      <c r="Y12" t="n">
        <v>1</v>
      </c>
      <c r="Z12" t="n">
        <v>10</v>
      </c>
      <c r="AA12" t="n">
        <v>96.87262537589541</v>
      </c>
      <c r="AB12" t="n">
        <v>132.5453997578525</v>
      </c>
      <c r="AC12" t="n">
        <v>119.8954528336353</v>
      </c>
      <c r="AD12" t="n">
        <v>96872.62537589541</v>
      </c>
      <c r="AE12" t="n">
        <v>132545.3997578525</v>
      </c>
      <c r="AF12" t="n">
        <v>1.958570753115616e-06</v>
      </c>
      <c r="AG12" t="n">
        <v>0.1214583333333333</v>
      </c>
      <c r="AH12" t="n">
        <v>119895.4528336353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8.6732</v>
      </c>
      <c r="E13" t="n">
        <v>11.53</v>
      </c>
      <c r="F13" t="n">
        <v>7.9</v>
      </c>
      <c r="G13" t="n">
        <v>21.55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108.14</v>
      </c>
      <c r="Q13" t="n">
        <v>968.34</v>
      </c>
      <c r="R13" t="n">
        <v>38.44</v>
      </c>
      <c r="S13" t="n">
        <v>23.91</v>
      </c>
      <c r="T13" t="n">
        <v>6438.01</v>
      </c>
      <c r="U13" t="n">
        <v>0.62</v>
      </c>
      <c r="V13" t="n">
        <v>0.86</v>
      </c>
      <c r="W13" t="n">
        <v>1.11</v>
      </c>
      <c r="X13" t="n">
        <v>0.41</v>
      </c>
      <c r="Y13" t="n">
        <v>1</v>
      </c>
      <c r="Z13" t="n">
        <v>10</v>
      </c>
      <c r="AA13" t="n">
        <v>94.74391453795556</v>
      </c>
      <c r="AB13" t="n">
        <v>129.6328036772904</v>
      </c>
      <c r="AC13" t="n">
        <v>117.2608308351469</v>
      </c>
      <c r="AD13" t="n">
        <v>94743.91453795556</v>
      </c>
      <c r="AE13" t="n">
        <v>129632.8036772904</v>
      </c>
      <c r="AF13" t="n">
        <v>1.979984131282183e-06</v>
      </c>
      <c r="AG13" t="n">
        <v>0.1201041666666667</v>
      </c>
      <c r="AH13" t="n">
        <v>117260.8308351469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8.7125</v>
      </c>
      <c r="E14" t="n">
        <v>11.48</v>
      </c>
      <c r="F14" t="n">
        <v>7.9</v>
      </c>
      <c r="G14" t="n">
        <v>22.56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19</v>
      </c>
      <c r="N14" t="n">
        <v>52.01</v>
      </c>
      <c r="O14" t="n">
        <v>28348.56</v>
      </c>
      <c r="P14" t="n">
        <v>107.12</v>
      </c>
      <c r="Q14" t="n">
        <v>968.42</v>
      </c>
      <c r="R14" t="n">
        <v>38.11</v>
      </c>
      <c r="S14" t="n">
        <v>23.91</v>
      </c>
      <c r="T14" t="n">
        <v>6274.59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93.68686930467791</v>
      </c>
      <c r="AB14" t="n">
        <v>128.1865077555763</v>
      </c>
      <c r="AC14" t="n">
        <v>115.9525673663116</v>
      </c>
      <c r="AD14" t="n">
        <v>93686.86930467791</v>
      </c>
      <c r="AE14" t="n">
        <v>128186.5077555763</v>
      </c>
      <c r="AF14" t="n">
        <v>1.988955834501225e-06</v>
      </c>
      <c r="AG14" t="n">
        <v>0.1195833333333333</v>
      </c>
      <c r="AH14" t="n">
        <v>115952.5673663116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8.8164</v>
      </c>
      <c r="E15" t="n">
        <v>11.34</v>
      </c>
      <c r="F15" t="n">
        <v>7.85</v>
      </c>
      <c r="G15" t="n">
        <v>24.78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105.3</v>
      </c>
      <c r="Q15" t="n">
        <v>968.3200000000001</v>
      </c>
      <c r="R15" t="n">
        <v>36.54</v>
      </c>
      <c r="S15" t="n">
        <v>23.91</v>
      </c>
      <c r="T15" t="n">
        <v>5503</v>
      </c>
      <c r="U15" t="n">
        <v>0.65</v>
      </c>
      <c r="V15" t="n">
        <v>0.86</v>
      </c>
      <c r="W15" t="n">
        <v>1.11</v>
      </c>
      <c r="X15" t="n">
        <v>0.35</v>
      </c>
      <c r="Y15" t="n">
        <v>1</v>
      </c>
      <c r="Z15" t="n">
        <v>10</v>
      </c>
      <c r="AA15" t="n">
        <v>91.32348817415854</v>
      </c>
      <c r="AB15" t="n">
        <v>124.9528254277845</v>
      </c>
      <c r="AC15" t="n">
        <v>113.0275031413815</v>
      </c>
      <c r="AD15" t="n">
        <v>91323.48817415854</v>
      </c>
      <c r="AE15" t="n">
        <v>124952.8254277845</v>
      </c>
      <c r="AF15" t="n">
        <v>2.012674917566323e-06</v>
      </c>
      <c r="AG15" t="n">
        <v>0.118125</v>
      </c>
      <c r="AH15" t="n">
        <v>113027.5031413815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8.870699999999999</v>
      </c>
      <c r="E16" t="n">
        <v>11.27</v>
      </c>
      <c r="F16" t="n">
        <v>7.82</v>
      </c>
      <c r="G16" t="n">
        <v>26.07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103.69</v>
      </c>
      <c r="Q16" t="n">
        <v>968.42</v>
      </c>
      <c r="R16" t="n">
        <v>35.73</v>
      </c>
      <c r="S16" t="n">
        <v>23.91</v>
      </c>
      <c r="T16" t="n">
        <v>5103.19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89.694330607415</v>
      </c>
      <c r="AB16" t="n">
        <v>122.7237401716078</v>
      </c>
      <c r="AC16" t="n">
        <v>111.0111586535128</v>
      </c>
      <c r="AD16" t="n">
        <v>89694.330607415</v>
      </c>
      <c r="AE16" t="n">
        <v>122723.7401716078</v>
      </c>
      <c r="AF16" t="n">
        <v>2.025070934991106e-06</v>
      </c>
      <c r="AG16" t="n">
        <v>0.1173958333333333</v>
      </c>
      <c r="AH16" t="n">
        <v>111011.1586535128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8.897500000000001</v>
      </c>
      <c r="E17" t="n">
        <v>11.24</v>
      </c>
      <c r="F17" t="n">
        <v>7.83</v>
      </c>
      <c r="G17" t="n">
        <v>27.64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</v>
      </c>
      <c r="Q17" t="n">
        <v>968.4400000000001</v>
      </c>
      <c r="R17" t="n">
        <v>36.22</v>
      </c>
      <c r="S17" t="n">
        <v>23.91</v>
      </c>
      <c r="T17" t="n">
        <v>5349.9</v>
      </c>
      <c r="U17" t="n">
        <v>0.66</v>
      </c>
      <c r="V17" t="n">
        <v>0.86</v>
      </c>
      <c r="W17" t="n">
        <v>1.11</v>
      </c>
      <c r="X17" t="n">
        <v>0.33</v>
      </c>
      <c r="Y17" t="n">
        <v>1</v>
      </c>
      <c r="Z17" t="n">
        <v>10</v>
      </c>
      <c r="AA17" t="n">
        <v>89.03789903508599</v>
      </c>
      <c r="AB17" t="n">
        <v>121.8255815346305</v>
      </c>
      <c r="AC17" t="n">
        <v>110.1987190162749</v>
      </c>
      <c r="AD17" t="n">
        <v>89037.89903508598</v>
      </c>
      <c r="AE17" t="n">
        <v>121825.5815346305</v>
      </c>
      <c r="AF17" t="n">
        <v>2.031189043038697e-06</v>
      </c>
      <c r="AG17" t="n">
        <v>0.1170833333333333</v>
      </c>
      <c r="AH17" t="n">
        <v>110198.7190162749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8.9543</v>
      </c>
      <c r="E18" t="n">
        <v>11.17</v>
      </c>
      <c r="F18" t="n">
        <v>7.8</v>
      </c>
      <c r="G18" t="n">
        <v>29.27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101.92</v>
      </c>
      <c r="Q18" t="n">
        <v>968.52</v>
      </c>
      <c r="R18" t="n">
        <v>35.28</v>
      </c>
      <c r="S18" t="n">
        <v>23.91</v>
      </c>
      <c r="T18" t="n">
        <v>4883.55</v>
      </c>
      <c r="U18" t="n">
        <v>0.68</v>
      </c>
      <c r="V18" t="n">
        <v>0.87</v>
      </c>
      <c r="W18" t="n">
        <v>1.11</v>
      </c>
      <c r="X18" t="n">
        <v>0.31</v>
      </c>
      <c r="Y18" t="n">
        <v>1</v>
      </c>
      <c r="Z18" t="n">
        <v>10</v>
      </c>
      <c r="AA18" t="n">
        <v>87.73557506158059</v>
      </c>
      <c r="AB18" t="n">
        <v>120.0436844196026</v>
      </c>
      <c r="AC18" t="n">
        <v>108.5868836609963</v>
      </c>
      <c r="AD18" t="n">
        <v>87735.57506158059</v>
      </c>
      <c r="AE18" t="n">
        <v>120043.6844196026</v>
      </c>
      <c r="AF18" t="n">
        <v>2.044155779497769e-06</v>
      </c>
      <c r="AG18" t="n">
        <v>0.1163541666666667</v>
      </c>
      <c r="AH18" t="n">
        <v>108586.8836609963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9.015599999999999</v>
      </c>
      <c r="E19" t="n">
        <v>11.09</v>
      </c>
      <c r="F19" t="n">
        <v>7.77</v>
      </c>
      <c r="G19" t="n">
        <v>31.09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100.03</v>
      </c>
      <c r="Q19" t="n">
        <v>968.41</v>
      </c>
      <c r="R19" t="n">
        <v>34.35</v>
      </c>
      <c r="S19" t="n">
        <v>23.91</v>
      </c>
      <c r="T19" t="n">
        <v>4425.68</v>
      </c>
      <c r="U19" t="n">
        <v>0.7</v>
      </c>
      <c r="V19" t="n">
        <v>0.87</v>
      </c>
      <c r="W19" t="n">
        <v>1.1</v>
      </c>
      <c r="X19" t="n">
        <v>0.28</v>
      </c>
      <c r="Y19" t="n">
        <v>1</v>
      </c>
      <c r="Z19" t="n">
        <v>10</v>
      </c>
      <c r="AA19" t="n">
        <v>85.9182350859231</v>
      </c>
      <c r="AB19" t="n">
        <v>117.557119689528</v>
      </c>
      <c r="AC19" t="n">
        <v>106.3376331788438</v>
      </c>
      <c r="AD19" t="n">
        <v>85918.23508592309</v>
      </c>
      <c r="AE19" t="n">
        <v>117557.119689528</v>
      </c>
      <c r="AF19" t="n">
        <v>2.058149810218564e-06</v>
      </c>
      <c r="AG19" t="n">
        <v>0.1155208333333333</v>
      </c>
      <c r="AH19" t="n">
        <v>106337.6331788438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9.076700000000001</v>
      </c>
      <c r="E20" t="n">
        <v>11.02</v>
      </c>
      <c r="F20" t="n">
        <v>7.74</v>
      </c>
      <c r="G20" t="n">
        <v>33.18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12</v>
      </c>
      <c r="N20" t="n">
        <v>53.05</v>
      </c>
      <c r="O20" t="n">
        <v>28661.73</v>
      </c>
      <c r="P20" t="n">
        <v>98.39</v>
      </c>
      <c r="Q20" t="n">
        <v>968.3200000000001</v>
      </c>
      <c r="R20" t="n">
        <v>33.28</v>
      </c>
      <c r="S20" t="n">
        <v>23.91</v>
      </c>
      <c r="T20" t="n">
        <v>3894.56</v>
      </c>
      <c r="U20" t="n">
        <v>0.72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84.27742375877631</v>
      </c>
      <c r="AB20" t="n">
        <v>115.31208924424</v>
      </c>
      <c r="AC20" t="n">
        <v>104.3068652883333</v>
      </c>
      <c r="AD20" t="n">
        <v>84277.42375877631</v>
      </c>
      <c r="AE20" t="n">
        <v>115312.08924424</v>
      </c>
      <c r="AF20" t="n">
        <v>2.072098183416616e-06</v>
      </c>
      <c r="AG20" t="n">
        <v>0.1147916666666667</v>
      </c>
      <c r="AH20" t="n">
        <v>104306.8652883333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9.0703</v>
      </c>
      <c r="E21" t="n">
        <v>11.02</v>
      </c>
      <c r="F21" t="n">
        <v>7.75</v>
      </c>
      <c r="G21" t="n">
        <v>33.21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98.03</v>
      </c>
      <c r="Q21" t="n">
        <v>968.3200000000001</v>
      </c>
      <c r="R21" t="n">
        <v>33.77</v>
      </c>
      <c r="S21" t="n">
        <v>23.91</v>
      </c>
      <c r="T21" t="n">
        <v>4138.75</v>
      </c>
      <c r="U21" t="n">
        <v>0.71</v>
      </c>
      <c r="V21" t="n">
        <v>0.87</v>
      </c>
      <c r="W21" t="n">
        <v>1.1</v>
      </c>
      <c r="X21" t="n">
        <v>0.25</v>
      </c>
      <c r="Y21" t="n">
        <v>1</v>
      </c>
      <c r="Z21" t="n">
        <v>10</v>
      </c>
      <c r="AA21" t="n">
        <v>84.14962820732784</v>
      </c>
      <c r="AB21" t="n">
        <v>115.1372337328065</v>
      </c>
      <c r="AC21" t="n">
        <v>104.1486977414997</v>
      </c>
      <c r="AD21" t="n">
        <v>84149.62820732784</v>
      </c>
      <c r="AE21" t="n">
        <v>115137.2337328065</v>
      </c>
      <c r="AF21" t="n">
        <v>2.070637142688833e-06</v>
      </c>
      <c r="AG21" t="n">
        <v>0.1147916666666667</v>
      </c>
      <c r="AH21" t="n">
        <v>104148.6977414997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9.122</v>
      </c>
      <c r="E22" t="n">
        <v>10.96</v>
      </c>
      <c r="F22" t="n">
        <v>7.73</v>
      </c>
      <c r="G22" t="n">
        <v>35.68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96.73</v>
      </c>
      <c r="Q22" t="n">
        <v>968.39</v>
      </c>
      <c r="R22" t="n">
        <v>33.01</v>
      </c>
      <c r="S22" t="n">
        <v>23.91</v>
      </c>
      <c r="T22" t="n">
        <v>3766.86</v>
      </c>
      <c r="U22" t="n">
        <v>0.72</v>
      </c>
      <c r="V22" t="n">
        <v>0.87</v>
      </c>
      <c r="W22" t="n">
        <v>1.1</v>
      </c>
      <c r="X22" t="n">
        <v>0.23</v>
      </c>
      <c r="Y22" t="n">
        <v>1</v>
      </c>
      <c r="Z22" t="n">
        <v>10</v>
      </c>
      <c r="AA22" t="n">
        <v>82.8465679653507</v>
      </c>
      <c r="AB22" t="n">
        <v>113.3543292227736</v>
      </c>
      <c r="AC22" t="n">
        <v>102.5359511355816</v>
      </c>
      <c r="AD22" t="n">
        <v>82846.5679653507</v>
      </c>
      <c r="AE22" t="n">
        <v>113354.3292227736</v>
      </c>
      <c r="AF22" t="n">
        <v>2.082439612317953e-06</v>
      </c>
      <c r="AG22" t="n">
        <v>0.1141666666666667</v>
      </c>
      <c r="AH22" t="n">
        <v>102535.9511355816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9.179500000000001</v>
      </c>
      <c r="E23" t="n">
        <v>10.89</v>
      </c>
      <c r="F23" t="n">
        <v>7.71</v>
      </c>
      <c r="G23" t="n">
        <v>38.53</v>
      </c>
      <c r="H23" t="n">
        <v>0.48</v>
      </c>
      <c r="I23" t="n">
        <v>12</v>
      </c>
      <c r="J23" t="n">
        <v>231.77</v>
      </c>
      <c r="K23" t="n">
        <v>56.94</v>
      </c>
      <c r="L23" t="n">
        <v>6.25</v>
      </c>
      <c r="M23" t="n">
        <v>10</v>
      </c>
      <c r="N23" t="n">
        <v>53.58</v>
      </c>
      <c r="O23" t="n">
        <v>28819.14</v>
      </c>
      <c r="P23" t="n">
        <v>94.53</v>
      </c>
      <c r="Q23" t="n">
        <v>968.33</v>
      </c>
      <c r="R23" t="n">
        <v>32.33</v>
      </c>
      <c r="S23" t="n">
        <v>23.91</v>
      </c>
      <c r="T23" t="n">
        <v>3428.84</v>
      </c>
      <c r="U23" t="n">
        <v>0.74</v>
      </c>
      <c r="V23" t="n">
        <v>0.88</v>
      </c>
      <c r="W23" t="n">
        <v>1.1</v>
      </c>
      <c r="X23" t="n">
        <v>0.21</v>
      </c>
      <c r="Y23" t="n">
        <v>1</v>
      </c>
      <c r="Z23" t="n">
        <v>10</v>
      </c>
      <c r="AA23" t="n">
        <v>80.97401961966378</v>
      </c>
      <c r="AB23" t="n">
        <v>110.7922259652034</v>
      </c>
      <c r="AC23" t="n">
        <v>100.2183714169786</v>
      </c>
      <c r="AD23" t="n">
        <v>80974.01961966378</v>
      </c>
      <c r="AE23" t="n">
        <v>110792.2259652034</v>
      </c>
      <c r="AF23" t="n">
        <v>2.095566150106627e-06</v>
      </c>
      <c r="AG23" t="n">
        <v>0.1134375</v>
      </c>
      <c r="AH23" t="n">
        <v>100218.3714169786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9.1776</v>
      </c>
      <c r="E24" t="n">
        <v>10.9</v>
      </c>
      <c r="F24" t="n">
        <v>7.71</v>
      </c>
      <c r="G24" t="n">
        <v>38.54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93.3</v>
      </c>
      <c r="Q24" t="n">
        <v>968.3200000000001</v>
      </c>
      <c r="R24" t="n">
        <v>32.33</v>
      </c>
      <c r="S24" t="n">
        <v>23.91</v>
      </c>
      <c r="T24" t="n">
        <v>3432.91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80.26135000525122</v>
      </c>
      <c r="AB24" t="n">
        <v>109.8171199580003</v>
      </c>
      <c r="AC24" t="n">
        <v>99.33632815853267</v>
      </c>
      <c r="AD24" t="n">
        <v>80261.35000525121</v>
      </c>
      <c r="AE24" t="n">
        <v>109817.1199580003</v>
      </c>
      <c r="AF24" t="n">
        <v>2.095132403640567e-06</v>
      </c>
      <c r="AG24" t="n">
        <v>0.1135416666666667</v>
      </c>
      <c r="AH24" t="n">
        <v>99336.32815853266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9.231</v>
      </c>
      <c r="E25" t="n">
        <v>10.83</v>
      </c>
      <c r="F25" t="n">
        <v>7.69</v>
      </c>
      <c r="G25" t="n">
        <v>41.94</v>
      </c>
      <c r="H25" t="n">
        <v>0.52</v>
      </c>
      <c r="I25" t="n">
        <v>11</v>
      </c>
      <c r="J25" t="n">
        <v>232.62</v>
      </c>
      <c r="K25" t="n">
        <v>56.94</v>
      </c>
      <c r="L25" t="n">
        <v>6.75</v>
      </c>
      <c r="M25" t="n">
        <v>9</v>
      </c>
      <c r="N25" t="n">
        <v>53.93</v>
      </c>
      <c r="O25" t="n">
        <v>28924.39</v>
      </c>
      <c r="P25" t="n">
        <v>91.37</v>
      </c>
      <c r="Q25" t="n">
        <v>968.3200000000001</v>
      </c>
      <c r="R25" t="n">
        <v>31.9</v>
      </c>
      <c r="S25" t="n">
        <v>23.91</v>
      </c>
      <c r="T25" t="n">
        <v>3219.82</v>
      </c>
      <c r="U25" t="n">
        <v>0.75</v>
      </c>
      <c r="V25" t="n">
        <v>0.88</v>
      </c>
      <c r="W25" t="n">
        <v>1.09</v>
      </c>
      <c r="X25" t="n">
        <v>0.19</v>
      </c>
      <c r="Y25" t="n">
        <v>1</v>
      </c>
      <c r="Z25" t="n">
        <v>10</v>
      </c>
      <c r="AA25" t="n">
        <v>78.60927008061442</v>
      </c>
      <c r="AB25" t="n">
        <v>107.556671320491</v>
      </c>
      <c r="AC25" t="n">
        <v>97.29161356642695</v>
      </c>
      <c r="AD25" t="n">
        <v>78609.27008061443</v>
      </c>
      <c r="AE25" t="n">
        <v>107556.671320491</v>
      </c>
      <c r="AF25" t="n">
        <v>2.107322962213004e-06</v>
      </c>
      <c r="AG25" t="n">
        <v>0.1128125</v>
      </c>
      <c r="AH25" t="n">
        <v>97291.61356642695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9.2258</v>
      </c>
      <c r="E26" t="n">
        <v>10.84</v>
      </c>
      <c r="F26" t="n">
        <v>7.7</v>
      </c>
      <c r="G26" t="n">
        <v>41.98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8</v>
      </c>
      <c r="N26" t="n">
        <v>54.11</v>
      </c>
      <c r="O26" t="n">
        <v>28977.11</v>
      </c>
      <c r="P26" t="n">
        <v>90.53</v>
      </c>
      <c r="Q26" t="n">
        <v>968.3200000000001</v>
      </c>
      <c r="R26" t="n">
        <v>31.96</v>
      </c>
      <c r="S26" t="n">
        <v>23.91</v>
      </c>
      <c r="T26" t="n">
        <v>3250.09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78.18691744762376</v>
      </c>
      <c r="AB26" t="n">
        <v>106.9787898151503</v>
      </c>
      <c r="AC26" t="n">
        <v>96.76888426089405</v>
      </c>
      <c r="AD26" t="n">
        <v>78186.91744762375</v>
      </c>
      <c r="AE26" t="n">
        <v>106978.7898151503</v>
      </c>
      <c r="AF26" t="n">
        <v>2.106135866621681e-06</v>
      </c>
      <c r="AG26" t="n">
        <v>0.1129166666666667</v>
      </c>
      <c r="AH26" t="n">
        <v>96768.88426089406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9.222</v>
      </c>
      <c r="E27" t="n">
        <v>10.84</v>
      </c>
      <c r="F27" t="n">
        <v>7.7</v>
      </c>
      <c r="G27" t="n">
        <v>42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90.48</v>
      </c>
      <c r="Q27" t="n">
        <v>968.38</v>
      </c>
      <c r="R27" t="n">
        <v>31.93</v>
      </c>
      <c r="S27" t="n">
        <v>23.91</v>
      </c>
      <c r="T27" t="n">
        <v>3235.94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78.18881461667296</v>
      </c>
      <c r="AB27" t="n">
        <v>106.9813856055406</v>
      </c>
      <c r="AC27" t="n">
        <v>96.77123231269273</v>
      </c>
      <c r="AD27" t="n">
        <v>78188.81461667296</v>
      </c>
      <c r="AE27" t="n">
        <v>106981.3856055406</v>
      </c>
      <c r="AF27" t="n">
        <v>2.10526837368956e-06</v>
      </c>
      <c r="AG27" t="n">
        <v>0.1129166666666667</v>
      </c>
      <c r="AH27" t="n">
        <v>96771.23231269274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9.2781</v>
      </c>
      <c r="E28" t="n">
        <v>10.78</v>
      </c>
      <c r="F28" t="n">
        <v>7.68</v>
      </c>
      <c r="G28" t="n">
        <v>46.07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3</v>
      </c>
      <c r="N28" t="n">
        <v>54.46</v>
      </c>
      <c r="O28" t="n">
        <v>29082.74</v>
      </c>
      <c r="P28" t="n">
        <v>90.17</v>
      </c>
      <c r="Q28" t="n">
        <v>968.38</v>
      </c>
      <c r="R28" t="n">
        <v>31.22</v>
      </c>
      <c r="S28" t="n">
        <v>23.91</v>
      </c>
      <c r="T28" t="n">
        <v>2887.84</v>
      </c>
      <c r="U28" t="n">
        <v>0.77</v>
      </c>
      <c r="V28" t="n">
        <v>0.88</v>
      </c>
      <c r="W28" t="n">
        <v>1.1</v>
      </c>
      <c r="X28" t="n">
        <v>0.18</v>
      </c>
      <c r="Y28" t="n">
        <v>1</v>
      </c>
      <c r="Z28" t="n">
        <v>10</v>
      </c>
      <c r="AA28" t="n">
        <v>77.48535976361842</v>
      </c>
      <c r="AB28" t="n">
        <v>106.018887641354</v>
      </c>
      <c r="AC28" t="n">
        <v>95.90059380333341</v>
      </c>
      <c r="AD28" t="n">
        <v>77485.35976361841</v>
      </c>
      <c r="AE28" t="n">
        <v>106018.887641354</v>
      </c>
      <c r="AF28" t="n">
        <v>2.118075308819031e-06</v>
      </c>
      <c r="AG28" t="n">
        <v>0.1122916666666667</v>
      </c>
      <c r="AH28" t="n">
        <v>95900.59380333341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9.282400000000001</v>
      </c>
      <c r="E29" t="n">
        <v>10.77</v>
      </c>
      <c r="F29" t="n">
        <v>7.67</v>
      </c>
      <c r="G29" t="n">
        <v>46.04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1</v>
      </c>
      <c r="N29" t="n">
        <v>54.64</v>
      </c>
      <c r="O29" t="n">
        <v>29135.65</v>
      </c>
      <c r="P29" t="n">
        <v>89.76000000000001</v>
      </c>
      <c r="Q29" t="n">
        <v>968.36</v>
      </c>
      <c r="R29" t="n">
        <v>31</v>
      </c>
      <c r="S29" t="n">
        <v>23.91</v>
      </c>
      <c r="T29" t="n">
        <v>2776.11</v>
      </c>
      <c r="U29" t="n">
        <v>0.77</v>
      </c>
      <c r="V29" t="n">
        <v>0.88</v>
      </c>
      <c r="W29" t="n">
        <v>1.1</v>
      </c>
      <c r="X29" t="n">
        <v>0.18</v>
      </c>
      <c r="Y29" t="n">
        <v>1</v>
      </c>
      <c r="Z29" t="n">
        <v>10</v>
      </c>
      <c r="AA29" t="n">
        <v>77.18025214262508</v>
      </c>
      <c r="AB29" t="n">
        <v>105.6014259339129</v>
      </c>
      <c r="AC29" t="n">
        <v>95.52297405533916</v>
      </c>
      <c r="AD29" t="n">
        <v>77180.25214262508</v>
      </c>
      <c r="AE29" t="n">
        <v>105601.4259339129</v>
      </c>
      <c r="AF29" t="n">
        <v>2.11905694555801e-06</v>
      </c>
      <c r="AG29" t="n">
        <v>0.1121875</v>
      </c>
      <c r="AH29" t="n">
        <v>95522.97405533916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9.275</v>
      </c>
      <c r="E30" t="n">
        <v>10.78</v>
      </c>
      <c r="F30" t="n">
        <v>7.68</v>
      </c>
      <c r="G30" t="n">
        <v>46.09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1</v>
      </c>
      <c r="N30" t="n">
        <v>54.82</v>
      </c>
      <c r="O30" t="n">
        <v>29188.62</v>
      </c>
      <c r="P30" t="n">
        <v>89.41</v>
      </c>
      <c r="Q30" t="n">
        <v>968.34</v>
      </c>
      <c r="R30" t="n">
        <v>31.12</v>
      </c>
      <c r="S30" t="n">
        <v>23.91</v>
      </c>
      <c r="T30" t="n">
        <v>2835.9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77.06467944150413</v>
      </c>
      <c r="AB30" t="n">
        <v>105.4432942655316</v>
      </c>
      <c r="AC30" t="n">
        <v>95.3799342514489</v>
      </c>
      <c r="AD30" t="n">
        <v>77064.67944150412</v>
      </c>
      <c r="AE30" t="n">
        <v>105443.2942655316</v>
      </c>
      <c r="AF30" t="n">
        <v>2.117367617216511e-06</v>
      </c>
      <c r="AG30" t="n">
        <v>0.1122916666666667</v>
      </c>
      <c r="AH30" t="n">
        <v>95379.9342514489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9.279500000000001</v>
      </c>
      <c r="E31" t="n">
        <v>10.78</v>
      </c>
      <c r="F31" t="n">
        <v>7.68</v>
      </c>
      <c r="G31" t="n">
        <v>46.06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89.25</v>
      </c>
      <c r="Q31" t="n">
        <v>968.3200000000001</v>
      </c>
      <c r="R31" t="n">
        <v>31.03</v>
      </c>
      <c r="S31" t="n">
        <v>23.91</v>
      </c>
      <c r="T31" t="n">
        <v>2791.6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76.93443409272207</v>
      </c>
      <c r="AB31" t="n">
        <v>105.2650868333088</v>
      </c>
      <c r="AC31" t="n">
        <v>95.21873468644171</v>
      </c>
      <c r="AD31" t="n">
        <v>76934.43409272208</v>
      </c>
      <c r="AE31" t="n">
        <v>105265.0868333088</v>
      </c>
      <c r="AF31" t="n">
        <v>2.118394911478234e-06</v>
      </c>
      <c r="AG31" t="n">
        <v>0.1122916666666667</v>
      </c>
      <c r="AH31" t="n">
        <v>95218.7346864417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9.2791</v>
      </c>
      <c r="E32" t="n">
        <v>10.78</v>
      </c>
      <c r="F32" t="n">
        <v>7.68</v>
      </c>
      <c r="G32" t="n">
        <v>46.06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1</v>
      </c>
      <c r="N32" t="n">
        <v>55.18</v>
      </c>
      <c r="O32" t="n">
        <v>29294.76</v>
      </c>
      <c r="P32" t="n">
        <v>89.75</v>
      </c>
      <c r="Q32" t="n">
        <v>968.3200000000001</v>
      </c>
      <c r="R32" t="n">
        <v>31.08</v>
      </c>
      <c r="S32" t="n">
        <v>23.91</v>
      </c>
      <c r="T32" t="n">
        <v>2814.73</v>
      </c>
      <c r="U32" t="n">
        <v>0.77</v>
      </c>
      <c r="V32" t="n">
        <v>0.88</v>
      </c>
      <c r="W32" t="n">
        <v>1.1</v>
      </c>
      <c r="X32" t="n">
        <v>0.18</v>
      </c>
      <c r="Y32" t="n">
        <v>1</v>
      </c>
      <c r="Z32" t="n">
        <v>10</v>
      </c>
      <c r="AA32" t="n">
        <v>77.23090277973203</v>
      </c>
      <c r="AB32" t="n">
        <v>105.670728370151</v>
      </c>
      <c r="AC32" t="n">
        <v>95.58566236432929</v>
      </c>
      <c r="AD32" t="n">
        <v>77230.90277973203</v>
      </c>
      <c r="AE32" t="n">
        <v>105670.728370151</v>
      </c>
      <c r="AF32" t="n">
        <v>2.118303596432747e-06</v>
      </c>
      <c r="AG32" t="n">
        <v>0.1122916666666667</v>
      </c>
      <c r="AH32" t="n">
        <v>95585.6623643293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9.276899999999999</v>
      </c>
      <c r="E33" t="n">
        <v>10.78</v>
      </c>
      <c r="F33" t="n">
        <v>7.68</v>
      </c>
      <c r="G33" t="n">
        <v>46.08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0</v>
      </c>
      <c r="N33" t="n">
        <v>55.36</v>
      </c>
      <c r="O33" t="n">
        <v>29347.92</v>
      </c>
      <c r="P33" t="n">
        <v>89.84</v>
      </c>
      <c r="Q33" t="n">
        <v>968.3200000000001</v>
      </c>
      <c r="R33" t="n">
        <v>31.11</v>
      </c>
      <c r="S33" t="n">
        <v>23.91</v>
      </c>
      <c r="T33" t="n">
        <v>2831.03</v>
      </c>
      <c r="U33" t="n">
        <v>0.77</v>
      </c>
      <c r="V33" t="n">
        <v>0.88</v>
      </c>
      <c r="W33" t="n">
        <v>1.11</v>
      </c>
      <c r="X33" t="n">
        <v>0.18</v>
      </c>
      <c r="Y33" t="n">
        <v>1</v>
      </c>
      <c r="Z33" t="n">
        <v>10</v>
      </c>
      <c r="AA33" t="n">
        <v>77.30154455747982</v>
      </c>
      <c r="AB33" t="n">
        <v>105.7673835669608</v>
      </c>
      <c r="AC33" t="n">
        <v>95.67309292481198</v>
      </c>
      <c r="AD33" t="n">
        <v>77301.54455747982</v>
      </c>
      <c r="AE33" t="n">
        <v>105767.3835669608</v>
      </c>
      <c r="AF33" t="n">
        <v>2.117801363682572e-06</v>
      </c>
      <c r="AG33" t="n">
        <v>0.1122916666666667</v>
      </c>
      <c r="AH33" t="n">
        <v>95673.09292481198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9.174799999999999</v>
      </c>
      <c r="E2" t="n">
        <v>10.9</v>
      </c>
      <c r="F2" t="n">
        <v>8.300000000000001</v>
      </c>
      <c r="G2" t="n">
        <v>12.15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55.38</v>
      </c>
      <c r="Q2" t="n">
        <v>968.5</v>
      </c>
      <c r="R2" t="n">
        <v>50.54</v>
      </c>
      <c r="S2" t="n">
        <v>23.91</v>
      </c>
      <c r="T2" t="n">
        <v>12389.03</v>
      </c>
      <c r="U2" t="n">
        <v>0.47</v>
      </c>
      <c r="V2" t="n">
        <v>0.8100000000000001</v>
      </c>
      <c r="W2" t="n">
        <v>1.15</v>
      </c>
      <c r="X2" t="n">
        <v>0.8</v>
      </c>
      <c r="Y2" t="n">
        <v>1</v>
      </c>
      <c r="Z2" t="n">
        <v>10</v>
      </c>
      <c r="AA2" t="n">
        <v>50.07107080031859</v>
      </c>
      <c r="AB2" t="n">
        <v>68.50944804871448</v>
      </c>
      <c r="AC2" t="n">
        <v>61.97100248057433</v>
      </c>
      <c r="AD2" t="n">
        <v>50071.07080031859</v>
      </c>
      <c r="AE2" t="n">
        <v>68509.44804871448</v>
      </c>
      <c r="AF2" t="n">
        <v>2.472052247730769e-06</v>
      </c>
      <c r="AG2" t="n">
        <v>0.1135416666666667</v>
      </c>
      <c r="AH2" t="n">
        <v>61971.00248057433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9.4384</v>
      </c>
      <c r="E3" t="n">
        <v>10.6</v>
      </c>
      <c r="F3" t="n">
        <v>8.15</v>
      </c>
      <c r="G3" t="n">
        <v>15.28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51.47</v>
      </c>
      <c r="Q3" t="n">
        <v>968.3200000000001</v>
      </c>
      <c r="R3" t="n">
        <v>45.49</v>
      </c>
      <c r="S3" t="n">
        <v>23.91</v>
      </c>
      <c r="T3" t="n">
        <v>9908.959999999999</v>
      </c>
      <c r="U3" t="n">
        <v>0.53</v>
      </c>
      <c r="V3" t="n">
        <v>0.83</v>
      </c>
      <c r="W3" t="n">
        <v>1.15</v>
      </c>
      <c r="X3" t="n">
        <v>0.66</v>
      </c>
      <c r="Y3" t="n">
        <v>1</v>
      </c>
      <c r="Z3" t="n">
        <v>10</v>
      </c>
      <c r="AA3" t="n">
        <v>46.19517928858888</v>
      </c>
      <c r="AB3" t="n">
        <v>63.20628229010308</v>
      </c>
      <c r="AC3" t="n">
        <v>57.17396341892323</v>
      </c>
      <c r="AD3" t="n">
        <v>46195.17928858888</v>
      </c>
      <c r="AE3" t="n">
        <v>63206.28229010308</v>
      </c>
      <c r="AF3" t="n">
        <v>2.543076463245203e-06</v>
      </c>
      <c r="AG3" t="n">
        <v>0.1104166666666667</v>
      </c>
      <c r="AH3" t="n">
        <v>57173.96341892323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9.548299999999999</v>
      </c>
      <c r="E4" t="n">
        <v>10.47</v>
      </c>
      <c r="F4" t="n">
        <v>8.08</v>
      </c>
      <c r="G4" t="n">
        <v>16.72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</v>
      </c>
      <c r="N4" t="n">
        <v>9.84</v>
      </c>
      <c r="O4" t="n">
        <v>10278.32</v>
      </c>
      <c r="P4" t="n">
        <v>50.21</v>
      </c>
      <c r="Q4" t="n">
        <v>968.47</v>
      </c>
      <c r="R4" t="n">
        <v>42.8</v>
      </c>
      <c r="S4" t="n">
        <v>23.91</v>
      </c>
      <c r="T4" t="n">
        <v>8580.450000000001</v>
      </c>
      <c r="U4" t="n">
        <v>0.5600000000000001</v>
      </c>
      <c r="V4" t="n">
        <v>0.84</v>
      </c>
      <c r="W4" t="n">
        <v>1.16</v>
      </c>
      <c r="X4" t="n">
        <v>0.58</v>
      </c>
      <c r="Y4" t="n">
        <v>1</v>
      </c>
      <c r="Z4" t="n">
        <v>10</v>
      </c>
      <c r="AA4" t="n">
        <v>44.83994257557843</v>
      </c>
      <c r="AB4" t="n">
        <v>61.35198763053904</v>
      </c>
      <c r="AC4" t="n">
        <v>55.49664003914849</v>
      </c>
      <c r="AD4" t="n">
        <v>44839.94257557843</v>
      </c>
      <c r="AE4" t="n">
        <v>61351.98763053904</v>
      </c>
      <c r="AF4" t="n">
        <v>2.572687849000273e-06</v>
      </c>
      <c r="AG4" t="n">
        <v>0.1090625</v>
      </c>
      <c r="AH4" t="n">
        <v>55496.64003914849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9.5448</v>
      </c>
      <c r="E5" t="n">
        <v>10.48</v>
      </c>
      <c r="F5" t="n">
        <v>8.09</v>
      </c>
      <c r="G5" t="n">
        <v>16.73</v>
      </c>
      <c r="H5" t="n">
        <v>0.38</v>
      </c>
      <c r="I5" t="n">
        <v>29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50.4</v>
      </c>
      <c r="Q5" t="n">
        <v>968.47</v>
      </c>
      <c r="R5" t="n">
        <v>43</v>
      </c>
      <c r="S5" t="n">
        <v>23.91</v>
      </c>
      <c r="T5" t="n">
        <v>8681.42</v>
      </c>
      <c r="U5" t="n">
        <v>0.5600000000000001</v>
      </c>
      <c r="V5" t="n">
        <v>0.84</v>
      </c>
      <c r="W5" t="n">
        <v>1.16</v>
      </c>
      <c r="X5" t="n">
        <v>0.59</v>
      </c>
      <c r="Y5" t="n">
        <v>1</v>
      </c>
      <c r="Z5" t="n">
        <v>10</v>
      </c>
      <c r="AA5" t="n">
        <v>44.98199788568388</v>
      </c>
      <c r="AB5" t="n">
        <v>61.54635397286318</v>
      </c>
      <c r="AC5" t="n">
        <v>55.67245633055617</v>
      </c>
      <c r="AD5" t="n">
        <v>44981.99788568388</v>
      </c>
      <c r="AE5" t="n">
        <v>61546.35397286318</v>
      </c>
      <c r="AF5" t="n">
        <v>2.571744811237373e-06</v>
      </c>
      <c r="AG5" t="n">
        <v>0.1091666666666667</v>
      </c>
      <c r="AH5" t="n">
        <v>55672.45633055617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8.443</v>
      </c>
      <c r="E2" t="n">
        <v>11.84</v>
      </c>
      <c r="F2" t="n">
        <v>8.59</v>
      </c>
      <c r="G2" t="n">
        <v>9.369999999999999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968.42</v>
      </c>
      <c r="R2" t="n">
        <v>59.33</v>
      </c>
      <c r="S2" t="n">
        <v>23.91</v>
      </c>
      <c r="T2" t="n">
        <v>16715.13</v>
      </c>
      <c r="U2" t="n">
        <v>0.4</v>
      </c>
      <c r="V2" t="n">
        <v>0.79</v>
      </c>
      <c r="W2" t="n">
        <v>1.18</v>
      </c>
      <c r="X2" t="n">
        <v>1.09</v>
      </c>
      <c r="Y2" t="n">
        <v>1</v>
      </c>
      <c r="Z2" t="n">
        <v>10</v>
      </c>
      <c r="AA2" t="n">
        <v>70.12310204884743</v>
      </c>
      <c r="AB2" t="n">
        <v>95.9455218361223</v>
      </c>
      <c r="AC2" t="n">
        <v>86.78861589249207</v>
      </c>
      <c r="AD2" t="n">
        <v>70123.10204884743</v>
      </c>
      <c r="AE2" t="n">
        <v>95945.52183612229</v>
      </c>
      <c r="AF2" t="n">
        <v>2.176302182763271e-06</v>
      </c>
      <c r="AG2" t="n">
        <v>0.1233333333333333</v>
      </c>
      <c r="AH2" t="n">
        <v>86788.61589249207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8.852</v>
      </c>
      <c r="E3" t="n">
        <v>11.3</v>
      </c>
      <c r="F3" t="n">
        <v>8.33</v>
      </c>
      <c r="G3" t="n">
        <v>11.9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70.67</v>
      </c>
      <c r="Q3" t="n">
        <v>968.63</v>
      </c>
      <c r="R3" t="n">
        <v>51.64</v>
      </c>
      <c r="S3" t="n">
        <v>23.91</v>
      </c>
      <c r="T3" t="n">
        <v>12934.59</v>
      </c>
      <c r="U3" t="n">
        <v>0.46</v>
      </c>
      <c r="V3" t="n">
        <v>0.8100000000000001</v>
      </c>
      <c r="W3" t="n">
        <v>1.15</v>
      </c>
      <c r="X3" t="n">
        <v>0.83</v>
      </c>
      <c r="Y3" t="n">
        <v>1</v>
      </c>
      <c r="Z3" t="n">
        <v>10</v>
      </c>
      <c r="AA3" t="n">
        <v>63.77234513003307</v>
      </c>
      <c r="AB3" t="n">
        <v>87.25613604418338</v>
      </c>
      <c r="AC3" t="n">
        <v>78.9285328849035</v>
      </c>
      <c r="AD3" t="n">
        <v>63772.34513003306</v>
      </c>
      <c r="AE3" t="n">
        <v>87256.13604418338</v>
      </c>
      <c r="AF3" t="n">
        <v>2.281727694163269e-06</v>
      </c>
      <c r="AG3" t="n">
        <v>0.1177083333333333</v>
      </c>
      <c r="AH3" t="n">
        <v>78928.5328849035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9.1624</v>
      </c>
      <c r="E4" t="n">
        <v>10.91</v>
      </c>
      <c r="F4" t="n">
        <v>8.140000000000001</v>
      </c>
      <c r="G4" t="n">
        <v>14.81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66.56</v>
      </c>
      <c r="Q4" t="n">
        <v>968.37</v>
      </c>
      <c r="R4" t="n">
        <v>45.99</v>
      </c>
      <c r="S4" t="n">
        <v>23.91</v>
      </c>
      <c r="T4" t="n">
        <v>10156.3</v>
      </c>
      <c r="U4" t="n">
        <v>0.52</v>
      </c>
      <c r="V4" t="n">
        <v>0.83</v>
      </c>
      <c r="W4" t="n">
        <v>1.13</v>
      </c>
      <c r="X4" t="n">
        <v>0.65</v>
      </c>
      <c r="Y4" t="n">
        <v>1</v>
      </c>
      <c r="Z4" t="n">
        <v>10</v>
      </c>
      <c r="AA4" t="n">
        <v>58.82090325341795</v>
      </c>
      <c r="AB4" t="n">
        <v>80.48135482640326</v>
      </c>
      <c r="AC4" t="n">
        <v>72.80032727808103</v>
      </c>
      <c r="AD4" t="n">
        <v>58820.90325341794</v>
      </c>
      <c r="AE4" t="n">
        <v>80481.35482640326</v>
      </c>
      <c r="AF4" t="n">
        <v>2.361737666629183e-06</v>
      </c>
      <c r="AG4" t="n">
        <v>0.1136458333333333</v>
      </c>
      <c r="AH4" t="n">
        <v>72800.32727808102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9.3992</v>
      </c>
      <c r="E5" t="n">
        <v>10.64</v>
      </c>
      <c r="F5" t="n">
        <v>8</v>
      </c>
      <c r="G5" t="n">
        <v>17.78</v>
      </c>
      <c r="H5" t="n">
        <v>0.28</v>
      </c>
      <c r="I5" t="n">
        <v>27</v>
      </c>
      <c r="J5" t="n">
        <v>108.37</v>
      </c>
      <c r="K5" t="n">
        <v>41.65</v>
      </c>
      <c r="L5" t="n">
        <v>1.75</v>
      </c>
      <c r="M5" t="n">
        <v>24</v>
      </c>
      <c r="N5" t="n">
        <v>14.97</v>
      </c>
      <c r="O5" t="n">
        <v>13599.17</v>
      </c>
      <c r="P5" t="n">
        <v>62.84</v>
      </c>
      <c r="Q5" t="n">
        <v>968.52</v>
      </c>
      <c r="R5" t="n">
        <v>41.22</v>
      </c>
      <c r="S5" t="n">
        <v>23.91</v>
      </c>
      <c r="T5" t="n">
        <v>7800.8</v>
      </c>
      <c r="U5" t="n">
        <v>0.58</v>
      </c>
      <c r="V5" t="n">
        <v>0.85</v>
      </c>
      <c r="W5" t="n">
        <v>1.13</v>
      </c>
      <c r="X5" t="n">
        <v>0.51</v>
      </c>
      <c r="Y5" t="n">
        <v>1</v>
      </c>
      <c r="Z5" t="n">
        <v>10</v>
      </c>
      <c r="AA5" t="n">
        <v>54.93555707689562</v>
      </c>
      <c r="AB5" t="n">
        <v>75.16525277831222</v>
      </c>
      <c r="AC5" t="n">
        <v>67.99158654826202</v>
      </c>
      <c r="AD5" t="n">
        <v>54935.55707689562</v>
      </c>
      <c r="AE5" t="n">
        <v>75165.25277831222</v>
      </c>
      <c r="AF5" t="n">
        <v>2.42277620232483e-06</v>
      </c>
      <c r="AG5" t="n">
        <v>0.1108333333333333</v>
      </c>
      <c r="AH5" t="n">
        <v>67991.58654826201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9.5402</v>
      </c>
      <c r="E6" t="n">
        <v>10.48</v>
      </c>
      <c r="F6" t="n">
        <v>7.93</v>
      </c>
      <c r="G6" t="n">
        <v>20.7</v>
      </c>
      <c r="H6" t="n">
        <v>0.32</v>
      </c>
      <c r="I6" t="n">
        <v>23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59.5</v>
      </c>
      <c r="Q6" t="n">
        <v>968.6</v>
      </c>
      <c r="R6" t="n">
        <v>39.2</v>
      </c>
      <c r="S6" t="n">
        <v>23.91</v>
      </c>
      <c r="T6" t="n">
        <v>6812.35</v>
      </c>
      <c r="U6" t="n">
        <v>0.61</v>
      </c>
      <c r="V6" t="n">
        <v>0.85</v>
      </c>
      <c r="W6" t="n">
        <v>1.12</v>
      </c>
      <c r="X6" t="n">
        <v>0.44</v>
      </c>
      <c r="Y6" t="n">
        <v>1</v>
      </c>
      <c r="Z6" t="n">
        <v>10</v>
      </c>
      <c r="AA6" t="n">
        <v>52.09917448029436</v>
      </c>
      <c r="AB6" t="n">
        <v>71.28438897727558</v>
      </c>
      <c r="AC6" t="n">
        <v>64.48110694156848</v>
      </c>
      <c r="AD6" t="n">
        <v>52099.17448029436</v>
      </c>
      <c r="AE6" t="n">
        <v>71284.38897727558</v>
      </c>
      <c r="AF6" t="n">
        <v>2.459120938528741e-06</v>
      </c>
      <c r="AG6" t="n">
        <v>0.1091666666666667</v>
      </c>
      <c r="AH6" t="n">
        <v>64481.10694156849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9.599</v>
      </c>
      <c r="E7" t="n">
        <v>10.42</v>
      </c>
      <c r="F7" t="n">
        <v>7.92</v>
      </c>
      <c r="G7" t="n">
        <v>22.61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3</v>
      </c>
      <c r="N7" t="n">
        <v>15.1</v>
      </c>
      <c r="O7" t="n">
        <v>13677.51</v>
      </c>
      <c r="P7" t="n">
        <v>58.93</v>
      </c>
      <c r="Q7" t="n">
        <v>968.51</v>
      </c>
      <c r="R7" t="n">
        <v>38.07</v>
      </c>
      <c r="S7" t="n">
        <v>23.91</v>
      </c>
      <c r="T7" t="n">
        <v>6255.18</v>
      </c>
      <c r="U7" t="n">
        <v>0.63</v>
      </c>
      <c r="V7" t="n">
        <v>0.85</v>
      </c>
      <c r="W7" t="n">
        <v>1.13</v>
      </c>
      <c r="X7" t="n">
        <v>0.42</v>
      </c>
      <c r="Y7" t="n">
        <v>1</v>
      </c>
      <c r="Z7" t="n">
        <v>10</v>
      </c>
      <c r="AA7" t="n">
        <v>51.44665712960403</v>
      </c>
      <c r="AB7" t="n">
        <v>70.39158595102768</v>
      </c>
      <c r="AC7" t="n">
        <v>63.67351178308849</v>
      </c>
      <c r="AD7" t="n">
        <v>51446.65712960403</v>
      </c>
      <c r="AE7" t="n">
        <v>70391.58595102768</v>
      </c>
      <c r="AF7" t="n">
        <v>2.474277466818031e-06</v>
      </c>
      <c r="AG7" t="n">
        <v>0.1085416666666667</v>
      </c>
      <c r="AH7" t="n">
        <v>63673.51178308848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9.586499999999999</v>
      </c>
      <c r="E8" t="n">
        <v>10.43</v>
      </c>
      <c r="F8" t="n">
        <v>7.93</v>
      </c>
      <c r="G8" t="n">
        <v>22.65</v>
      </c>
      <c r="H8" t="n">
        <v>0.4</v>
      </c>
      <c r="I8" t="n">
        <v>21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58.85</v>
      </c>
      <c r="Q8" t="n">
        <v>968.58</v>
      </c>
      <c r="R8" t="n">
        <v>38.35</v>
      </c>
      <c r="S8" t="n">
        <v>23.91</v>
      </c>
      <c r="T8" t="n">
        <v>6396.05</v>
      </c>
      <c r="U8" t="n">
        <v>0.62</v>
      </c>
      <c r="V8" t="n">
        <v>0.85</v>
      </c>
      <c r="W8" t="n">
        <v>1.14</v>
      </c>
      <c r="X8" t="n">
        <v>0.43</v>
      </c>
      <c r="Y8" t="n">
        <v>1</v>
      </c>
      <c r="Z8" t="n">
        <v>10</v>
      </c>
      <c r="AA8" t="n">
        <v>51.48646900079052</v>
      </c>
      <c r="AB8" t="n">
        <v>70.44605830956081</v>
      </c>
      <c r="AC8" t="n">
        <v>63.72278537617569</v>
      </c>
      <c r="AD8" t="n">
        <v>51486.46900079052</v>
      </c>
      <c r="AE8" t="n">
        <v>70446.05830956082</v>
      </c>
      <c r="AF8" t="n">
        <v>2.471055415736124e-06</v>
      </c>
      <c r="AG8" t="n">
        <v>0.1086458333333333</v>
      </c>
      <c r="AH8" t="n">
        <v>63722.78537617569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9.599</v>
      </c>
      <c r="E9" t="n">
        <v>10.42</v>
      </c>
      <c r="F9" t="n">
        <v>7.92</v>
      </c>
      <c r="G9" t="n">
        <v>22.61</v>
      </c>
      <c r="H9" t="n">
        <v>0.44</v>
      </c>
      <c r="I9" t="n">
        <v>21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58.83</v>
      </c>
      <c r="Q9" t="n">
        <v>968.52</v>
      </c>
      <c r="R9" t="n">
        <v>37.98</v>
      </c>
      <c r="S9" t="n">
        <v>23.91</v>
      </c>
      <c r="T9" t="n">
        <v>6211.64</v>
      </c>
      <c r="U9" t="n">
        <v>0.63</v>
      </c>
      <c r="V9" t="n">
        <v>0.85</v>
      </c>
      <c r="W9" t="n">
        <v>1.14</v>
      </c>
      <c r="X9" t="n">
        <v>0.42</v>
      </c>
      <c r="Y9" t="n">
        <v>1</v>
      </c>
      <c r="Z9" t="n">
        <v>10</v>
      </c>
      <c r="AA9" t="n">
        <v>51.38996415568008</v>
      </c>
      <c r="AB9" t="n">
        <v>70.3140161229875</v>
      </c>
      <c r="AC9" t="n">
        <v>63.6033451105665</v>
      </c>
      <c r="AD9" t="n">
        <v>51389.96415568009</v>
      </c>
      <c r="AE9" t="n">
        <v>70314.01612298749</v>
      </c>
      <c r="AF9" t="n">
        <v>2.474277466818031e-06</v>
      </c>
      <c r="AG9" t="n">
        <v>0.1085416666666667</v>
      </c>
      <c r="AH9" t="n">
        <v>63603.3451105665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5.129</v>
      </c>
      <c r="E2" t="n">
        <v>19.5</v>
      </c>
      <c r="F2" t="n">
        <v>10.07</v>
      </c>
      <c r="G2" t="n">
        <v>4.83</v>
      </c>
      <c r="H2" t="n">
        <v>0.06</v>
      </c>
      <c r="I2" t="n">
        <v>125</v>
      </c>
      <c r="J2" t="n">
        <v>274.09</v>
      </c>
      <c r="K2" t="n">
        <v>60.56</v>
      </c>
      <c r="L2" t="n">
        <v>1</v>
      </c>
      <c r="M2" t="n">
        <v>123</v>
      </c>
      <c r="N2" t="n">
        <v>72.53</v>
      </c>
      <c r="O2" t="n">
        <v>34038.11</v>
      </c>
      <c r="P2" t="n">
        <v>172.53</v>
      </c>
      <c r="Q2" t="n">
        <v>968.8099999999999</v>
      </c>
      <c r="R2" t="n">
        <v>105.62</v>
      </c>
      <c r="S2" t="n">
        <v>23.91</v>
      </c>
      <c r="T2" t="n">
        <v>39509.34</v>
      </c>
      <c r="U2" t="n">
        <v>0.23</v>
      </c>
      <c r="V2" t="n">
        <v>0.67</v>
      </c>
      <c r="W2" t="n">
        <v>1.3</v>
      </c>
      <c r="X2" t="n">
        <v>2.57</v>
      </c>
      <c r="Y2" t="n">
        <v>1</v>
      </c>
      <c r="Z2" t="n">
        <v>10</v>
      </c>
      <c r="AA2" t="n">
        <v>243.4189644571865</v>
      </c>
      <c r="AB2" t="n">
        <v>333.0565660569659</v>
      </c>
      <c r="AC2" t="n">
        <v>301.2701148404145</v>
      </c>
      <c r="AD2" t="n">
        <v>243418.9644571865</v>
      </c>
      <c r="AE2" t="n">
        <v>333056.566056966</v>
      </c>
      <c r="AF2" t="n">
        <v>1.133379855064424e-06</v>
      </c>
      <c r="AG2" t="n">
        <v>0.203125</v>
      </c>
      <c r="AH2" t="n">
        <v>301270.1148404145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5.834</v>
      </c>
      <c r="E3" t="n">
        <v>17.14</v>
      </c>
      <c r="F3" t="n">
        <v>9.380000000000001</v>
      </c>
      <c r="G3" t="n">
        <v>6.05</v>
      </c>
      <c r="H3" t="n">
        <v>0.08</v>
      </c>
      <c r="I3" t="n">
        <v>93</v>
      </c>
      <c r="J3" t="n">
        <v>274.57</v>
      </c>
      <c r="K3" t="n">
        <v>60.56</v>
      </c>
      <c r="L3" t="n">
        <v>1.25</v>
      </c>
      <c r="M3" t="n">
        <v>91</v>
      </c>
      <c r="N3" t="n">
        <v>72.76000000000001</v>
      </c>
      <c r="O3" t="n">
        <v>34097.72</v>
      </c>
      <c r="P3" t="n">
        <v>160.03</v>
      </c>
      <c r="Q3" t="n">
        <v>968.54</v>
      </c>
      <c r="R3" t="n">
        <v>84.45999999999999</v>
      </c>
      <c r="S3" t="n">
        <v>23.91</v>
      </c>
      <c r="T3" t="n">
        <v>29093.41</v>
      </c>
      <c r="U3" t="n">
        <v>0.28</v>
      </c>
      <c r="V3" t="n">
        <v>0.72</v>
      </c>
      <c r="W3" t="n">
        <v>1.23</v>
      </c>
      <c r="X3" t="n">
        <v>1.88</v>
      </c>
      <c r="Y3" t="n">
        <v>1</v>
      </c>
      <c r="Z3" t="n">
        <v>10</v>
      </c>
      <c r="AA3" t="n">
        <v>199.0415195163679</v>
      </c>
      <c r="AB3" t="n">
        <v>272.3373880942719</v>
      </c>
      <c r="AC3" t="n">
        <v>246.3458900025591</v>
      </c>
      <c r="AD3" t="n">
        <v>199041.5195163679</v>
      </c>
      <c r="AE3" t="n">
        <v>272337.3880942719</v>
      </c>
      <c r="AF3" t="n">
        <v>1.28916710361588e-06</v>
      </c>
      <c r="AG3" t="n">
        <v>0.1785416666666667</v>
      </c>
      <c r="AH3" t="n">
        <v>246345.8900025591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6.352</v>
      </c>
      <c r="E4" t="n">
        <v>15.74</v>
      </c>
      <c r="F4" t="n">
        <v>8.98</v>
      </c>
      <c r="G4" t="n">
        <v>7.28</v>
      </c>
      <c r="H4" t="n">
        <v>0.1</v>
      </c>
      <c r="I4" t="n">
        <v>74</v>
      </c>
      <c r="J4" t="n">
        <v>275.05</v>
      </c>
      <c r="K4" t="n">
        <v>60.56</v>
      </c>
      <c r="L4" t="n">
        <v>1.5</v>
      </c>
      <c r="M4" t="n">
        <v>72</v>
      </c>
      <c r="N4" t="n">
        <v>73</v>
      </c>
      <c r="O4" t="n">
        <v>34157.42</v>
      </c>
      <c r="P4" t="n">
        <v>152.31</v>
      </c>
      <c r="Q4" t="n">
        <v>968.48</v>
      </c>
      <c r="R4" t="n">
        <v>71.69</v>
      </c>
      <c r="S4" t="n">
        <v>23.91</v>
      </c>
      <c r="T4" t="n">
        <v>22800.04</v>
      </c>
      <c r="U4" t="n">
        <v>0.33</v>
      </c>
      <c r="V4" t="n">
        <v>0.75</v>
      </c>
      <c r="W4" t="n">
        <v>1.2</v>
      </c>
      <c r="X4" t="n">
        <v>1.48</v>
      </c>
      <c r="Y4" t="n">
        <v>1</v>
      </c>
      <c r="Z4" t="n">
        <v>10</v>
      </c>
      <c r="AA4" t="n">
        <v>174.4659403841527</v>
      </c>
      <c r="AB4" t="n">
        <v>238.7119965275594</v>
      </c>
      <c r="AC4" t="n">
        <v>215.9296586134296</v>
      </c>
      <c r="AD4" t="n">
        <v>174465.9403841527</v>
      </c>
      <c r="AE4" t="n">
        <v>238711.9965275594</v>
      </c>
      <c r="AF4" t="n">
        <v>1.403632060707589e-06</v>
      </c>
      <c r="AG4" t="n">
        <v>0.1639583333333333</v>
      </c>
      <c r="AH4" t="n">
        <v>215929.6586134296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6.7174</v>
      </c>
      <c r="E5" t="n">
        <v>14.89</v>
      </c>
      <c r="F5" t="n">
        <v>8.75</v>
      </c>
      <c r="G5" t="n">
        <v>8.470000000000001</v>
      </c>
      <c r="H5" t="n">
        <v>0.11</v>
      </c>
      <c r="I5" t="n">
        <v>62</v>
      </c>
      <c r="J5" t="n">
        <v>275.54</v>
      </c>
      <c r="K5" t="n">
        <v>60.56</v>
      </c>
      <c r="L5" t="n">
        <v>1.75</v>
      </c>
      <c r="M5" t="n">
        <v>60</v>
      </c>
      <c r="N5" t="n">
        <v>73.23</v>
      </c>
      <c r="O5" t="n">
        <v>34217.22</v>
      </c>
      <c r="P5" t="n">
        <v>147.78</v>
      </c>
      <c r="Q5" t="n">
        <v>968.54</v>
      </c>
      <c r="R5" t="n">
        <v>64.48999999999999</v>
      </c>
      <c r="S5" t="n">
        <v>23.91</v>
      </c>
      <c r="T5" t="n">
        <v>19262.4</v>
      </c>
      <c r="U5" t="n">
        <v>0.37</v>
      </c>
      <c r="V5" t="n">
        <v>0.77</v>
      </c>
      <c r="W5" t="n">
        <v>1.18</v>
      </c>
      <c r="X5" t="n">
        <v>1.25</v>
      </c>
      <c r="Y5" t="n">
        <v>1</v>
      </c>
      <c r="Z5" t="n">
        <v>10</v>
      </c>
      <c r="AA5" t="n">
        <v>160.3818510743219</v>
      </c>
      <c r="AB5" t="n">
        <v>219.4415241876906</v>
      </c>
      <c r="AC5" t="n">
        <v>198.4983331073938</v>
      </c>
      <c r="AD5" t="n">
        <v>160381.8510743219</v>
      </c>
      <c r="AE5" t="n">
        <v>219441.5241876906</v>
      </c>
      <c r="AF5" t="n">
        <v>1.484376260169578e-06</v>
      </c>
      <c r="AG5" t="n">
        <v>0.1551041666666667</v>
      </c>
      <c r="AH5" t="n">
        <v>198498.3331073938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7.0373</v>
      </c>
      <c r="E6" t="n">
        <v>14.21</v>
      </c>
      <c r="F6" t="n">
        <v>8.539999999999999</v>
      </c>
      <c r="G6" t="n">
        <v>9.67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143.53</v>
      </c>
      <c r="Q6" t="n">
        <v>968.5</v>
      </c>
      <c r="R6" t="n">
        <v>58.13</v>
      </c>
      <c r="S6" t="n">
        <v>23.91</v>
      </c>
      <c r="T6" t="n">
        <v>16126.04</v>
      </c>
      <c r="U6" t="n">
        <v>0.41</v>
      </c>
      <c r="V6" t="n">
        <v>0.79</v>
      </c>
      <c r="W6" t="n">
        <v>1.17</v>
      </c>
      <c r="X6" t="n">
        <v>1.04</v>
      </c>
      <c r="Y6" t="n">
        <v>1</v>
      </c>
      <c r="Z6" t="n">
        <v>10</v>
      </c>
      <c r="AA6" t="n">
        <v>148.9959918676155</v>
      </c>
      <c r="AB6" t="n">
        <v>203.8628893124258</v>
      </c>
      <c r="AC6" t="n">
        <v>184.406501279868</v>
      </c>
      <c r="AD6" t="n">
        <v>148995.9918676155</v>
      </c>
      <c r="AE6" t="n">
        <v>203862.8893124257</v>
      </c>
      <c r="AF6" t="n">
        <v>1.55506610529243e-06</v>
      </c>
      <c r="AG6" t="n">
        <v>0.1480208333333334</v>
      </c>
      <c r="AH6" t="n">
        <v>184406.501279868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7.2994</v>
      </c>
      <c r="E7" t="n">
        <v>13.7</v>
      </c>
      <c r="F7" t="n">
        <v>8.4</v>
      </c>
      <c r="G7" t="n">
        <v>10.95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140.32</v>
      </c>
      <c r="Q7" t="n">
        <v>968.52</v>
      </c>
      <c r="R7" t="n">
        <v>53.69</v>
      </c>
      <c r="S7" t="n">
        <v>23.91</v>
      </c>
      <c r="T7" t="n">
        <v>13940.62</v>
      </c>
      <c r="U7" t="n">
        <v>0.45</v>
      </c>
      <c r="V7" t="n">
        <v>0.8100000000000001</v>
      </c>
      <c r="W7" t="n">
        <v>1.15</v>
      </c>
      <c r="X7" t="n">
        <v>0.9</v>
      </c>
      <c r="Y7" t="n">
        <v>1</v>
      </c>
      <c r="Z7" t="n">
        <v>10</v>
      </c>
      <c r="AA7" t="n">
        <v>140.7440244738703</v>
      </c>
      <c r="AB7" t="n">
        <v>192.5721834732013</v>
      </c>
      <c r="AC7" t="n">
        <v>174.1933645593304</v>
      </c>
      <c r="AD7" t="n">
        <v>140744.0244738703</v>
      </c>
      <c r="AE7" t="n">
        <v>192572.1834732013</v>
      </c>
      <c r="AF7" t="n">
        <v>1.612983605782269e-06</v>
      </c>
      <c r="AG7" t="n">
        <v>0.1427083333333333</v>
      </c>
      <c r="AH7" t="n">
        <v>174193.3645593304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7.4939</v>
      </c>
      <c r="E8" t="n">
        <v>13.34</v>
      </c>
      <c r="F8" t="n">
        <v>8.300000000000001</v>
      </c>
      <c r="G8" t="n">
        <v>12.15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138.09</v>
      </c>
      <c r="Q8" t="n">
        <v>968.34</v>
      </c>
      <c r="R8" t="n">
        <v>50.8</v>
      </c>
      <c r="S8" t="n">
        <v>23.91</v>
      </c>
      <c r="T8" t="n">
        <v>12519.97</v>
      </c>
      <c r="U8" t="n">
        <v>0.47</v>
      </c>
      <c r="V8" t="n">
        <v>0.8100000000000001</v>
      </c>
      <c r="W8" t="n">
        <v>1.15</v>
      </c>
      <c r="X8" t="n">
        <v>0.8100000000000001</v>
      </c>
      <c r="Y8" t="n">
        <v>1</v>
      </c>
      <c r="Z8" t="n">
        <v>10</v>
      </c>
      <c r="AA8" t="n">
        <v>135.1191447007718</v>
      </c>
      <c r="AB8" t="n">
        <v>184.8759748154699</v>
      </c>
      <c r="AC8" t="n">
        <v>167.2316712541937</v>
      </c>
      <c r="AD8" t="n">
        <v>135119.1447007718</v>
      </c>
      <c r="AE8" t="n">
        <v>184875.9748154699</v>
      </c>
      <c r="AF8" t="n">
        <v>1.65596320839682e-06</v>
      </c>
      <c r="AG8" t="n">
        <v>0.1389583333333333</v>
      </c>
      <c r="AH8" t="n">
        <v>167231.6712541937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7.6623</v>
      </c>
      <c r="E9" t="n">
        <v>13.05</v>
      </c>
      <c r="F9" t="n">
        <v>8.220000000000001</v>
      </c>
      <c r="G9" t="n">
        <v>13.33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135.85</v>
      </c>
      <c r="Q9" t="n">
        <v>968.58</v>
      </c>
      <c r="R9" t="n">
        <v>47.88</v>
      </c>
      <c r="S9" t="n">
        <v>23.91</v>
      </c>
      <c r="T9" t="n">
        <v>11083.3</v>
      </c>
      <c r="U9" t="n">
        <v>0.5</v>
      </c>
      <c r="V9" t="n">
        <v>0.82</v>
      </c>
      <c r="W9" t="n">
        <v>1.15</v>
      </c>
      <c r="X9" t="n">
        <v>0.72</v>
      </c>
      <c r="Y9" t="n">
        <v>1</v>
      </c>
      <c r="Z9" t="n">
        <v>10</v>
      </c>
      <c r="AA9" t="n">
        <v>130.2857296147688</v>
      </c>
      <c r="AB9" t="n">
        <v>178.2626830595796</v>
      </c>
      <c r="AC9" t="n">
        <v>161.2495427816702</v>
      </c>
      <c r="AD9" t="n">
        <v>130285.7296147688</v>
      </c>
      <c r="AE9" t="n">
        <v>178262.6830595796</v>
      </c>
      <c r="AF9" t="n">
        <v>1.693175368192657e-06</v>
      </c>
      <c r="AG9" t="n">
        <v>0.1359375</v>
      </c>
      <c r="AH9" t="n">
        <v>161249.5427816702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7.8339</v>
      </c>
      <c r="E10" t="n">
        <v>12.76</v>
      </c>
      <c r="F10" t="n">
        <v>8.140000000000001</v>
      </c>
      <c r="G10" t="n">
        <v>14.8</v>
      </c>
      <c r="H10" t="n">
        <v>0.19</v>
      </c>
      <c r="I10" t="n">
        <v>33</v>
      </c>
      <c r="J10" t="n">
        <v>277.97</v>
      </c>
      <c r="K10" t="n">
        <v>60.56</v>
      </c>
      <c r="L10" t="n">
        <v>3</v>
      </c>
      <c r="M10" t="n">
        <v>31</v>
      </c>
      <c r="N10" t="n">
        <v>74.42</v>
      </c>
      <c r="O10" t="n">
        <v>34517.57</v>
      </c>
      <c r="P10" t="n">
        <v>133.94</v>
      </c>
      <c r="Q10" t="n">
        <v>968.4</v>
      </c>
      <c r="R10" t="n">
        <v>45.79</v>
      </c>
      <c r="S10" t="n">
        <v>23.91</v>
      </c>
      <c r="T10" t="n">
        <v>10057.89</v>
      </c>
      <c r="U10" t="n">
        <v>0.52</v>
      </c>
      <c r="V10" t="n">
        <v>0.83</v>
      </c>
      <c r="W10" t="n">
        <v>1.13</v>
      </c>
      <c r="X10" t="n">
        <v>0.64</v>
      </c>
      <c r="Y10" t="n">
        <v>1</v>
      </c>
      <c r="Z10" t="n">
        <v>10</v>
      </c>
      <c r="AA10" t="n">
        <v>125.8385388679409</v>
      </c>
      <c r="AB10" t="n">
        <v>172.1778404835638</v>
      </c>
      <c r="AC10" t="n">
        <v>155.7454290409772</v>
      </c>
      <c r="AD10" t="n">
        <v>125838.5388679409</v>
      </c>
      <c r="AE10" t="n">
        <v>172177.8404835638</v>
      </c>
      <c r="AF10" t="n">
        <v>1.731094647414544e-06</v>
      </c>
      <c r="AG10" t="n">
        <v>0.1329166666666667</v>
      </c>
      <c r="AH10" t="n">
        <v>155745.4290409772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7.9189</v>
      </c>
      <c r="E11" t="n">
        <v>12.63</v>
      </c>
      <c r="F11" t="n">
        <v>8.109999999999999</v>
      </c>
      <c r="G11" t="n">
        <v>15.69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132.78</v>
      </c>
      <c r="Q11" t="n">
        <v>968.54</v>
      </c>
      <c r="R11" t="n">
        <v>44.51</v>
      </c>
      <c r="S11" t="n">
        <v>23.91</v>
      </c>
      <c r="T11" t="n">
        <v>9425.92</v>
      </c>
      <c r="U11" t="n">
        <v>0.54</v>
      </c>
      <c r="V11" t="n">
        <v>0.83</v>
      </c>
      <c r="W11" t="n">
        <v>1.13</v>
      </c>
      <c r="X11" t="n">
        <v>0.61</v>
      </c>
      <c r="Y11" t="n">
        <v>1</v>
      </c>
      <c r="Z11" t="n">
        <v>10</v>
      </c>
      <c r="AA11" t="n">
        <v>123.5963224297106</v>
      </c>
      <c r="AB11" t="n">
        <v>169.1099410331708</v>
      </c>
      <c r="AC11" t="n">
        <v>152.9703256083048</v>
      </c>
      <c r="AD11" t="n">
        <v>123596.3224297106</v>
      </c>
      <c r="AE11" t="n">
        <v>169109.9410331708</v>
      </c>
      <c r="AF11" t="n">
        <v>1.749877507168974e-06</v>
      </c>
      <c r="AG11" t="n">
        <v>0.1315625</v>
      </c>
      <c r="AH11" t="n">
        <v>152970.3256083048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8.072699999999999</v>
      </c>
      <c r="E12" t="n">
        <v>12.39</v>
      </c>
      <c r="F12" t="n">
        <v>8.02</v>
      </c>
      <c r="G12" t="n">
        <v>17.19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130.74</v>
      </c>
      <c r="Q12" t="n">
        <v>968.37</v>
      </c>
      <c r="R12" t="n">
        <v>42.04</v>
      </c>
      <c r="S12" t="n">
        <v>23.91</v>
      </c>
      <c r="T12" t="n">
        <v>8203.559999999999</v>
      </c>
      <c r="U12" t="n">
        <v>0.57</v>
      </c>
      <c r="V12" t="n">
        <v>0.84</v>
      </c>
      <c r="W12" t="n">
        <v>1.13</v>
      </c>
      <c r="X12" t="n">
        <v>0.53</v>
      </c>
      <c r="Y12" t="n">
        <v>1</v>
      </c>
      <c r="Z12" t="n">
        <v>10</v>
      </c>
      <c r="AA12" t="n">
        <v>119.5676750455094</v>
      </c>
      <c r="AB12" t="n">
        <v>163.5977679507307</v>
      </c>
      <c r="AC12" t="n">
        <v>147.9842265884675</v>
      </c>
      <c r="AD12" t="n">
        <v>119567.6750455094</v>
      </c>
      <c r="AE12" t="n">
        <v>163597.7679507307</v>
      </c>
      <c r="AF12" t="n">
        <v>1.783863434583462e-06</v>
      </c>
      <c r="AG12" t="n">
        <v>0.1290625</v>
      </c>
      <c r="AH12" t="n">
        <v>147984.2265884675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8.167</v>
      </c>
      <c r="E13" t="n">
        <v>12.24</v>
      </c>
      <c r="F13" t="n">
        <v>7.99</v>
      </c>
      <c r="G13" t="n">
        <v>18.43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968.4</v>
      </c>
      <c r="R13" t="n">
        <v>40.98</v>
      </c>
      <c r="S13" t="n">
        <v>23.91</v>
      </c>
      <c r="T13" t="n">
        <v>7683.74</v>
      </c>
      <c r="U13" t="n">
        <v>0.58</v>
      </c>
      <c r="V13" t="n">
        <v>0.85</v>
      </c>
      <c r="W13" t="n">
        <v>1.12</v>
      </c>
      <c r="X13" t="n">
        <v>0.49</v>
      </c>
      <c r="Y13" t="n">
        <v>1</v>
      </c>
      <c r="Z13" t="n">
        <v>10</v>
      </c>
      <c r="AA13" t="n">
        <v>117.0508940230068</v>
      </c>
      <c r="AB13" t="n">
        <v>160.1541971232018</v>
      </c>
      <c r="AC13" t="n">
        <v>144.8693053276349</v>
      </c>
      <c r="AD13" t="n">
        <v>117050.8940230068</v>
      </c>
      <c r="AE13" t="n">
        <v>160154.1971232018</v>
      </c>
      <c r="AF13" t="n">
        <v>1.804701360169849e-06</v>
      </c>
      <c r="AG13" t="n">
        <v>0.1275</v>
      </c>
      <c r="AH13" t="n">
        <v>144869.3053276349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8.2719</v>
      </c>
      <c r="E14" t="n">
        <v>12.09</v>
      </c>
      <c r="F14" t="n">
        <v>7.93</v>
      </c>
      <c r="G14" t="n">
        <v>19.84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</v>
      </c>
      <c r="Q14" t="n">
        <v>968.42</v>
      </c>
      <c r="R14" t="n">
        <v>39.34</v>
      </c>
      <c r="S14" t="n">
        <v>23.91</v>
      </c>
      <c r="T14" t="n">
        <v>6874.66</v>
      </c>
      <c r="U14" t="n">
        <v>0.61</v>
      </c>
      <c r="V14" t="n">
        <v>0.85</v>
      </c>
      <c r="W14" t="n">
        <v>1.11</v>
      </c>
      <c r="X14" t="n">
        <v>0.44</v>
      </c>
      <c r="Y14" t="n">
        <v>1</v>
      </c>
      <c r="Z14" t="n">
        <v>10</v>
      </c>
      <c r="AA14" t="n">
        <v>114.405708817843</v>
      </c>
      <c r="AB14" t="n">
        <v>156.5349380281634</v>
      </c>
      <c r="AC14" t="n">
        <v>141.5954632409638</v>
      </c>
      <c r="AD14" t="n">
        <v>114405.708817843</v>
      </c>
      <c r="AE14" t="n">
        <v>156534.9380281634</v>
      </c>
      <c r="AF14" t="n">
        <v>1.827881618855023e-06</v>
      </c>
      <c r="AG14" t="n">
        <v>0.1259375</v>
      </c>
      <c r="AH14" t="n">
        <v>141595.4632409638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8.3156</v>
      </c>
      <c r="E15" t="n">
        <v>12.03</v>
      </c>
      <c r="F15" t="n">
        <v>7.92</v>
      </c>
      <c r="G15" t="n">
        <v>20.67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126.87</v>
      </c>
      <c r="Q15" t="n">
        <v>968.42</v>
      </c>
      <c r="R15" t="n">
        <v>38.91</v>
      </c>
      <c r="S15" t="n">
        <v>23.91</v>
      </c>
      <c r="T15" t="n">
        <v>6664.57</v>
      </c>
      <c r="U15" t="n">
        <v>0.61</v>
      </c>
      <c r="V15" t="n">
        <v>0.85</v>
      </c>
      <c r="W15" t="n">
        <v>1.12</v>
      </c>
      <c r="X15" t="n">
        <v>0.43</v>
      </c>
      <c r="Y15" t="n">
        <v>1</v>
      </c>
      <c r="Z15" t="n">
        <v>10</v>
      </c>
      <c r="AA15" t="n">
        <v>113.2344306435364</v>
      </c>
      <c r="AB15" t="n">
        <v>154.9323435569318</v>
      </c>
      <c r="AC15" t="n">
        <v>140.1458181368105</v>
      </c>
      <c r="AD15" t="n">
        <v>113234.4306435364</v>
      </c>
      <c r="AE15" t="n">
        <v>154932.3435569318</v>
      </c>
      <c r="AF15" t="n">
        <v>1.837538218517007e-06</v>
      </c>
      <c r="AG15" t="n">
        <v>0.1253125</v>
      </c>
      <c r="AH15" t="n">
        <v>140145.8181368105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8.4063</v>
      </c>
      <c r="E16" t="n">
        <v>11.9</v>
      </c>
      <c r="F16" t="n">
        <v>7.9</v>
      </c>
      <c r="G16" t="n">
        <v>22.57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125.77</v>
      </c>
      <c r="Q16" t="n">
        <v>968.3200000000001</v>
      </c>
      <c r="R16" t="n">
        <v>38.14</v>
      </c>
      <c r="S16" t="n">
        <v>23.91</v>
      </c>
      <c r="T16" t="n">
        <v>6293.04</v>
      </c>
      <c r="U16" t="n">
        <v>0.63</v>
      </c>
      <c r="V16" t="n">
        <v>0.86</v>
      </c>
      <c r="W16" t="n">
        <v>1.11</v>
      </c>
      <c r="X16" t="n">
        <v>0.4</v>
      </c>
      <c r="Y16" t="n">
        <v>1</v>
      </c>
      <c r="Z16" t="n">
        <v>10</v>
      </c>
      <c r="AA16" t="n">
        <v>111.2478044036485</v>
      </c>
      <c r="AB16" t="n">
        <v>152.2141538917543</v>
      </c>
      <c r="AC16" t="n">
        <v>137.6870486782735</v>
      </c>
      <c r="AD16" t="n">
        <v>111247.8044036485</v>
      </c>
      <c r="AE16" t="n">
        <v>152214.1538917543</v>
      </c>
      <c r="AF16" t="n">
        <v>1.857580634749088e-06</v>
      </c>
      <c r="AG16" t="n">
        <v>0.1239583333333333</v>
      </c>
      <c r="AH16" t="n">
        <v>137687.0486782735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8.464399999999999</v>
      </c>
      <c r="E17" t="n">
        <v>11.81</v>
      </c>
      <c r="F17" t="n">
        <v>7.87</v>
      </c>
      <c r="G17" t="n">
        <v>23.61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124.72</v>
      </c>
      <c r="Q17" t="n">
        <v>968.3200000000001</v>
      </c>
      <c r="R17" t="n">
        <v>37.28</v>
      </c>
      <c r="S17" t="n">
        <v>23.91</v>
      </c>
      <c r="T17" t="n">
        <v>5866.76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109.715202131204</v>
      </c>
      <c r="AB17" t="n">
        <v>150.1171798489565</v>
      </c>
      <c r="AC17" t="n">
        <v>135.7902068949981</v>
      </c>
      <c r="AD17" t="n">
        <v>109715.202131204</v>
      </c>
      <c r="AE17" t="n">
        <v>150117.1798489565</v>
      </c>
      <c r="AF17" t="n">
        <v>1.870419271828293e-06</v>
      </c>
      <c r="AG17" t="n">
        <v>0.1230208333333333</v>
      </c>
      <c r="AH17" t="n">
        <v>135790.2068949981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8.5137</v>
      </c>
      <c r="E18" t="n">
        <v>11.75</v>
      </c>
      <c r="F18" t="n">
        <v>7.85</v>
      </c>
      <c r="G18" t="n">
        <v>24.8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123.32</v>
      </c>
      <c r="Q18" t="n">
        <v>968.46</v>
      </c>
      <c r="R18" t="n">
        <v>36.53</v>
      </c>
      <c r="S18" t="n">
        <v>23.91</v>
      </c>
      <c r="T18" t="n">
        <v>5497.71</v>
      </c>
      <c r="U18" t="n">
        <v>0.65</v>
      </c>
      <c r="V18" t="n">
        <v>0.86</v>
      </c>
      <c r="W18" t="n">
        <v>1.12</v>
      </c>
      <c r="X18" t="n">
        <v>0.36</v>
      </c>
      <c r="Y18" t="n">
        <v>1</v>
      </c>
      <c r="Z18" t="n">
        <v>10</v>
      </c>
      <c r="AA18" t="n">
        <v>108.1252298863857</v>
      </c>
      <c r="AB18" t="n">
        <v>147.9417096789723</v>
      </c>
      <c r="AC18" t="n">
        <v>133.822360544745</v>
      </c>
      <c r="AD18" t="n">
        <v>108125.2298863857</v>
      </c>
      <c r="AE18" t="n">
        <v>147941.7096789723</v>
      </c>
      <c r="AF18" t="n">
        <v>1.881313330485863e-06</v>
      </c>
      <c r="AG18" t="n">
        <v>0.1223958333333333</v>
      </c>
      <c r="AH18" t="n">
        <v>133822.360544745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8.559200000000001</v>
      </c>
      <c r="E19" t="n">
        <v>11.68</v>
      </c>
      <c r="F19" t="n">
        <v>7.84</v>
      </c>
      <c r="G19" t="n">
        <v>26.14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122.48</v>
      </c>
      <c r="Q19" t="n">
        <v>968.3200000000001</v>
      </c>
      <c r="R19" t="n">
        <v>36.3</v>
      </c>
      <c r="S19" t="n">
        <v>23.91</v>
      </c>
      <c r="T19" t="n">
        <v>5386.66</v>
      </c>
      <c r="U19" t="n">
        <v>0.66</v>
      </c>
      <c r="V19" t="n">
        <v>0.86</v>
      </c>
      <c r="W19" t="n">
        <v>1.11</v>
      </c>
      <c r="X19" t="n">
        <v>0.35</v>
      </c>
      <c r="Y19" t="n">
        <v>1</v>
      </c>
      <c r="Z19" t="n">
        <v>10</v>
      </c>
      <c r="AA19" t="n">
        <v>106.9902373316049</v>
      </c>
      <c r="AB19" t="n">
        <v>146.3887627931844</v>
      </c>
      <c r="AC19" t="n">
        <v>132.4176247301616</v>
      </c>
      <c r="AD19" t="n">
        <v>106990.2373316049</v>
      </c>
      <c r="AE19" t="n">
        <v>146388.7627931844</v>
      </c>
      <c r="AF19" t="n">
        <v>1.891367684824999e-06</v>
      </c>
      <c r="AG19" t="n">
        <v>0.1216666666666667</v>
      </c>
      <c r="AH19" t="n">
        <v>132417.6247301616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8.608499999999999</v>
      </c>
      <c r="E20" t="n">
        <v>11.62</v>
      </c>
      <c r="F20" t="n">
        <v>7.83</v>
      </c>
      <c r="G20" t="n">
        <v>27.63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121.38</v>
      </c>
      <c r="Q20" t="n">
        <v>968.48</v>
      </c>
      <c r="R20" t="n">
        <v>36</v>
      </c>
      <c r="S20" t="n">
        <v>23.91</v>
      </c>
      <c r="T20" t="n">
        <v>5241.99</v>
      </c>
      <c r="U20" t="n">
        <v>0.66</v>
      </c>
      <c r="V20" t="n">
        <v>0.86</v>
      </c>
      <c r="W20" t="n">
        <v>1.11</v>
      </c>
      <c r="X20" t="n">
        <v>0.33</v>
      </c>
      <c r="Y20" t="n">
        <v>1</v>
      </c>
      <c r="Z20" t="n">
        <v>10</v>
      </c>
      <c r="AA20" t="n">
        <v>105.6573491326974</v>
      </c>
      <c r="AB20" t="n">
        <v>144.5650463565628</v>
      </c>
      <c r="AC20" t="n">
        <v>130.7679612306485</v>
      </c>
      <c r="AD20" t="n">
        <v>105657.3491326974</v>
      </c>
      <c r="AE20" t="n">
        <v>144565.0463565628</v>
      </c>
      <c r="AF20" t="n">
        <v>1.902261743482569e-06</v>
      </c>
      <c r="AG20" t="n">
        <v>0.1210416666666667</v>
      </c>
      <c r="AH20" t="n">
        <v>130767.9612306485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8.6701</v>
      </c>
      <c r="E21" t="n">
        <v>11.53</v>
      </c>
      <c r="F21" t="n">
        <v>7.8</v>
      </c>
      <c r="G21" t="n">
        <v>29.24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120.28</v>
      </c>
      <c r="Q21" t="n">
        <v>968.39</v>
      </c>
      <c r="R21" t="n">
        <v>34.96</v>
      </c>
      <c r="S21" t="n">
        <v>23.91</v>
      </c>
      <c r="T21" t="n">
        <v>4723.55</v>
      </c>
      <c r="U21" t="n">
        <v>0.68</v>
      </c>
      <c r="V21" t="n">
        <v>0.87</v>
      </c>
      <c r="W21" t="n">
        <v>1.11</v>
      </c>
      <c r="X21" t="n">
        <v>0.3</v>
      </c>
      <c r="Y21" t="n">
        <v>1</v>
      </c>
      <c r="Z21" t="n">
        <v>10</v>
      </c>
      <c r="AA21" t="n">
        <v>104.1252165453875</v>
      </c>
      <c r="AB21" t="n">
        <v>142.4687149576873</v>
      </c>
      <c r="AC21" t="n">
        <v>128.8717007582613</v>
      </c>
      <c r="AD21" t="n">
        <v>104125.2165453875</v>
      </c>
      <c r="AE21" t="n">
        <v>142468.7149576873</v>
      </c>
      <c r="AF21" t="n">
        <v>1.915873792434015e-06</v>
      </c>
      <c r="AG21" t="n">
        <v>0.1201041666666667</v>
      </c>
      <c r="AH21" t="n">
        <v>128871.7007582613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8.6724</v>
      </c>
      <c r="E22" t="n">
        <v>11.53</v>
      </c>
      <c r="F22" t="n">
        <v>7.79</v>
      </c>
      <c r="G22" t="n">
        <v>29.23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119.58</v>
      </c>
      <c r="Q22" t="n">
        <v>968.42</v>
      </c>
      <c r="R22" t="n">
        <v>35.02</v>
      </c>
      <c r="S22" t="n">
        <v>23.91</v>
      </c>
      <c r="T22" t="n">
        <v>4756.38</v>
      </c>
      <c r="U22" t="n">
        <v>0.68</v>
      </c>
      <c r="V22" t="n">
        <v>0.87</v>
      </c>
      <c r="W22" t="n">
        <v>1.1</v>
      </c>
      <c r="X22" t="n">
        <v>0.3</v>
      </c>
      <c r="Y22" t="n">
        <v>1</v>
      </c>
      <c r="Z22" t="n">
        <v>10</v>
      </c>
      <c r="AA22" t="n">
        <v>103.6247693768641</v>
      </c>
      <c r="AB22" t="n">
        <v>141.783981063543</v>
      </c>
      <c r="AC22" t="n">
        <v>128.2523169059439</v>
      </c>
      <c r="AD22" t="n">
        <v>103624.7693768641</v>
      </c>
      <c r="AE22" t="n">
        <v>141783.981063543</v>
      </c>
      <c r="AF22" t="n">
        <v>1.916382034521488e-06</v>
      </c>
      <c r="AG22" t="n">
        <v>0.1201041666666667</v>
      </c>
      <c r="AH22" t="n">
        <v>128252.3169059439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8.727499999999999</v>
      </c>
      <c r="E23" t="n">
        <v>11.46</v>
      </c>
      <c r="F23" t="n">
        <v>7.77</v>
      </c>
      <c r="G23" t="n">
        <v>31.09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118.52</v>
      </c>
      <c r="Q23" t="n">
        <v>968.3200000000001</v>
      </c>
      <c r="R23" t="n">
        <v>34.38</v>
      </c>
      <c r="S23" t="n">
        <v>23.91</v>
      </c>
      <c r="T23" t="n">
        <v>4440.13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102.2521967587075</v>
      </c>
      <c r="AB23" t="n">
        <v>139.9059666537518</v>
      </c>
      <c r="AC23" t="n">
        <v>126.5535375556129</v>
      </c>
      <c r="AD23" t="n">
        <v>102252.1967587075</v>
      </c>
      <c r="AE23" t="n">
        <v>139905.9666537518</v>
      </c>
      <c r="AF23" t="n">
        <v>1.928557747138772e-06</v>
      </c>
      <c r="AG23" t="n">
        <v>0.119375</v>
      </c>
      <c r="AH23" t="n">
        <v>126553.5375556129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8.7852</v>
      </c>
      <c r="E24" t="n">
        <v>11.38</v>
      </c>
      <c r="F24" t="n">
        <v>7.75</v>
      </c>
      <c r="G24" t="n">
        <v>33.22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116.87</v>
      </c>
      <c r="Q24" t="n">
        <v>968.36</v>
      </c>
      <c r="R24" t="n">
        <v>33.44</v>
      </c>
      <c r="S24" t="n">
        <v>23.91</v>
      </c>
      <c r="T24" t="n">
        <v>3978.13</v>
      </c>
      <c r="U24" t="n">
        <v>0.71</v>
      </c>
      <c r="V24" t="n">
        <v>0.87</v>
      </c>
      <c r="W24" t="n">
        <v>1.11</v>
      </c>
      <c r="X24" t="n">
        <v>0.25</v>
      </c>
      <c r="Y24" t="n">
        <v>1</v>
      </c>
      <c r="Z24" t="n">
        <v>10</v>
      </c>
      <c r="AA24" t="n">
        <v>100.5017482065299</v>
      </c>
      <c r="AB24" t="n">
        <v>137.5109257203236</v>
      </c>
      <c r="AC24" t="n">
        <v>124.3870759674092</v>
      </c>
      <c r="AD24" t="n">
        <v>100501.7482065299</v>
      </c>
      <c r="AE24" t="n">
        <v>137510.9257203236</v>
      </c>
      <c r="AF24" t="n">
        <v>1.941307994289721e-06</v>
      </c>
      <c r="AG24" t="n">
        <v>0.1185416666666667</v>
      </c>
      <c r="AH24" t="n">
        <v>124387.0759674092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8.7925</v>
      </c>
      <c r="E25" t="n">
        <v>11.37</v>
      </c>
      <c r="F25" t="n">
        <v>7.74</v>
      </c>
      <c r="G25" t="n">
        <v>33.18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116.53</v>
      </c>
      <c r="Q25" t="n">
        <v>968.37</v>
      </c>
      <c r="R25" t="n">
        <v>33.22</v>
      </c>
      <c r="S25" t="n">
        <v>23.91</v>
      </c>
      <c r="T25" t="n">
        <v>3868.39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100.1755589988707</v>
      </c>
      <c r="AB25" t="n">
        <v>137.0646192559524</v>
      </c>
      <c r="AC25" t="n">
        <v>123.9833643656024</v>
      </c>
      <c r="AD25" t="n">
        <v>100175.5589988707</v>
      </c>
      <c r="AE25" t="n">
        <v>137064.6192559524</v>
      </c>
      <c r="AF25" t="n">
        <v>1.942921110480396e-06</v>
      </c>
      <c r="AG25" t="n">
        <v>0.1184375</v>
      </c>
      <c r="AH25" t="n">
        <v>123983.3643656024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8.833299999999999</v>
      </c>
      <c r="E26" t="n">
        <v>11.32</v>
      </c>
      <c r="F26" t="n">
        <v>7.74</v>
      </c>
      <c r="G26" t="n">
        <v>35.73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115.7</v>
      </c>
      <c r="Q26" t="n">
        <v>968.4299999999999</v>
      </c>
      <c r="R26" t="n">
        <v>33.29</v>
      </c>
      <c r="S26" t="n">
        <v>23.91</v>
      </c>
      <c r="T26" t="n">
        <v>3904.79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99.20914369758881</v>
      </c>
      <c r="AB26" t="n">
        <v>135.7423272055051</v>
      </c>
      <c r="AC26" t="n">
        <v>122.7872700126008</v>
      </c>
      <c r="AD26" t="n">
        <v>99209.14369758882</v>
      </c>
      <c r="AE26" t="n">
        <v>135742.3272055051</v>
      </c>
      <c r="AF26" t="n">
        <v>1.951936883162523e-06</v>
      </c>
      <c r="AG26" t="n">
        <v>0.1179166666666667</v>
      </c>
      <c r="AH26" t="n">
        <v>122787.2700126008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8.8346</v>
      </c>
      <c r="E27" t="n">
        <v>11.32</v>
      </c>
      <c r="F27" t="n">
        <v>7.74</v>
      </c>
      <c r="G27" t="n">
        <v>35.72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115.13</v>
      </c>
      <c r="Q27" t="n">
        <v>968.46</v>
      </c>
      <c r="R27" t="n">
        <v>33.15</v>
      </c>
      <c r="S27" t="n">
        <v>23.91</v>
      </c>
      <c r="T27" t="n">
        <v>3835.91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98.84373042420306</v>
      </c>
      <c r="AB27" t="n">
        <v>135.2423526439632</v>
      </c>
      <c r="AC27" t="n">
        <v>122.3350123214935</v>
      </c>
      <c r="AD27" t="n">
        <v>98843.73042420307</v>
      </c>
      <c r="AE27" t="n">
        <v>135242.3526439632</v>
      </c>
      <c r="AF27" t="n">
        <v>1.952224150429355e-06</v>
      </c>
      <c r="AG27" t="n">
        <v>0.1179166666666667</v>
      </c>
      <c r="AH27" t="n">
        <v>122335.0123214935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8.898300000000001</v>
      </c>
      <c r="E28" t="n">
        <v>11.24</v>
      </c>
      <c r="F28" t="n">
        <v>7.71</v>
      </c>
      <c r="G28" t="n">
        <v>38.55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113.34</v>
      </c>
      <c r="Q28" t="n">
        <v>968.3200000000001</v>
      </c>
      <c r="R28" t="n">
        <v>32.38</v>
      </c>
      <c r="S28" t="n">
        <v>23.91</v>
      </c>
      <c r="T28" t="n">
        <v>3457.93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96.95340469432024</v>
      </c>
      <c r="AB28" t="n">
        <v>132.6559255850533</v>
      </c>
      <c r="AC28" t="n">
        <v>119.9954302310121</v>
      </c>
      <c r="AD28" t="n">
        <v>96953.40469432024</v>
      </c>
      <c r="AE28" t="n">
        <v>132655.9255850533</v>
      </c>
      <c r="AF28" t="n">
        <v>1.966300246504147e-06</v>
      </c>
      <c r="AG28" t="n">
        <v>0.1170833333333333</v>
      </c>
      <c r="AH28" t="n">
        <v>119995.4302310121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8.8957</v>
      </c>
      <c r="E29" t="n">
        <v>11.24</v>
      </c>
      <c r="F29" t="n">
        <v>7.71</v>
      </c>
      <c r="G29" t="n">
        <v>38.57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112.39</v>
      </c>
      <c r="Q29" t="n">
        <v>968.35</v>
      </c>
      <c r="R29" t="n">
        <v>32.42</v>
      </c>
      <c r="S29" t="n">
        <v>23.91</v>
      </c>
      <c r="T29" t="n">
        <v>3475.23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96.39999223055634</v>
      </c>
      <c r="AB29" t="n">
        <v>131.8987222372972</v>
      </c>
      <c r="AC29" t="n">
        <v>119.3104933080239</v>
      </c>
      <c r="AD29" t="n">
        <v>96399.99223055634</v>
      </c>
      <c r="AE29" t="n">
        <v>131898.7222372972</v>
      </c>
      <c r="AF29" t="n">
        <v>1.965725711970482e-06</v>
      </c>
      <c r="AG29" t="n">
        <v>0.1170833333333333</v>
      </c>
      <c r="AH29" t="n">
        <v>119310.4933080239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8.9534</v>
      </c>
      <c r="E30" t="n">
        <v>11.17</v>
      </c>
      <c r="F30" t="n">
        <v>7.69</v>
      </c>
      <c r="G30" t="n">
        <v>41.96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111.02</v>
      </c>
      <c r="Q30" t="n">
        <v>968.41</v>
      </c>
      <c r="R30" t="n">
        <v>31.83</v>
      </c>
      <c r="S30" t="n">
        <v>23.91</v>
      </c>
      <c r="T30" t="n">
        <v>3186.85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94.89056242126651</v>
      </c>
      <c r="AB30" t="n">
        <v>129.8334537808844</v>
      </c>
      <c r="AC30" t="n">
        <v>117.4423311744681</v>
      </c>
      <c r="AD30" t="n">
        <v>94890.56242126651</v>
      </c>
      <c r="AE30" t="n">
        <v>129833.4537808844</v>
      </c>
      <c r="AF30" t="n">
        <v>1.978475959121431e-06</v>
      </c>
      <c r="AG30" t="n">
        <v>0.1163541666666667</v>
      </c>
      <c r="AH30" t="n">
        <v>117442.3311744681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8.9557</v>
      </c>
      <c r="E31" t="n">
        <v>11.17</v>
      </c>
      <c r="F31" t="n">
        <v>7.69</v>
      </c>
      <c r="G31" t="n">
        <v>41.95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110.6</v>
      </c>
      <c r="Q31" t="n">
        <v>968.41</v>
      </c>
      <c r="R31" t="n">
        <v>31.86</v>
      </c>
      <c r="S31" t="n">
        <v>23.91</v>
      </c>
      <c r="T31" t="n">
        <v>3201.66</v>
      </c>
      <c r="U31" t="n">
        <v>0.75</v>
      </c>
      <c r="V31" t="n">
        <v>0.88</v>
      </c>
      <c r="W31" t="n">
        <v>1.09</v>
      </c>
      <c r="X31" t="n">
        <v>0.19</v>
      </c>
      <c r="Y31" t="n">
        <v>1</v>
      </c>
      <c r="Z31" t="n">
        <v>10</v>
      </c>
      <c r="AA31" t="n">
        <v>94.61149235099718</v>
      </c>
      <c r="AB31" t="n">
        <v>129.4516177990396</v>
      </c>
      <c r="AC31" t="n">
        <v>117.0969370828202</v>
      </c>
      <c r="AD31" t="n">
        <v>94611.49235099718</v>
      </c>
      <c r="AE31" t="n">
        <v>129451.6177990396</v>
      </c>
      <c r="AF31" t="n">
        <v>1.978984201208903e-06</v>
      </c>
      <c r="AG31" t="n">
        <v>0.1163541666666667</v>
      </c>
      <c r="AH31" t="n">
        <v>117096.9370828202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8.955399999999999</v>
      </c>
      <c r="E32" t="n">
        <v>11.17</v>
      </c>
      <c r="F32" t="n">
        <v>7.69</v>
      </c>
      <c r="G32" t="n">
        <v>41.95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109.57</v>
      </c>
      <c r="Q32" t="n">
        <v>968.3200000000001</v>
      </c>
      <c r="R32" t="n">
        <v>31.82</v>
      </c>
      <c r="S32" t="n">
        <v>23.91</v>
      </c>
      <c r="T32" t="n">
        <v>3181.02</v>
      </c>
      <c r="U32" t="n">
        <v>0.75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93.988691105287</v>
      </c>
      <c r="AB32" t="n">
        <v>128.5994736586075</v>
      </c>
      <c r="AC32" t="n">
        <v>116.3261203831589</v>
      </c>
      <c r="AD32" t="n">
        <v>93988.691105287</v>
      </c>
      <c r="AE32" t="n">
        <v>128599.4736586075</v>
      </c>
      <c r="AF32" t="n">
        <v>1.978917908762711e-06</v>
      </c>
      <c r="AG32" t="n">
        <v>0.1163541666666667</v>
      </c>
      <c r="AH32" t="n">
        <v>116326.1203831589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9.0122</v>
      </c>
      <c r="E33" t="n">
        <v>11.1</v>
      </c>
      <c r="F33" t="n">
        <v>7.67</v>
      </c>
      <c r="G33" t="n">
        <v>46.04</v>
      </c>
      <c r="H33" t="n">
        <v>0.54</v>
      </c>
      <c r="I33" t="n">
        <v>10</v>
      </c>
      <c r="J33" t="n">
        <v>289.43</v>
      </c>
      <c r="K33" t="n">
        <v>60.56</v>
      </c>
      <c r="L33" t="n">
        <v>8.75</v>
      </c>
      <c r="M33" t="n">
        <v>8</v>
      </c>
      <c r="N33" t="n">
        <v>80.12</v>
      </c>
      <c r="O33" t="n">
        <v>35930.44</v>
      </c>
      <c r="P33" t="n">
        <v>108.24</v>
      </c>
      <c r="Q33" t="n">
        <v>968.39</v>
      </c>
      <c r="R33" t="n">
        <v>31.16</v>
      </c>
      <c r="S33" t="n">
        <v>23.91</v>
      </c>
      <c r="T33" t="n">
        <v>2853.58</v>
      </c>
      <c r="U33" t="n">
        <v>0.77</v>
      </c>
      <c r="V33" t="n">
        <v>0.88</v>
      </c>
      <c r="W33" t="n">
        <v>1.1</v>
      </c>
      <c r="X33" t="n">
        <v>0.18</v>
      </c>
      <c r="Y33" t="n">
        <v>1</v>
      </c>
      <c r="Z33" t="n">
        <v>10</v>
      </c>
      <c r="AA33" t="n">
        <v>92.53785791655217</v>
      </c>
      <c r="AB33" t="n">
        <v>126.6143796835385</v>
      </c>
      <c r="AC33" t="n">
        <v>114.530480990973</v>
      </c>
      <c r="AD33" t="n">
        <v>92537.85791655217</v>
      </c>
      <c r="AE33" t="n">
        <v>126614.3796835385</v>
      </c>
      <c r="AF33" t="n">
        <v>1.991469278575084e-06</v>
      </c>
      <c r="AG33" t="n">
        <v>0.115625</v>
      </c>
      <c r="AH33" t="n">
        <v>114530.480990973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9.015599999999999</v>
      </c>
      <c r="E34" t="n">
        <v>11.09</v>
      </c>
      <c r="F34" t="n">
        <v>7.67</v>
      </c>
      <c r="G34" t="n">
        <v>46.01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107.65</v>
      </c>
      <c r="Q34" t="n">
        <v>968.3200000000001</v>
      </c>
      <c r="R34" t="n">
        <v>30.99</v>
      </c>
      <c r="S34" t="n">
        <v>23.91</v>
      </c>
      <c r="T34" t="n">
        <v>2769.73</v>
      </c>
      <c r="U34" t="n">
        <v>0.77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92.14725030048369</v>
      </c>
      <c r="AB34" t="n">
        <v>126.0799331108421</v>
      </c>
      <c r="AC34" t="n">
        <v>114.0470412490741</v>
      </c>
      <c r="AD34" t="n">
        <v>92147.25030048369</v>
      </c>
      <c r="AE34" t="n">
        <v>126079.9331108421</v>
      </c>
      <c r="AF34" t="n">
        <v>1.992220592965261e-06</v>
      </c>
      <c r="AG34" t="n">
        <v>0.1155208333333333</v>
      </c>
      <c r="AH34" t="n">
        <v>114047.0412490741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9.023</v>
      </c>
      <c r="E35" t="n">
        <v>11.08</v>
      </c>
      <c r="F35" t="n">
        <v>7.66</v>
      </c>
      <c r="G35" t="n">
        <v>45.96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105.44</v>
      </c>
      <c r="Q35" t="n">
        <v>968.38</v>
      </c>
      <c r="R35" t="n">
        <v>30.79</v>
      </c>
      <c r="S35" t="n">
        <v>23.91</v>
      </c>
      <c r="T35" t="n">
        <v>2671.32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90.70730194180906</v>
      </c>
      <c r="AB35" t="n">
        <v>124.1097322404663</v>
      </c>
      <c r="AC35" t="n">
        <v>112.264873584572</v>
      </c>
      <c r="AD35" t="n">
        <v>90707.30194180907</v>
      </c>
      <c r="AE35" t="n">
        <v>124109.7322404663</v>
      </c>
      <c r="AF35" t="n">
        <v>1.993855806638e-06</v>
      </c>
      <c r="AG35" t="n">
        <v>0.1154166666666667</v>
      </c>
      <c r="AH35" t="n">
        <v>112264.873584572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9.0657</v>
      </c>
      <c r="E36" t="n">
        <v>11.03</v>
      </c>
      <c r="F36" t="n">
        <v>7.66</v>
      </c>
      <c r="G36" t="n">
        <v>51.06</v>
      </c>
      <c r="H36" t="n">
        <v>0.58</v>
      </c>
      <c r="I36" t="n">
        <v>9</v>
      </c>
      <c r="J36" t="n">
        <v>290.96</v>
      </c>
      <c r="K36" t="n">
        <v>60.56</v>
      </c>
      <c r="L36" t="n">
        <v>9.5</v>
      </c>
      <c r="M36" t="n">
        <v>7</v>
      </c>
      <c r="N36" t="n">
        <v>80.90000000000001</v>
      </c>
      <c r="O36" t="n">
        <v>36118.68</v>
      </c>
      <c r="P36" t="n">
        <v>104.73</v>
      </c>
      <c r="Q36" t="n">
        <v>968.3200000000001</v>
      </c>
      <c r="R36" t="n">
        <v>30.85</v>
      </c>
      <c r="S36" t="n">
        <v>23.91</v>
      </c>
      <c r="T36" t="n">
        <v>2703.45</v>
      </c>
      <c r="U36" t="n">
        <v>0.78</v>
      </c>
      <c r="V36" t="n">
        <v>0.88</v>
      </c>
      <c r="W36" t="n">
        <v>1.09</v>
      </c>
      <c r="X36" t="n">
        <v>0.16</v>
      </c>
      <c r="Y36" t="n">
        <v>1</v>
      </c>
      <c r="Z36" t="n">
        <v>10</v>
      </c>
      <c r="AA36" t="n">
        <v>89.86162901215511</v>
      </c>
      <c r="AB36" t="n">
        <v>122.9526452296578</v>
      </c>
      <c r="AC36" t="n">
        <v>111.2182173340929</v>
      </c>
      <c r="AD36" t="n">
        <v>89861.6290121551</v>
      </c>
      <c r="AE36" t="n">
        <v>122952.6452296578</v>
      </c>
      <c r="AF36" t="n">
        <v>2.003291431479343e-06</v>
      </c>
      <c r="AG36" t="n">
        <v>0.1148958333333333</v>
      </c>
      <c r="AH36" t="n">
        <v>111218.2173340929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9.0671</v>
      </c>
      <c r="E37" t="n">
        <v>11.03</v>
      </c>
      <c r="F37" t="n">
        <v>7.66</v>
      </c>
      <c r="G37" t="n">
        <v>51.05</v>
      </c>
      <c r="H37" t="n">
        <v>0.6</v>
      </c>
      <c r="I37" t="n">
        <v>9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104.21</v>
      </c>
      <c r="Q37" t="n">
        <v>968.3200000000001</v>
      </c>
      <c r="R37" t="n">
        <v>30.59</v>
      </c>
      <c r="S37" t="n">
        <v>23.91</v>
      </c>
      <c r="T37" t="n">
        <v>2577.56</v>
      </c>
      <c r="U37" t="n">
        <v>0.78</v>
      </c>
      <c r="V37" t="n">
        <v>0.88</v>
      </c>
      <c r="W37" t="n">
        <v>1.1</v>
      </c>
      <c r="X37" t="n">
        <v>0.16</v>
      </c>
      <c r="Y37" t="n">
        <v>1</v>
      </c>
      <c r="Z37" t="n">
        <v>10</v>
      </c>
      <c r="AA37" t="n">
        <v>89.5359648706761</v>
      </c>
      <c r="AB37" t="n">
        <v>122.5070571839985</v>
      </c>
      <c r="AC37" t="n">
        <v>110.8151555861244</v>
      </c>
      <c r="AD37" t="n">
        <v>89535.96487067609</v>
      </c>
      <c r="AE37" t="n">
        <v>122507.0571839985</v>
      </c>
      <c r="AF37" t="n">
        <v>2.00360079622824e-06</v>
      </c>
      <c r="AG37" t="n">
        <v>0.1148958333333333</v>
      </c>
      <c r="AH37" t="n">
        <v>110815.1555861244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9.069800000000001</v>
      </c>
      <c r="E38" t="n">
        <v>11.03</v>
      </c>
      <c r="F38" t="n">
        <v>7.65</v>
      </c>
      <c r="G38" t="n">
        <v>51.03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103.8</v>
      </c>
      <c r="Q38" t="n">
        <v>968.4</v>
      </c>
      <c r="R38" t="n">
        <v>30.49</v>
      </c>
      <c r="S38" t="n">
        <v>23.91</v>
      </c>
      <c r="T38" t="n">
        <v>2524.02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89.23128247386546</v>
      </c>
      <c r="AB38" t="n">
        <v>122.0901772870437</v>
      </c>
      <c r="AC38" t="n">
        <v>110.4380621214403</v>
      </c>
      <c r="AD38" t="n">
        <v>89231.28247386546</v>
      </c>
      <c r="AE38" t="n">
        <v>122090.1772870437</v>
      </c>
      <c r="AF38" t="n">
        <v>2.004197428243969e-06</v>
      </c>
      <c r="AG38" t="n">
        <v>0.1148958333333333</v>
      </c>
      <c r="AH38" t="n">
        <v>110438.0621214402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9.0646</v>
      </c>
      <c r="E39" t="n">
        <v>11.03</v>
      </c>
      <c r="F39" t="n">
        <v>7.66</v>
      </c>
      <c r="G39" t="n">
        <v>51.07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103.81</v>
      </c>
      <c r="Q39" t="n">
        <v>968.48</v>
      </c>
      <c r="R39" t="n">
        <v>30.62</v>
      </c>
      <c r="S39" t="n">
        <v>23.91</v>
      </c>
      <c r="T39" t="n">
        <v>2591.08</v>
      </c>
      <c r="U39" t="n">
        <v>0.78</v>
      </c>
      <c r="V39" t="n">
        <v>0.88</v>
      </c>
      <c r="W39" t="n">
        <v>1.1</v>
      </c>
      <c r="X39" t="n">
        <v>0.16</v>
      </c>
      <c r="Y39" t="n">
        <v>1</v>
      </c>
      <c r="Z39" t="n">
        <v>10</v>
      </c>
      <c r="AA39" t="n">
        <v>89.31996688983172</v>
      </c>
      <c r="AB39" t="n">
        <v>122.211519217449</v>
      </c>
      <c r="AC39" t="n">
        <v>110.5478233483122</v>
      </c>
      <c r="AD39" t="n">
        <v>89319.96688983172</v>
      </c>
      <c r="AE39" t="n">
        <v>122211.519217449</v>
      </c>
      <c r="AF39" t="n">
        <v>2.003048359176639e-06</v>
      </c>
      <c r="AG39" t="n">
        <v>0.1148958333333333</v>
      </c>
      <c r="AH39" t="n">
        <v>110547.8233483122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9.062099999999999</v>
      </c>
      <c r="E40" t="n">
        <v>11.04</v>
      </c>
      <c r="F40" t="n">
        <v>7.66</v>
      </c>
      <c r="G40" t="n">
        <v>51.09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2</v>
      </c>
      <c r="N40" t="n">
        <v>81.95</v>
      </c>
      <c r="O40" t="n">
        <v>36371.17</v>
      </c>
      <c r="P40" t="n">
        <v>103.11</v>
      </c>
      <c r="Q40" t="n">
        <v>968.4</v>
      </c>
      <c r="R40" t="n">
        <v>30.74</v>
      </c>
      <c r="S40" t="n">
        <v>23.91</v>
      </c>
      <c r="T40" t="n">
        <v>2652.43</v>
      </c>
      <c r="U40" t="n">
        <v>0.78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88.92402410697429</v>
      </c>
      <c r="AB40" t="n">
        <v>121.6697728341809</v>
      </c>
      <c r="AC40" t="n">
        <v>110.0577804795172</v>
      </c>
      <c r="AD40" t="n">
        <v>88924.02410697429</v>
      </c>
      <c r="AE40" t="n">
        <v>121669.7728341809</v>
      </c>
      <c r="AF40" t="n">
        <v>2.002495922125038e-06</v>
      </c>
      <c r="AG40" t="n">
        <v>0.115</v>
      </c>
      <c r="AH40" t="n">
        <v>110057.7804795172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9.057700000000001</v>
      </c>
      <c r="E41" t="n">
        <v>11.04</v>
      </c>
      <c r="F41" t="n">
        <v>7.67</v>
      </c>
      <c r="G41" t="n">
        <v>51.13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2</v>
      </c>
      <c r="N41" t="n">
        <v>82.20999999999999</v>
      </c>
      <c r="O41" t="n">
        <v>36434.56</v>
      </c>
      <c r="P41" t="n">
        <v>102.72</v>
      </c>
      <c r="Q41" t="n">
        <v>968.4</v>
      </c>
      <c r="R41" t="n">
        <v>30.83</v>
      </c>
      <c r="S41" t="n">
        <v>23.91</v>
      </c>
      <c r="T41" t="n">
        <v>2696.21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88.76459779413103</v>
      </c>
      <c r="AB41" t="n">
        <v>121.4516387195564</v>
      </c>
      <c r="AC41" t="n">
        <v>109.8604647786392</v>
      </c>
      <c r="AD41" t="n">
        <v>88764.59779413104</v>
      </c>
      <c r="AE41" t="n">
        <v>121451.6387195564</v>
      </c>
      <c r="AF41" t="n">
        <v>2.00152363291422e-06</v>
      </c>
      <c r="AG41" t="n">
        <v>0.115</v>
      </c>
      <c r="AH41" t="n">
        <v>109860.4647786392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9.065300000000001</v>
      </c>
      <c r="E42" t="n">
        <v>11.03</v>
      </c>
      <c r="F42" t="n">
        <v>7.66</v>
      </c>
      <c r="G42" t="n">
        <v>51.07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2</v>
      </c>
      <c r="N42" t="n">
        <v>82.48</v>
      </c>
      <c r="O42" t="n">
        <v>36498.06</v>
      </c>
      <c r="P42" t="n">
        <v>102.24</v>
      </c>
      <c r="Q42" t="n">
        <v>968.4400000000001</v>
      </c>
      <c r="R42" t="n">
        <v>30.66</v>
      </c>
      <c r="S42" t="n">
        <v>23.91</v>
      </c>
      <c r="T42" t="n">
        <v>2610.12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88.37074279048228</v>
      </c>
      <c r="AB42" t="n">
        <v>120.912748927908</v>
      </c>
      <c r="AC42" t="n">
        <v>109.373005872369</v>
      </c>
      <c r="AD42" t="n">
        <v>88370.74279048228</v>
      </c>
      <c r="AE42" t="n">
        <v>120912.748927908</v>
      </c>
      <c r="AF42" t="n">
        <v>2.003203041551087e-06</v>
      </c>
      <c r="AG42" t="n">
        <v>0.1148958333333333</v>
      </c>
      <c r="AH42" t="n">
        <v>109373.005872369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9.1243</v>
      </c>
      <c r="E43" t="n">
        <v>10.96</v>
      </c>
      <c r="F43" t="n">
        <v>7.64</v>
      </c>
      <c r="G43" t="n">
        <v>57.31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0</v>
      </c>
      <c r="N43" t="n">
        <v>82.73999999999999</v>
      </c>
      <c r="O43" t="n">
        <v>36561.67</v>
      </c>
      <c r="P43" t="n">
        <v>101.58</v>
      </c>
      <c r="Q43" t="n">
        <v>968.4</v>
      </c>
      <c r="R43" t="n">
        <v>29.92</v>
      </c>
      <c r="S43" t="n">
        <v>23.91</v>
      </c>
      <c r="T43" t="n">
        <v>2244.65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87.35142829339685</v>
      </c>
      <c r="AB43" t="n">
        <v>119.5180778640146</v>
      </c>
      <c r="AC43" t="n">
        <v>108.11144025738</v>
      </c>
      <c r="AD43" t="n">
        <v>87351.42829339685</v>
      </c>
      <c r="AE43" t="n">
        <v>119518.0778640146</v>
      </c>
      <c r="AF43" t="n">
        <v>2.016240555968869e-06</v>
      </c>
      <c r="AG43" t="n">
        <v>0.1141666666666667</v>
      </c>
      <c r="AH43" t="n">
        <v>108111.44025738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9.367900000000001</v>
      </c>
      <c r="E2" t="n">
        <v>10.67</v>
      </c>
      <c r="F2" t="n">
        <v>8.32</v>
      </c>
      <c r="G2" t="n">
        <v>12.49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43.85</v>
      </c>
      <c r="Q2" t="n">
        <v>968.6799999999999</v>
      </c>
      <c r="R2" t="n">
        <v>50.03</v>
      </c>
      <c r="S2" t="n">
        <v>23.91</v>
      </c>
      <c r="T2" t="n">
        <v>12138.98</v>
      </c>
      <c r="U2" t="n">
        <v>0.48</v>
      </c>
      <c r="V2" t="n">
        <v>0.8100000000000001</v>
      </c>
      <c r="W2" t="n">
        <v>1.19</v>
      </c>
      <c r="X2" t="n">
        <v>0.83</v>
      </c>
      <c r="Y2" t="n">
        <v>1</v>
      </c>
      <c r="Z2" t="n">
        <v>10</v>
      </c>
      <c r="AA2" t="n">
        <v>40.49264830789281</v>
      </c>
      <c r="AB2" t="n">
        <v>55.40382782425254</v>
      </c>
      <c r="AC2" t="n">
        <v>50.11616425657444</v>
      </c>
      <c r="AD2" t="n">
        <v>40492.64830789281</v>
      </c>
      <c r="AE2" t="n">
        <v>55403.82782425254</v>
      </c>
      <c r="AF2" t="n">
        <v>2.621470488781193e-06</v>
      </c>
      <c r="AG2" t="n">
        <v>0.1111458333333333</v>
      </c>
      <c r="AH2" t="n">
        <v>50116.16425657444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9.3826</v>
      </c>
      <c r="E3" t="n">
        <v>10.66</v>
      </c>
      <c r="F3" t="n">
        <v>8.31</v>
      </c>
      <c r="G3" t="n">
        <v>12.46</v>
      </c>
      <c r="H3" t="n">
        <v>0.35</v>
      </c>
      <c r="I3" t="n">
        <v>40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44.15</v>
      </c>
      <c r="Q3" t="n">
        <v>968.45</v>
      </c>
      <c r="R3" t="n">
        <v>49.46</v>
      </c>
      <c r="S3" t="n">
        <v>23.91</v>
      </c>
      <c r="T3" t="n">
        <v>11855.64</v>
      </c>
      <c r="U3" t="n">
        <v>0.48</v>
      </c>
      <c r="V3" t="n">
        <v>0.8100000000000001</v>
      </c>
      <c r="W3" t="n">
        <v>1.19</v>
      </c>
      <c r="X3" t="n">
        <v>0.8100000000000001</v>
      </c>
      <c r="Y3" t="n">
        <v>1</v>
      </c>
      <c r="Z3" t="n">
        <v>10</v>
      </c>
      <c r="AA3" t="n">
        <v>40.59020020926274</v>
      </c>
      <c r="AB3" t="n">
        <v>55.53730263939238</v>
      </c>
      <c r="AC3" t="n">
        <v>50.23690042269082</v>
      </c>
      <c r="AD3" t="n">
        <v>40590.20020926274</v>
      </c>
      <c r="AE3" t="n">
        <v>55537.30263939238</v>
      </c>
      <c r="AF3" t="n">
        <v>2.625584069859672e-06</v>
      </c>
      <c r="AG3" t="n">
        <v>0.1110416666666667</v>
      </c>
      <c r="AH3" t="n">
        <v>50236.90042269081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6.9934</v>
      </c>
      <c r="E2" t="n">
        <v>14.3</v>
      </c>
      <c r="F2" t="n">
        <v>9.15</v>
      </c>
      <c r="G2" t="n">
        <v>6.69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112.55</v>
      </c>
      <c r="Q2" t="n">
        <v>968.4299999999999</v>
      </c>
      <c r="R2" t="n">
        <v>77.25</v>
      </c>
      <c r="S2" t="n">
        <v>23.91</v>
      </c>
      <c r="T2" t="n">
        <v>25542.85</v>
      </c>
      <c r="U2" t="n">
        <v>0.31</v>
      </c>
      <c r="V2" t="n">
        <v>0.74</v>
      </c>
      <c r="W2" t="n">
        <v>1.21</v>
      </c>
      <c r="X2" t="n">
        <v>1.65</v>
      </c>
      <c r="Y2" t="n">
        <v>1</v>
      </c>
      <c r="Z2" t="n">
        <v>10</v>
      </c>
      <c r="AA2" t="n">
        <v>121.2982566810322</v>
      </c>
      <c r="AB2" t="n">
        <v>165.9656260923251</v>
      </c>
      <c r="AC2" t="n">
        <v>150.1260996723387</v>
      </c>
      <c r="AD2" t="n">
        <v>121298.2566810322</v>
      </c>
      <c r="AE2" t="n">
        <v>165965.6260923251</v>
      </c>
      <c r="AF2" t="n">
        <v>1.67348970366448e-06</v>
      </c>
      <c r="AG2" t="n">
        <v>0.1489583333333333</v>
      </c>
      <c r="AH2" t="n">
        <v>150126.0996723387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7.5756</v>
      </c>
      <c r="E3" t="n">
        <v>13.2</v>
      </c>
      <c r="F3" t="n">
        <v>8.73</v>
      </c>
      <c r="G3" t="n">
        <v>8.449999999999999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106.15</v>
      </c>
      <c r="Q3" t="n">
        <v>968.5700000000001</v>
      </c>
      <c r="R3" t="n">
        <v>64.06</v>
      </c>
      <c r="S3" t="n">
        <v>23.91</v>
      </c>
      <c r="T3" t="n">
        <v>19046.9</v>
      </c>
      <c r="U3" t="n">
        <v>0.37</v>
      </c>
      <c r="V3" t="n">
        <v>0.78</v>
      </c>
      <c r="W3" t="n">
        <v>1.17</v>
      </c>
      <c r="X3" t="n">
        <v>1.23</v>
      </c>
      <c r="Y3" t="n">
        <v>1</v>
      </c>
      <c r="Z3" t="n">
        <v>10</v>
      </c>
      <c r="AA3" t="n">
        <v>106.1630477218851</v>
      </c>
      <c r="AB3" t="n">
        <v>145.2569654761363</v>
      </c>
      <c r="AC3" t="n">
        <v>131.3938445605647</v>
      </c>
      <c r="AD3" t="n">
        <v>106163.0477218851</v>
      </c>
      <c r="AE3" t="n">
        <v>145256.9654761363</v>
      </c>
      <c r="AF3" t="n">
        <v>1.812807589881979e-06</v>
      </c>
      <c r="AG3" t="n">
        <v>0.1375</v>
      </c>
      <c r="AH3" t="n">
        <v>131393.8445605647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7.9579</v>
      </c>
      <c r="E4" t="n">
        <v>12.57</v>
      </c>
      <c r="F4" t="n">
        <v>8.5</v>
      </c>
      <c r="G4" t="n">
        <v>10.2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101.97</v>
      </c>
      <c r="Q4" t="n">
        <v>968.42</v>
      </c>
      <c r="R4" t="n">
        <v>56.68</v>
      </c>
      <c r="S4" t="n">
        <v>23.91</v>
      </c>
      <c r="T4" t="n">
        <v>15413.72</v>
      </c>
      <c r="U4" t="n">
        <v>0.42</v>
      </c>
      <c r="V4" t="n">
        <v>0.8</v>
      </c>
      <c r="W4" t="n">
        <v>1.17</v>
      </c>
      <c r="X4" t="n">
        <v>1</v>
      </c>
      <c r="Y4" t="n">
        <v>1</v>
      </c>
      <c r="Z4" t="n">
        <v>10</v>
      </c>
      <c r="AA4" t="n">
        <v>97.58386549764349</v>
      </c>
      <c r="AB4" t="n">
        <v>133.5185498701274</v>
      </c>
      <c r="AC4" t="n">
        <v>120.7757268650197</v>
      </c>
      <c r="AD4" t="n">
        <v>97583.86549764349</v>
      </c>
      <c r="AE4" t="n">
        <v>133518.5498701274</v>
      </c>
      <c r="AF4" t="n">
        <v>1.904290289814906e-06</v>
      </c>
      <c r="AG4" t="n">
        <v>0.1309375</v>
      </c>
      <c r="AH4" t="n">
        <v>120775.7268650197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8.243499999999999</v>
      </c>
      <c r="E5" t="n">
        <v>12.13</v>
      </c>
      <c r="F5" t="n">
        <v>8.34</v>
      </c>
      <c r="G5" t="n">
        <v>11.91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98.78</v>
      </c>
      <c r="Q5" t="n">
        <v>968.41</v>
      </c>
      <c r="R5" t="n">
        <v>51.69</v>
      </c>
      <c r="S5" t="n">
        <v>23.91</v>
      </c>
      <c r="T5" t="n">
        <v>12961.26</v>
      </c>
      <c r="U5" t="n">
        <v>0.46</v>
      </c>
      <c r="V5" t="n">
        <v>0.8100000000000001</v>
      </c>
      <c r="W5" t="n">
        <v>1.15</v>
      </c>
      <c r="X5" t="n">
        <v>0.84</v>
      </c>
      <c r="Y5" t="n">
        <v>1</v>
      </c>
      <c r="Z5" t="n">
        <v>10</v>
      </c>
      <c r="AA5" t="n">
        <v>91.68404343363441</v>
      </c>
      <c r="AB5" t="n">
        <v>125.4461530403745</v>
      </c>
      <c r="AC5" t="n">
        <v>113.4737482590158</v>
      </c>
      <c r="AD5" t="n">
        <v>91684.04343363442</v>
      </c>
      <c r="AE5" t="n">
        <v>125446.1530403745</v>
      </c>
      <c r="AF5" t="n">
        <v>1.972633107237987e-06</v>
      </c>
      <c r="AG5" t="n">
        <v>0.1263541666666667</v>
      </c>
      <c r="AH5" t="n">
        <v>113473.7482590158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8.472200000000001</v>
      </c>
      <c r="E6" t="n">
        <v>11.8</v>
      </c>
      <c r="F6" t="n">
        <v>8.210000000000001</v>
      </c>
      <c r="G6" t="n">
        <v>13.68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95.98999999999999</v>
      </c>
      <c r="Q6" t="n">
        <v>968.34</v>
      </c>
      <c r="R6" t="n">
        <v>47.73</v>
      </c>
      <c r="S6" t="n">
        <v>23.91</v>
      </c>
      <c r="T6" t="n">
        <v>11013.24</v>
      </c>
      <c r="U6" t="n">
        <v>0.5</v>
      </c>
      <c r="V6" t="n">
        <v>0.82</v>
      </c>
      <c r="W6" t="n">
        <v>1.15</v>
      </c>
      <c r="X6" t="n">
        <v>0.71</v>
      </c>
      <c r="Y6" t="n">
        <v>1</v>
      </c>
      <c r="Z6" t="n">
        <v>10</v>
      </c>
      <c r="AA6" t="n">
        <v>87.0898067335245</v>
      </c>
      <c r="AB6" t="n">
        <v>119.1601157038687</v>
      </c>
      <c r="AC6" t="n">
        <v>107.7876415033953</v>
      </c>
      <c r="AD6" t="n">
        <v>87089.8067335245</v>
      </c>
      <c r="AE6" t="n">
        <v>119160.1157038687</v>
      </c>
      <c r="AF6" t="n">
        <v>2.027360006203879e-06</v>
      </c>
      <c r="AG6" t="n">
        <v>0.1229166666666667</v>
      </c>
      <c r="AH6" t="n">
        <v>107787.6415033953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8.6816</v>
      </c>
      <c r="E7" t="n">
        <v>11.52</v>
      </c>
      <c r="F7" t="n">
        <v>8.1</v>
      </c>
      <c r="G7" t="n">
        <v>15.67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93.08</v>
      </c>
      <c r="Q7" t="n">
        <v>968.46</v>
      </c>
      <c r="R7" t="n">
        <v>44.16</v>
      </c>
      <c r="S7" t="n">
        <v>23.91</v>
      </c>
      <c r="T7" t="n">
        <v>9252.379999999999</v>
      </c>
      <c r="U7" t="n">
        <v>0.54</v>
      </c>
      <c r="V7" t="n">
        <v>0.84</v>
      </c>
      <c r="W7" t="n">
        <v>1.13</v>
      </c>
      <c r="X7" t="n">
        <v>0.6</v>
      </c>
      <c r="Y7" t="n">
        <v>1</v>
      </c>
      <c r="Z7" t="n">
        <v>10</v>
      </c>
      <c r="AA7" t="n">
        <v>82.89811255132484</v>
      </c>
      <c r="AB7" t="n">
        <v>113.42485479929</v>
      </c>
      <c r="AC7" t="n">
        <v>102.5997458500586</v>
      </c>
      <c r="AD7" t="n">
        <v>82898.11255132484</v>
      </c>
      <c r="AE7" t="n">
        <v>113424.85479929</v>
      </c>
      <c r="AF7" t="n">
        <v>2.077468500490969e-06</v>
      </c>
      <c r="AG7" t="n">
        <v>0.12</v>
      </c>
      <c r="AH7" t="n">
        <v>102599.7458500585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8.853</v>
      </c>
      <c r="E8" t="n">
        <v>11.3</v>
      </c>
      <c r="F8" t="n">
        <v>8.01</v>
      </c>
      <c r="G8" t="n">
        <v>17.8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90.58</v>
      </c>
      <c r="Q8" t="n">
        <v>968.37</v>
      </c>
      <c r="R8" t="n">
        <v>41.65</v>
      </c>
      <c r="S8" t="n">
        <v>23.91</v>
      </c>
      <c r="T8" t="n">
        <v>8017.75</v>
      </c>
      <c r="U8" t="n">
        <v>0.57</v>
      </c>
      <c r="V8" t="n">
        <v>0.84</v>
      </c>
      <c r="W8" t="n">
        <v>1.12</v>
      </c>
      <c r="X8" t="n">
        <v>0.51</v>
      </c>
      <c r="Y8" t="n">
        <v>1</v>
      </c>
      <c r="Z8" t="n">
        <v>10</v>
      </c>
      <c r="AA8" t="n">
        <v>79.54216961286866</v>
      </c>
      <c r="AB8" t="n">
        <v>108.8331056171433</v>
      </c>
      <c r="AC8" t="n">
        <v>98.44622676529396</v>
      </c>
      <c r="AD8" t="n">
        <v>79542.16961286866</v>
      </c>
      <c r="AE8" t="n">
        <v>108833.1056171433</v>
      </c>
      <c r="AF8" t="n">
        <v>2.118483762767986e-06</v>
      </c>
      <c r="AG8" t="n">
        <v>0.1177083333333333</v>
      </c>
      <c r="AH8" t="n">
        <v>98446.22676529396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8.9354</v>
      </c>
      <c r="E9" t="n">
        <v>11.19</v>
      </c>
      <c r="F9" t="n">
        <v>7.97</v>
      </c>
      <c r="G9" t="n">
        <v>19.13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89.16</v>
      </c>
      <c r="Q9" t="n">
        <v>968.37</v>
      </c>
      <c r="R9" t="n">
        <v>40.29</v>
      </c>
      <c r="S9" t="n">
        <v>23.91</v>
      </c>
      <c r="T9" t="n">
        <v>7345.21</v>
      </c>
      <c r="U9" t="n">
        <v>0.59</v>
      </c>
      <c r="V9" t="n">
        <v>0.85</v>
      </c>
      <c r="W9" t="n">
        <v>1.12</v>
      </c>
      <c r="X9" t="n">
        <v>0.47</v>
      </c>
      <c r="Y9" t="n">
        <v>1</v>
      </c>
      <c r="Z9" t="n">
        <v>10</v>
      </c>
      <c r="AA9" t="n">
        <v>77.85041248169067</v>
      </c>
      <c r="AB9" t="n">
        <v>106.5183688752095</v>
      </c>
      <c r="AC9" t="n">
        <v>96.35240524925624</v>
      </c>
      <c r="AD9" t="n">
        <v>77850.41248169067</v>
      </c>
      <c r="AE9" t="n">
        <v>106518.3688752095</v>
      </c>
      <c r="AF9" t="n">
        <v>2.138201718495094e-06</v>
      </c>
      <c r="AG9" t="n">
        <v>0.1165625</v>
      </c>
      <c r="AH9" t="n">
        <v>96352.40524925623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9.0724</v>
      </c>
      <c r="E10" t="n">
        <v>11.02</v>
      </c>
      <c r="F10" t="n">
        <v>7.9</v>
      </c>
      <c r="G10" t="n">
        <v>21.56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86.64</v>
      </c>
      <c r="Q10" t="n">
        <v>968.3200000000001</v>
      </c>
      <c r="R10" t="n">
        <v>38.43</v>
      </c>
      <c r="S10" t="n">
        <v>23.91</v>
      </c>
      <c r="T10" t="n">
        <v>6432.38</v>
      </c>
      <c r="U10" t="n">
        <v>0.62</v>
      </c>
      <c r="V10" t="n">
        <v>0.86</v>
      </c>
      <c r="W10" t="n">
        <v>1.11</v>
      </c>
      <c r="X10" t="n">
        <v>0.41</v>
      </c>
      <c r="Y10" t="n">
        <v>1</v>
      </c>
      <c r="Z10" t="n">
        <v>10</v>
      </c>
      <c r="AA10" t="n">
        <v>75.00119828433165</v>
      </c>
      <c r="AB10" t="n">
        <v>102.6199483119259</v>
      </c>
      <c r="AC10" t="n">
        <v>92.82604447306348</v>
      </c>
      <c r="AD10" t="n">
        <v>75001.19828433165</v>
      </c>
      <c r="AE10" t="n">
        <v>102619.9483119259</v>
      </c>
      <c r="AF10" t="n">
        <v>2.170985212847202e-06</v>
      </c>
      <c r="AG10" t="n">
        <v>0.1147916666666667</v>
      </c>
      <c r="AH10" t="n">
        <v>92826.04447306348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9.159800000000001</v>
      </c>
      <c r="E11" t="n">
        <v>10.92</v>
      </c>
      <c r="F11" t="n">
        <v>7.87</v>
      </c>
      <c r="G11" t="n">
        <v>23.6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84.88</v>
      </c>
      <c r="Q11" t="n">
        <v>968.41</v>
      </c>
      <c r="R11" t="n">
        <v>37.03</v>
      </c>
      <c r="S11" t="n">
        <v>23.91</v>
      </c>
      <c r="T11" t="n">
        <v>5742.25</v>
      </c>
      <c r="U11" t="n">
        <v>0.65</v>
      </c>
      <c r="V11" t="n">
        <v>0.86</v>
      </c>
      <c r="W11" t="n">
        <v>1.12</v>
      </c>
      <c r="X11" t="n">
        <v>0.37</v>
      </c>
      <c r="Y11" t="n">
        <v>1</v>
      </c>
      <c r="Z11" t="n">
        <v>10</v>
      </c>
      <c r="AA11" t="n">
        <v>73.17642566153174</v>
      </c>
      <c r="AB11" t="n">
        <v>100.1232139061258</v>
      </c>
      <c r="AC11" t="n">
        <v>90.5675948947634</v>
      </c>
      <c r="AD11" t="n">
        <v>73176.42566153174</v>
      </c>
      <c r="AE11" t="n">
        <v>100123.2139061258</v>
      </c>
      <c r="AF11" t="n">
        <v>2.191899646470372e-06</v>
      </c>
      <c r="AG11" t="n">
        <v>0.11375</v>
      </c>
      <c r="AH11" t="n">
        <v>90567.5948947634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9.2493</v>
      </c>
      <c r="E12" t="n">
        <v>10.81</v>
      </c>
      <c r="F12" t="n">
        <v>7.83</v>
      </c>
      <c r="G12" t="n">
        <v>26.1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16</v>
      </c>
      <c r="N12" t="n">
        <v>31.63</v>
      </c>
      <c r="O12" t="n">
        <v>21387.92</v>
      </c>
      <c r="P12" t="n">
        <v>82.43000000000001</v>
      </c>
      <c r="Q12" t="n">
        <v>968.46</v>
      </c>
      <c r="R12" t="n">
        <v>36.14</v>
      </c>
      <c r="S12" t="n">
        <v>23.91</v>
      </c>
      <c r="T12" t="n">
        <v>5307.92</v>
      </c>
      <c r="U12" t="n">
        <v>0.66</v>
      </c>
      <c r="V12" t="n">
        <v>0.86</v>
      </c>
      <c r="W12" t="n">
        <v>1.1</v>
      </c>
      <c r="X12" t="n">
        <v>0.33</v>
      </c>
      <c r="Y12" t="n">
        <v>1</v>
      </c>
      <c r="Z12" t="n">
        <v>10</v>
      </c>
      <c r="AA12" t="n">
        <v>70.93789814651394</v>
      </c>
      <c r="AB12" t="n">
        <v>97.06036180321594</v>
      </c>
      <c r="AC12" t="n">
        <v>87.79705709781439</v>
      </c>
      <c r="AD12" t="n">
        <v>70937.89814651395</v>
      </c>
      <c r="AE12" t="n">
        <v>97060.36180321594</v>
      </c>
      <c r="AF12" t="n">
        <v>2.213316600809888e-06</v>
      </c>
      <c r="AG12" t="n">
        <v>0.1126041666666667</v>
      </c>
      <c r="AH12" t="n">
        <v>87797.0570978144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9.2829</v>
      </c>
      <c r="E13" t="n">
        <v>10.77</v>
      </c>
      <c r="F13" t="n">
        <v>7.82</v>
      </c>
      <c r="G13" t="n">
        <v>27.61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81.36</v>
      </c>
      <c r="Q13" t="n">
        <v>968.41</v>
      </c>
      <c r="R13" t="n">
        <v>35.89</v>
      </c>
      <c r="S13" t="n">
        <v>23.91</v>
      </c>
      <c r="T13" t="n">
        <v>5187.56</v>
      </c>
      <c r="U13" t="n">
        <v>0.67</v>
      </c>
      <c r="V13" t="n">
        <v>0.86</v>
      </c>
      <c r="W13" t="n">
        <v>1.11</v>
      </c>
      <c r="X13" t="n">
        <v>0.33</v>
      </c>
      <c r="Y13" t="n">
        <v>1</v>
      </c>
      <c r="Z13" t="n">
        <v>10</v>
      </c>
      <c r="AA13" t="n">
        <v>70.03368679002229</v>
      </c>
      <c r="AB13" t="n">
        <v>95.82317993427499</v>
      </c>
      <c r="AC13" t="n">
        <v>86.67795013004911</v>
      </c>
      <c r="AD13" t="n">
        <v>70033.68679002229</v>
      </c>
      <c r="AE13" t="n">
        <v>95823.17993427499</v>
      </c>
      <c r="AF13" t="n">
        <v>2.221356932271427e-06</v>
      </c>
      <c r="AG13" t="n">
        <v>0.1121875</v>
      </c>
      <c r="AH13" t="n">
        <v>86677.95013004911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9.3748</v>
      </c>
      <c r="E14" t="n">
        <v>10.67</v>
      </c>
      <c r="F14" t="n">
        <v>7.79</v>
      </c>
      <c r="G14" t="n">
        <v>31.14</v>
      </c>
      <c r="H14" t="n">
        <v>0.41</v>
      </c>
      <c r="I14" t="n">
        <v>15</v>
      </c>
      <c r="J14" t="n">
        <v>172.25</v>
      </c>
      <c r="K14" t="n">
        <v>51.39</v>
      </c>
      <c r="L14" t="n">
        <v>4</v>
      </c>
      <c r="M14" t="n">
        <v>13</v>
      </c>
      <c r="N14" t="n">
        <v>31.86</v>
      </c>
      <c r="O14" t="n">
        <v>21478.05</v>
      </c>
      <c r="P14" t="n">
        <v>78.06</v>
      </c>
      <c r="Q14" t="n">
        <v>968.3200000000001</v>
      </c>
      <c r="R14" t="n">
        <v>34.69</v>
      </c>
      <c r="S14" t="n">
        <v>23.91</v>
      </c>
      <c r="T14" t="n">
        <v>4598.33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67.37030654708487</v>
      </c>
      <c r="AB14" t="n">
        <v>92.17902558584626</v>
      </c>
      <c r="AC14" t="n">
        <v>83.3815887580305</v>
      </c>
      <c r="AD14" t="n">
        <v>67370.30654708487</v>
      </c>
      <c r="AE14" t="n">
        <v>92179.02558584626</v>
      </c>
      <c r="AF14" t="n">
        <v>2.243348196001053e-06</v>
      </c>
      <c r="AG14" t="n">
        <v>0.1111458333333333</v>
      </c>
      <c r="AH14" t="n">
        <v>83381.5887580305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9.445600000000001</v>
      </c>
      <c r="E15" t="n">
        <v>10.59</v>
      </c>
      <c r="F15" t="n">
        <v>7.74</v>
      </c>
      <c r="G15" t="n">
        <v>33.17</v>
      </c>
      <c r="H15" t="n">
        <v>0.44</v>
      </c>
      <c r="I15" t="n">
        <v>14</v>
      </c>
      <c r="J15" t="n">
        <v>172.61</v>
      </c>
      <c r="K15" t="n">
        <v>51.39</v>
      </c>
      <c r="L15" t="n">
        <v>4.25</v>
      </c>
      <c r="M15" t="n">
        <v>9</v>
      </c>
      <c r="N15" t="n">
        <v>31.97</v>
      </c>
      <c r="O15" t="n">
        <v>21523.17</v>
      </c>
      <c r="P15" t="n">
        <v>76.22</v>
      </c>
      <c r="Q15" t="n">
        <v>968.45</v>
      </c>
      <c r="R15" t="n">
        <v>33.23</v>
      </c>
      <c r="S15" t="n">
        <v>23.91</v>
      </c>
      <c r="T15" t="n">
        <v>3871.55</v>
      </c>
      <c r="U15" t="n">
        <v>0.72</v>
      </c>
      <c r="V15" t="n">
        <v>0.87</v>
      </c>
      <c r="W15" t="n">
        <v>1.1</v>
      </c>
      <c r="X15" t="n">
        <v>0.24</v>
      </c>
      <c r="Y15" t="n">
        <v>1</v>
      </c>
      <c r="Z15" t="n">
        <v>10</v>
      </c>
      <c r="AA15" t="n">
        <v>65.68941976088796</v>
      </c>
      <c r="AB15" t="n">
        <v>89.87916212948143</v>
      </c>
      <c r="AC15" t="n">
        <v>81.30122104206177</v>
      </c>
      <c r="AD15" t="n">
        <v>65689.41976088796</v>
      </c>
      <c r="AE15" t="n">
        <v>89879.16212948142</v>
      </c>
      <c r="AF15" t="n">
        <v>2.260290323009296e-06</v>
      </c>
      <c r="AG15" t="n">
        <v>0.1103125</v>
      </c>
      <c r="AH15" t="n">
        <v>81301.22104206176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9.4406</v>
      </c>
      <c r="E16" t="n">
        <v>10.59</v>
      </c>
      <c r="F16" t="n">
        <v>7.75</v>
      </c>
      <c r="G16" t="n">
        <v>33.2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8</v>
      </c>
      <c r="N16" t="n">
        <v>32.09</v>
      </c>
      <c r="O16" t="n">
        <v>21568.34</v>
      </c>
      <c r="P16" t="n">
        <v>75.86</v>
      </c>
      <c r="Q16" t="n">
        <v>968.39</v>
      </c>
      <c r="R16" t="n">
        <v>33.26</v>
      </c>
      <c r="S16" t="n">
        <v>23.91</v>
      </c>
      <c r="T16" t="n">
        <v>3887.14</v>
      </c>
      <c r="U16" t="n">
        <v>0.72</v>
      </c>
      <c r="V16" t="n">
        <v>0.87</v>
      </c>
      <c r="W16" t="n">
        <v>1.11</v>
      </c>
      <c r="X16" t="n">
        <v>0.25</v>
      </c>
      <c r="Y16" t="n">
        <v>1</v>
      </c>
      <c r="Z16" t="n">
        <v>10</v>
      </c>
      <c r="AA16" t="n">
        <v>65.54128165287052</v>
      </c>
      <c r="AB16" t="n">
        <v>89.6764730347</v>
      </c>
      <c r="AC16" t="n">
        <v>81.11787631001029</v>
      </c>
      <c r="AD16" t="n">
        <v>65541.28165287053</v>
      </c>
      <c r="AE16" t="n">
        <v>89676.4730347</v>
      </c>
      <c r="AF16" t="n">
        <v>2.259093845113233e-06</v>
      </c>
      <c r="AG16" t="n">
        <v>0.1103125</v>
      </c>
      <c r="AH16" t="n">
        <v>81117.8763100103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9.474399999999999</v>
      </c>
      <c r="E17" t="n">
        <v>10.55</v>
      </c>
      <c r="F17" t="n">
        <v>7.74</v>
      </c>
      <c r="G17" t="n">
        <v>35.73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2</v>
      </c>
      <c r="N17" t="n">
        <v>32.2</v>
      </c>
      <c r="O17" t="n">
        <v>21613.54</v>
      </c>
      <c r="P17" t="n">
        <v>74.87</v>
      </c>
      <c r="Q17" t="n">
        <v>968.51</v>
      </c>
      <c r="R17" t="n">
        <v>33.02</v>
      </c>
      <c r="S17" t="n">
        <v>23.91</v>
      </c>
      <c r="T17" t="n">
        <v>3772.34</v>
      </c>
      <c r="U17" t="n">
        <v>0.72</v>
      </c>
      <c r="V17" t="n">
        <v>0.87</v>
      </c>
      <c r="W17" t="n">
        <v>1.11</v>
      </c>
      <c r="X17" t="n">
        <v>0.24</v>
      </c>
      <c r="Y17" t="n">
        <v>1</v>
      </c>
      <c r="Z17" t="n">
        <v>10</v>
      </c>
      <c r="AA17" t="n">
        <v>64.71904555088406</v>
      </c>
      <c r="AB17" t="n">
        <v>88.55145332546597</v>
      </c>
      <c r="AC17" t="n">
        <v>80.10022690285012</v>
      </c>
      <c r="AD17" t="n">
        <v>64719.04555088406</v>
      </c>
      <c r="AE17" t="n">
        <v>88551.45332546598</v>
      </c>
      <c r="AF17" t="n">
        <v>2.267182035690614e-06</v>
      </c>
      <c r="AG17" t="n">
        <v>0.1098958333333333</v>
      </c>
      <c r="AH17" t="n">
        <v>80100.22690285012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9.4749</v>
      </c>
      <c r="E18" t="n">
        <v>10.55</v>
      </c>
      <c r="F18" t="n">
        <v>7.74</v>
      </c>
      <c r="G18" t="n">
        <v>35.73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2</v>
      </c>
      <c r="N18" t="n">
        <v>32.32</v>
      </c>
      <c r="O18" t="n">
        <v>21658.78</v>
      </c>
      <c r="P18" t="n">
        <v>75.16</v>
      </c>
      <c r="Q18" t="n">
        <v>968.46</v>
      </c>
      <c r="R18" t="n">
        <v>33.04</v>
      </c>
      <c r="S18" t="n">
        <v>23.91</v>
      </c>
      <c r="T18" t="n">
        <v>3780.88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64.88229629838142</v>
      </c>
      <c r="AB18" t="n">
        <v>88.77482020030642</v>
      </c>
      <c r="AC18" t="n">
        <v>80.30227595665323</v>
      </c>
      <c r="AD18" t="n">
        <v>64882.29629838142</v>
      </c>
      <c r="AE18" t="n">
        <v>88774.82020030642</v>
      </c>
      <c r="AF18" t="n">
        <v>2.267301683480221e-06</v>
      </c>
      <c r="AG18" t="n">
        <v>0.1098958333333333</v>
      </c>
      <c r="AH18" t="n">
        <v>80302.27595665323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9.4709</v>
      </c>
      <c r="E19" t="n">
        <v>10.56</v>
      </c>
      <c r="F19" t="n">
        <v>7.75</v>
      </c>
      <c r="G19" t="n">
        <v>35.75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</v>
      </c>
      <c r="N19" t="n">
        <v>32.44</v>
      </c>
      <c r="O19" t="n">
        <v>21704.07</v>
      </c>
      <c r="P19" t="n">
        <v>74.83</v>
      </c>
      <c r="Q19" t="n">
        <v>968.46</v>
      </c>
      <c r="R19" t="n">
        <v>33.18</v>
      </c>
      <c r="S19" t="n">
        <v>23.91</v>
      </c>
      <c r="T19" t="n">
        <v>3850.22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64.74510264169454</v>
      </c>
      <c r="AB19" t="n">
        <v>88.58710578667058</v>
      </c>
      <c r="AC19" t="n">
        <v>80.13247674319591</v>
      </c>
      <c r="AD19" t="n">
        <v>64745.10264169454</v>
      </c>
      <c r="AE19" t="n">
        <v>88587.10578667058</v>
      </c>
      <c r="AF19" t="n">
        <v>2.266344501163371e-06</v>
      </c>
      <c r="AG19" t="n">
        <v>0.11</v>
      </c>
      <c r="AH19" t="n">
        <v>80132.4767431959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9.472200000000001</v>
      </c>
      <c r="E20" t="n">
        <v>10.56</v>
      </c>
      <c r="F20" t="n">
        <v>7.74</v>
      </c>
      <c r="G20" t="n">
        <v>35.74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75.06</v>
      </c>
      <c r="Q20" t="n">
        <v>968.46</v>
      </c>
      <c r="R20" t="n">
        <v>33.17</v>
      </c>
      <c r="S20" t="n">
        <v>23.91</v>
      </c>
      <c r="T20" t="n">
        <v>3848.1</v>
      </c>
      <c r="U20" t="n">
        <v>0.72</v>
      </c>
      <c r="V20" t="n">
        <v>0.87</v>
      </c>
      <c r="W20" t="n">
        <v>1.11</v>
      </c>
      <c r="X20" t="n">
        <v>0.25</v>
      </c>
      <c r="Y20" t="n">
        <v>1</v>
      </c>
      <c r="Z20" t="n">
        <v>10</v>
      </c>
      <c r="AA20" t="n">
        <v>64.84308495581992</v>
      </c>
      <c r="AB20" t="n">
        <v>88.72116951153147</v>
      </c>
      <c r="AC20" t="n">
        <v>80.25374561431573</v>
      </c>
      <c r="AD20" t="n">
        <v>64843.08495581991</v>
      </c>
      <c r="AE20" t="n">
        <v>88721.16951153147</v>
      </c>
      <c r="AF20" t="n">
        <v>2.266655585416347e-06</v>
      </c>
      <c r="AG20" t="n">
        <v>0.11</v>
      </c>
      <c r="AH20" t="n">
        <v>80253.74561431573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9.1813</v>
      </c>
      <c r="E2" t="n">
        <v>10.89</v>
      </c>
      <c r="F2" t="n">
        <v>8.529999999999999</v>
      </c>
      <c r="G2" t="n">
        <v>10.24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40.16</v>
      </c>
      <c r="Q2" t="n">
        <v>968.45</v>
      </c>
      <c r="R2" t="n">
        <v>55.96</v>
      </c>
      <c r="S2" t="n">
        <v>23.91</v>
      </c>
      <c r="T2" t="n">
        <v>15054.8</v>
      </c>
      <c r="U2" t="n">
        <v>0.43</v>
      </c>
      <c r="V2" t="n">
        <v>0.79</v>
      </c>
      <c r="W2" t="n">
        <v>1.22</v>
      </c>
      <c r="X2" t="n">
        <v>1.04</v>
      </c>
      <c r="Y2" t="n">
        <v>1</v>
      </c>
      <c r="Z2" t="n">
        <v>10</v>
      </c>
      <c r="AA2" t="n">
        <v>38.24522785145452</v>
      </c>
      <c r="AB2" t="n">
        <v>52.32880800657562</v>
      </c>
      <c r="AC2" t="n">
        <v>47.33462001447003</v>
      </c>
      <c r="AD2" t="n">
        <v>38245.22785145453</v>
      </c>
      <c r="AE2" t="n">
        <v>52328.80800657562</v>
      </c>
      <c r="AF2" t="n">
        <v>2.629326977527423e-06</v>
      </c>
      <c r="AG2" t="n">
        <v>0.1134375</v>
      </c>
      <c r="AH2" t="n">
        <v>47334.62001447003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5.7751</v>
      </c>
      <c r="E2" t="n">
        <v>17.32</v>
      </c>
      <c r="F2" t="n">
        <v>9.69</v>
      </c>
      <c r="G2" t="n">
        <v>5.38</v>
      </c>
      <c r="H2" t="n">
        <v>0.08</v>
      </c>
      <c r="I2" t="n">
        <v>108</v>
      </c>
      <c r="J2" t="n">
        <v>232.68</v>
      </c>
      <c r="K2" t="n">
        <v>57.72</v>
      </c>
      <c r="L2" t="n">
        <v>1</v>
      </c>
      <c r="M2" t="n">
        <v>106</v>
      </c>
      <c r="N2" t="n">
        <v>53.95</v>
      </c>
      <c r="O2" t="n">
        <v>28931.02</v>
      </c>
      <c r="P2" t="n">
        <v>149.01</v>
      </c>
      <c r="Q2" t="n">
        <v>968.65</v>
      </c>
      <c r="R2" t="n">
        <v>94.34</v>
      </c>
      <c r="S2" t="n">
        <v>23.91</v>
      </c>
      <c r="T2" t="n">
        <v>33956.72</v>
      </c>
      <c r="U2" t="n">
        <v>0.25</v>
      </c>
      <c r="V2" t="n">
        <v>0.7</v>
      </c>
      <c r="W2" t="n">
        <v>1.25</v>
      </c>
      <c r="X2" t="n">
        <v>2.19</v>
      </c>
      <c r="Y2" t="n">
        <v>1</v>
      </c>
      <c r="Z2" t="n">
        <v>10</v>
      </c>
      <c r="AA2" t="n">
        <v>189.2505997604239</v>
      </c>
      <c r="AB2" t="n">
        <v>258.9410197393014</v>
      </c>
      <c r="AC2" t="n">
        <v>234.2280522414617</v>
      </c>
      <c r="AD2" t="n">
        <v>189250.5997604239</v>
      </c>
      <c r="AE2" t="n">
        <v>258941.0197393014</v>
      </c>
      <c r="AF2" t="n">
        <v>1.309298502066572e-06</v>
      </c>
      <c r="AG2" t="n">
        <v>0.1804166666666667</v>
      </c>
      <c r="AH2" t="n">
        <v>234228.0522414617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6.4488</v>
      </c>
      <c r="E3" t="n">
        <v>15.51</v>
      </c>
      <c r="F3" t="n">
        <v>9.109999999999999</v>
      </c>
      <c r="G3" t="n">
        <v>6.75</v>
      </c>
      <c r="H3" t="n">
        <v>0.1</v>
      </c>
      <c r="I3" t="n">
        <v>81</v>
      </c>
      <c r="J3" t="n">
        <v>233.1</v>
      </c>
      <c r="K3" t="n">
        <v>57.72</v>
      </c>
      <c r="L3" t="n">
        <v>1.25</v>
      </c>
      <c r="M3" t="n">
        <v>79</v>
      </c>
      <c r="N3" t="n">
        <v>54.13</v>
      </c>
      <c r="O3" t="n">
        <v>28983.75</v>
      </c>
      <c r="P3" t="n">
        <v>139.21</v>
      </c>
      <c r="Q3" t="n">
        <v>968.52</v>
      </c>
      <c r="R3" t="n">
        <v>76.04000000000001</v>
      </c>
      <c r="S3" t="n">
        <v>23.91</v>
      </c>
      <c r="T3" t="n">
        <v>24941.05</v>
      </c>
      <c r="U3" t="n">
        <v>0.31</v>
      </c>
      <c r="V3" t="n">
        <v>0.74</v>
      </c>
      <c r="W3" t="n">
        <v>1.21</v>
      </c>
      <c r="X3" t="n">
        <v>1.61</v>
      </c>
      <c r="Y3" t="n">
        <v>1</v>
      </c>
      <c r="Z3" t="n">
        <v>10</v>
      </c>
      <c r="AA3" t="n">
        <v>158.8799528316246</v>
      </c>
      <c r="AB3" t="n">
        <v>217.3865607529591</v>
      </c>
      <c r="AC3" t="n">
        <v>196.6394924987133</v>
      </c>
      <c r="AD3" t="n">
        <v>158879.9528316246</v>
      </c>
      <c r="AE3" t="n">
        <v>217386.5607529591</v>
      </c>
      <c r="AF3" t="n">
        <v>1.462036013251184e-06</v>
      </c>
      <c r="AG3" t="n">
        <v>0.1615625</v>
      </c>
      <c r="AH3" t="n">
        <v>196639.4924987133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6.9063</v>
      </c>
      <c r="E4" t="n">
        <v>14.48</v>
      </c>
      <c r="F4" t="n">
        <v>8.81</v>
      </c>
      <c r="G4" t="n">
        <v>8.130000000000001</v>
      </c>
      <c r="H4" t="n">
        <v>0.11</v>
      </c>
      <c r="I4" t="n">
        <v>65</v>
      </c>
      <c r="J4" t="n">
        <v>233.53</v>
      </c>
      <c r="K4" t="n">
        <v>57.72</v>
      </c>
      <c r="L4" t="n">
        <v>1.5</v>
      </c>
      <c r="M4" t="n">
        <v>63</v>
      </c>
      <c r="N4" t="n">
        <v>54.31</v>
      </c>
      <c r="O4" t="n">
        <v>29036.54</v>
      </c>
      <c r="P4" t="n">
        <v>133.6</v>
      </c>
      <c r="Q4" t="n">
        <v>968.64</v>
      </c>
      <c r="R4" t="n">
        <v>66.47</v>
      </c>
      <c r="S4" t="n">
        <v>23.91</v>
      </c>
      <c r="T4" t="n">
        <v>20236.11</v>
      </c>
      <c r="U4" t="n">
        <v>0.36</v>
      </c>
      <c r="V4" t="n">
        <v>0.77</v>
      </c>
      <c r="W4" t="n">
        <v>1.19</v>
      </c>
      <c r="X4" t="n">
        <v>1.31</v>
      </c>
      <c r="Y4" t="n">
        <v>1</v>
      </c>
      <c r="Z4" t="n">
        <v>10</v>
      </c>
      <c r="AA4" t="n">
        <v>142.8350461758772</v>
      </c>
      <c r="AB4" t="n">
        <v>195.4332116152525</v>
      </c>
      <c r="AC4" t="n">
        <v>176.7813401909833</v>
      </c>
      <c r="AD4" t="n">
        <v>142835.0461758772</v>
      </c>
      <c r="AE4" t="n">
        <v>195433.2116152525</v>
      </c>
      <c r="AF4" t="n">
        <v>1.565757864768119e-06</v>
      </c>
      <c r="AG4" t="n">
        <v>0.1508333333333333</v>
      </c>
      <c r="AH4" t="n">
        <v>176781.3401909833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7.2844</v>
      </c>
      <c r="E5" t="n">
        <v>13.73</v>
      </c>
      <c r="F5" t="n">
        <v>8.56</v>
      </c>
      <c r="G5" t="n">
        <v>9.51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129.01</v>
      </c>
      <c r="Q5" t="n">
        <v>968.8099999999999</v>
      </c>
      <c r="R5" t="n">
        <v>58.55</v>
      </c>
      <c r="S5" t="n">
        <v>23.91</v>
      </c>
      <c r="T5" t="n">
        <v>16329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131.1227389672229</v>
      </c>
      <c r="AB5" t="n">
        <v>179.4079161818532</v>
      </c>
      <c r="AC5" t="n">
        <v>162.2854764620992</v>
      </c>
      <c r="AD5" t="n">
        <v>131122.7389672229</v>
      </c>
      <c r="AE5" t="n">
        <v>179407.9161818532</v>
      </c>
      <c r="AF5" t="n">
        <v>1.651478590579165e-06</v>
      </c>
      <c r="AG5" t="n">
        <v>0.1430208333333333</v>
      </c>
      <c r="AH5" t="n">
        <v>162285.4764620992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7.5352</v>
      </c>
      <c r="E6" t="n">
        <v>13.27</v>
      </c>
      <c r="F6" t="n">
        <v>8.42</v>
      </c>
      <c r="G6" t="n">
        <v>10.75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126.14</v>
      </c>
      <c r="Q6" t="n">
        <v>968.36</v>
      </c>
      <c r="R6" t="n">
        <v>54.6</v>
      </c>
      <c r="S6" t="n">
        <v>23.91</v>
      </c>
      <c r="T6" t="n">
        <v>14392.81</v>
      </c>
      <c r="U6" t="n">
        <v>0.44</v>
      </c>
      <c r="V6" t="n">
        <v>0.8</v>
      </c>
      <c r="W6" t="n">
        <v>1.15</v>
      </c>
      <c r="X6" t="n">
        <v>0.92</v>
      </c>
      <c r="Y6" t="n">
        <v>1</v>
      </c>
      <c r="Z6" t="n">
        <v>10</v>
      </c>
      <c r="AA6" t="n">
        <v>124.2234637868326</v>
      </c>
      <c r="AB6" t="n">
        <v>169.9680235055087</v>
      </c>
      <c r="AC6" t="n">
        <v>153.7465138938094</v>
      </c>
      <c r="AD6" t="n">
        <v>124223.4637868326</v>
      </c>
      <c r="AE6" t="n">
        <v>169968.0235055087</v>
      </c>
      <c r="AF6" t="n">
        <v>1.708338569509105e-06</v>
      </c>
      <c r="AG6" t="n">
        <v>0.1382291666666667</v>
      </c>
      <c r="AH6" t="n">
        <v>153746.5138938094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7.768</v>
      </c>
      <c r="E7" t="n">
        <v>12.87</v>
      </c>
      <c r="F7" t="n">
        <v>8.300000000000001</v>
      </c>
      <c r="G7" t="n">
        <v>12.14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123.32</v>
      </c>
      <c r="Q7" t="n">
        <v>968.4400000000001</v>
      </c>
      <c r="R7" t="n">
        <v>50.46</v>
      </c>
      <c r="S7" t="n">
        <v>23.91</v>
      </c>
      <c r="T7" t="n">
        <v>12352.58</v>
      </c>
      <c r="U7" t="n">
        <v>0.47</v>
      </c>
      <c r="V7" t="n">
        <v>0.82</v>
      </c>
      <c r="W7" t="n">
        <v>1.15</v>
      </c>
      <c r="X7" t="n">
        <v>0.8</v>
      </c>
      <c r="Y7" t="n">
        <v>1</v>
      </c>
      <c r="Z7" t="n">
        <v>10</v>
      </c>
      <c r="AA7" t="n">
        <v>118.1443997078744</v>
      </c>
      <c r="AB7" t="n">
        <v>161.6503798433029</v>
      </c>
      <c r="AC7" t="n">
        <v>146.2226944688357</v>
      </c>
      <c r="AD7" t="n">
        <v>118144.3997078744</v>
      </c>
      <c r="AE7" t="n">
        <v>161650.3798433029</v>
      </c>
      <c r="AF7" t="n">
        <v>1.761117688707231e-06</v>
      </c>
      <c r="AG7" t="n">
        <v>0.1340625</v>
      </c>
      <c r="AH7" t="n">
        <v>146222.6944688357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7.9688</v>
      </c>
      <c r="E8" t="n">
        <v>12.55</v>
      </c>
      <c r="F8" t="n">
        <v>8.199999999999999</v>
      </c>
      <c r="G8" t="n">
        <v>13.67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121.19</v>
      </c>
      <c r="Q8" t="n">
        <v>968.46</v>
      </c>
      <c r="R8" t="n">
        <v>47.2</v>
      </c>
      <c r="S8" t="n">
        <v>23.91</v>
      </c>
      <c r="T8" t="n">
        <v>10746.19</v>
      </c>
      <c r="U8" t="n">
        <v>0.51</v>
      </c>
      <c r="V8" t="n">
        <v>0.82</v>
      </c>
      <c r="W8" t="n">
        <v>1.15</v>
      </c>
      <c r="X8" t="n">
        <v>0.7</v>
      </c>
      <c r="Y8" t="n">
        <v>1</v>
      </c>
      <c r="Z8" t="n">
        <v>10</v>
      </c>
      <c r="AA8" t="n">
        <v>113.4051745125264</v>
      </c>
      <c r="AB8" t="n">
        <v>155.1659628511715</v>
      </c>
      <c r="AC8" t="n">
        <v>140.3571411334948</v>
      </c>
      <c r="AD8" t="n">
        <v>113405.1745125264</v>
      </c>
      <c r="AE8" t="n">
        <v>155165.9628511716</v>
      </c>
      <c r="AF8" t="n">
        <v>1.80664194615991e-06</v>
      </c>
      <c r="AG8" t="n">
        <v>0.1307291666666667</v>
      </c>
      <c r="AH8" t="n">
        <v>140357.1411334948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8.1365</v>
      </c>
      <c r="E9" t="n">
        <v>12.29</v>
      </c>
      <c r="F9" t="n">
        <v>8.119999999999999</v>
      </c>
      <c r="G9" t="n">
        <v>15.23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118.86</v>
      </c>
      <c r="Q9" t="n">
        <v>968.5700000000001</v>
      </c>
      <c r="R9" t="n">
        <v>45.2</v>
      </c>
      <c r="S9" t="n">
        <v>23.91</v>
      </c>
      <c r="T9" t="n">
        <v>9766.780000000001</v>
      </c>
      <c r="U9" t="n">
        <v>0.53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109.2696803358767</v>
      </c>
      <c r="AB9" t="n">
        <v>149.5075972735556</v>
      </c>
      <c r="AC9" t="n">
        <v>135.2388020250388</v>
      </c>
      <c r="AD9" t="n">
        <v>109269.6803358767</v>
      </c>
      <c r="AE9" t="n">
        <v>149507.5972735556</v>
      </c>
      <c r="AF9" t="n">
        <v>1.844661955994643e-06</v>
      </c>
      <c r="AG9" t="n">
        <v>0.1280208333333333</v>
      </c>
      <c r="AH9" t="n">
        <v>135238.8020250388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8.273400000000001</v>
      </c>
      <c r="E10" t="n">
        <v>12.09</v>
      </c>
      <c r="F10" t="n">
        <v>8.06</v>
      </c>
      <c r="G10" t="n">
        <v>16.67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116.98</v>
      </c>
      <c r="Q10" t="n">
        <v>968.4</v>
      </c>
      <c r="R10" t="n">
        <v>43.22</v>
      </c>
      <c r="S10" t="n">
        <v>23.91</v>
      </c>
      <c r="T10" t="n">
        <v>8791.01</v>
      </c>
      <c r="U10" t="n">
        <v>0.55</v>
      </c>
      <c r="V10" t="n">
        <v>0.84</v>
      </c>
      <c r="W10" t="n">
        <v>1.13</v>
      </c>
      <c r="X10" t="n">
        <v>0.5600000000000001</v>
      </c>
      <c r="Y10" t="n">
        <v>1</v>
      </c>
      <c r="Z10" t="n">
        <v>10</v>
      </c>
      <c r="AA10" t="n">
        <v>106.0505007778322</v>
      </c>
      <c r="AB10" t="n">
        <v>145.1029737820624</v>
      </c>
      <c r="AC10" t="n">
        <v>131.2545496176445</v>
      </c>
      <c r="AD10" t="n">
        <v>106050.5007778322</v>
      </c>
      <c r="AE10" t="n">
        <v>145102.9737820624</v>
      </c>
      <c r="AF10" t="n">
        <v>1.875699161399383e-06</v>
      </c>
      <c r="AG10" t="n">
        <v>0.1259375</v>
      </c>
      <c r="AH10" t="n">
        <v>131254.5496176445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8.3756</v>
      </c>
      <c r="E11" t="n">
        <v>11.94</v>
      </c>
      <c r="F11" t="n">
        <v>8</v>
      </c>
      <c r="G11" t="n">
        <v>17.78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115.45</v>
      </c>
      <c r="Q11" t="n">
        <v>968.3200000000001</v>
      </c>
      <c r="R11" t="n">
        <v>41.34</v>
      </c>
      <c r="S11" t="n">
        <v>23.91</v>
      </c>
      <c r="T11" t="n">
        <v>7858.5</v>
      </c>
      <c r="U11" t="n">
        <v>0.58</v>
      </c>
      <c r="V11" t="n">
        <v>0.85</v>
      </c>
      <c r="W11" t="n">
        <v>1.12</v>
      </c>
      <c r="X11" t="n">
        <v>0.5</v>
      </c>
      <c r="Y11" t="n">
        <v>1</v>
      </c>
      <c r="Z11" t="n">
        <v>10</v>
      </c>
      <c r="AA11" t="n">
        <v>103.5830436978071</v>
      </c>
      <c r="AB11" t="n">
        <v>141.7268901486502</v>
      </c>
      <c r="AC11" t="n">
        <v>128.2006746678408</v>
      </c>
      <c r="AD11" t="n">
        <v>103583.0436978071</v>
      </c>
      <c r="AE11" t="n">
        <v>141726.8901486502</v>
      </c>
      <c r="AF11" t="n">
        <v>1.898869376098904e-06</v>
      </c>
      <c r="AG11" t="n">
        <v>0.124375</v>
      </c>
      <c r="AH11" t="n">
        <v>128200.6746678408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8.4594</v>
      </c>
      <c r="E12" t="n">
        <v>11.82</v>
      </c>
      <c r="F12" t="n">
        <v>7.97</v>
      </c>
      <c r="G12" t="n">
        <v>19.14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114.32</v>
      </c>
      <c r="Q12" t="n">
        <v>968.3200000000001</v>
      </c>
      <c r="R12" t="n">
        <v>40.47</v>
      </c>
      <c r="S12" t="n">
        <v>23.91</v>
      </c>
      <c r="T12" t="n">
        <v>7433.56</v>
      </c>
      <c r="U12" t="n">
        <v>0.59</v>
      </c>
      <c r="V12" t="n">
        <v>0.85</v>
      </c>
      <c r="W12" t="n">
        <v>1.12</v>
      </c>
      <c r="X12" t="n">
        <v>0.48</v>
      </c>
      <c r="Y12" t="n">
        <v>1</v>
      </c>
      <c r="Z12" t="n">
        <v>10</v>
      </c>
      <c r="AA12" t="n">
        <v>101.7475291834375</v>
      </c>
      <c r="AB12" t="n">
        <v>139.2154582129056</v>
      </c>
      <c r="AC12" t="n">
        <v>125.9289302712261</v>
      </c>
      <c r="AD12" t="n">
        <v>101747.5291834375</v>
      </c>
      <c r="AE12" t="n">
        <v>139215.4582129056</v>
      </c>
      <c r="AF12" t="n">
        <v>1.917868045294793e-06</v>
      </c>
      <c r="AG12" t="n">
        <v>0.123125</v>
      </c>
      <c r="AH12" t="n">
        <v>125928.9302712261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8.563700000000001</v>
      </c>
      <c r="E13" t="n">
        <v>11.68</v>
      </c>
      <c r="F13" t="n">
        <v>7.92</v>
      </c>
      <c r="G13" t="n">
        <v>20.66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112.45</v>
      </c>
      <c r="Q13" t="n">
        <v>968.37</v>
      </c>
      <c r="R13" t="n">
        <v>39.01</v>
      </c>
      <c r="S13" t="n">
        <v>23.91</v>
      </c>
      <c r="T13" t="n">
        <v>6716.05</v>
      </c>
      <c r="U13" t="n">
        <v>0.61</v>
      </c>
      <c r="V13" t="n">
        <v>0.85</v>
      </c>
      <c r="W13" t="n">
        <v>1.11</v>
      </c>
      <c r="X13" t="n">
        <v>0.42</v>
      </c>
      <c r="Y13" t="n">
        <v>1</v>
      </c>
      <c r="Z13" t="n">
        <v>10</v>
      </c>
      <c r="AA13" t="n">
        <v>99.17768098312796</v>
      </c>
      <c r="AB13" t="n">
        <v>135.6992785315428</v>
      </c>
      <c r="AC13" t="n">
        <v>122.7483298436622</v>
      </c>
      <c r="AD13" t="n">
        <v>99177.68098312795</v>
      </c>
      <c r="AE13" t="n">
        <v>135699.2785315428</v>
      </c>
      <c r="AF13" t="n">
        <v>1.941514360296359e-06</v>
      </c>
      <c r="AG13" t="n">
        <v>0.1216666666666667</v>
      </c>
      <c r="AH13" t="n">
        <v>122748.3298436622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8.6472</v>
      </c>
      <c r="E14" t="n">
        <v>11.56</v>
      </c>
      <c r="F14" t="n">
        <v>7.9</v>
      </c>
      <c r="G14" t="n">
        <v>22.57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111.22</v>
      </c>
      <c r="Q14" t="n">
        <v>968.33</v>
      </c>
      <c r="R14" t="n">
        <v>38.24</v>
      </c>
      <c r="S14" t="n">
        <v>23.91</v>
      </c>
      <c r="T14" t="n">
        <v>6339.39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97.39714677884102</v>
      </c>
      <c r="AB14" t="n">
        <v>133.2630730816135</v>
      </c>
      <c r="AC14" t="n">
        <v>120.5446324226376</v>
      </c>
      <c r="AD14" t="n">
        <v>97397.14677884102</v>
      </c>
      <c r="AE14" t="n">
        <v>133263.0730816135</v>
      </c>
      <c r="AF14" t="n">
        <v>1.960445015163384e-06</v>
      </c>
      <c r="AG14" t="n">
        <v>0.1204166666666667</v>
      </c>
      <c r="AH14" t="n">
        <v>120544.6324226376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8.706</v>
      </c>
      <c r="E15" t="n">
        <v>11.49</v>
      </c>
      <c r="F15" t="n">
        <v>7.87</v>
      </c>
      <c r="G15" t="n">
        <v>23.6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110.15</v>
      </c>
      <c r="Q15" t="n">
        <v>968.4299999999999</v>
      </c>
      <c r="R15" t="n">
        <v>37.12</v>
      </c>
      <c r="S15" t="n">
        <v>23.91</v>
      </c>
      <c r="T15" t="n">
        <v>5785.49</v>
      </c>
      <c r="U15" t="n">
        <v>0.64</v>
      </c>
      <c r="V15" t="n">
        <v>0.86</v>
      </c>
      <c r="W15" t="n">
        <v>1.11</v>
      </c>
      <c r="X15" t="n">
        <v>0.37</v>
      </c>
      <c r="Y15" t="n">
        <v>1</v>
      </c>
      <c r="Z15" t="n">
        <v>10</v>
      </c>
      <c r="AA15" t="n">
        <v>95.98597929144003</v>
      </c>
      <c r="AB15" t="n">
        <v>131.3322514690367</v>
      </c>
      <c r="AC15" t="n">
        <v>118.7980857148393</v>
      </c>
      <c r="AD15" t="n">
        <v>95985.97929144003</v>
      </c>
      <c r="AE15" t="n">
        <v>131332.2514690367</v>
      </c>
      <c r="AF15" t="n">
        <v>1.973775823620643e-06</v>
      </c>
      <c r="AG15" t="n">
        <v>0.1196875</v>
      </c>
      <c r="AH15" t="n">
        <v>118798.0857148393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8.763199999999999</v>
      </c>
      <c r="E16" t="n">
        <v>11.41</v>
      </c>
      <c r="F16" t="n">
        <v>7.84</v>
      </c>
      <c r="G16" t="n">
        <v>24.75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108.07</v>
      </c>
      <c r="Q16" t="n">
        <v>968.4</v>
      </c>
      <c r="R16" t="n">
        <v>36.39</v>
      </c>
      <c r="S16" t="n">
        <v>23.91</v>
      </c>
      <c r="T16" t="n">
        <v>5423.63</v>
      </c>
      <c r="U16" t="n">
        <v>0.66</v>
      </c>
      <c r="V16" t="n">
        <v>0.86</v>
      </c>
      <c r="W16" t="n">
        <v>1.1</v>
      </c>
      <c r="X16" t="n">
        <v>0.34</v>
      </c>
      <c r="Y16" t="n">
        <v>1</v>
      </c>
      <c r="Z16" t="n">
        <v>10</v>
      </c>
      <c r="AA16" t="n">
        <v>93.98308957284749</v>
      </c>
      <c r="AB16" t="n">
        <v>128.5918093948016</v>
      </c>
      <c r="AC16" t="n">
        <v>116.3191875859338</v>
      </c>
      <c r="AD16" t="n">
        <v>93983.08957284749</v>
      </c>
      <c r="AE16" t="n">
        <v>128591.8093948016</v>
      </c>
      <c r="AF16" t="n">
        <v>1.98674388899063e-06</v>
      </c>
      <c r="AG16" t="n">
        <v>0.1188541666666667</v>
      </c>
      <c r="AH16" t="n">
        <v>116319.1875859338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8.855399999999999</v>
      </c>
      <c r="E17" t="n">
        <v>11.29</v>
      </c>
      <c r="F17" t="n">
        <v>7.81</v>
      </c>
      <c r="G17" t="n">
        <v>27.56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106.1</v>
      </c>
      <c r="Q17" t="n">
        <v>968.4299999999999</v>
      </c>
      <c r="R17" t="n">
        <v>35.33</v>
      </c>
      <c r="S17" t="n">
        <v>23.91</v>
      </c>
      <c r="T17" t="n">
        <v>4905.88</v>
      </c>
      <c r="U17" t="n">
        <v>0.68</v>
      </c>
      <c r="V17" t="n">
        <v>0.87</v>
      </c>
      <c r="W17" t="n">
        <v>1.11</v>
      </c>
      <c r="X17" t="n">
        <v>0.31</v>
      </c>
      <c r="Y17" t="n">
        <v>1</v>
      </c>
      <c r="Z17" t="n">
        <v>10</v>
      </c>
      <c r="AA17" t="n">
        <v>91.71670551432987</v>
      </c>
      <c r="AB17" t="n">
        <v>125.4908427401314</v>
      </c>
      <c r="AC17" t="n">
        <v>113.5141728365502</v>
      </c>
      <c r="AD17" t="n">
        <v>91716.70551432988</v>
      </c>
      <c r="AE17" t="n">
        <v>125490.8427401314</v>
      </c>
      <c r="AF17" t="n">
        <v>2.007646959394698e-06</v>
      </c>
      <c r="AG17" t="n">
        <v>0.1176041666666667</v>
      </c>
      <c r="AH17" t="n">
        <v>113514.1728365502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8.8476</v>
      </c>
      <c r="E18" t="n">
        <v>11.3</v>
      </c>
      <c r="F18" t="n">
        <v>7.82</v>
      </c>
      <c r="G18" t="n">
        <v>27.6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106.11</v>
      </c>
      <c r="Q18" t="n">
        <v>968.41</v>
      </c>
      <c r="R18" t="n">
        <v>35.65</v>
      </c>
      <c r="S18" t="n">
        <v>23.91</v>
      </c>
      <c r="T18" t="n">
        <v>5067.6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91.83369782301455</v>
      </c>
      <c r="AB18" t="n">
        <v>125.65091677821</v>
      </c>
      <c r="AC18" t="n">
        <v>113.6589696331</v>
      </c>
      <c r="AD18" t="n">
        <v>91833.69782301455</v>
      </c>
      <c r="AE18" t="n">
        <v>125650.91677821</v>
      </c>
      <c r="AF18" t="n">
        <v>2.005878586844246e-06</v>
      </c>
      <c r="AG18" t="n">
        <v>0.1177083333333333</v>
      </c>
      <c r="AH18" t="n">
        <v>113658.9696331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8.9008</v>
      </c>
      <c r="E19" t="n">
        <v>11.24</v>
      </c>
      <c r="F19" t="n">
        <v>7.8</v>
      </c>
      <c r="G19" t="n">
        <v>29.24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104.95</v>
      </c>
      <c r="Q19" t="n">
        <v>968.3200000000001</v>
      </c>
      <c r="R19" t="n">
        <v>35.1</v>
      </c>
      <c r="S19" t="n">
        <v>23.91</v>
      </c>
      <c r="T19" t="n">
        <v>4797</v>
      </c>
      <c r="U19" t="n">
        <v>0.68</v>
      </c>
      <c r="V19" t="n">
        <v>0.87</v>
      </c>
      <c r="W19" t="n">
        <v>1.11</v>
      </c>
      <c r="X19" t="n">
        <v>0.3</v>
      </c>
      <c r="Y19" t="n">
        <v>1</v>
      </c>
      <c r="Z19" t="n">
        <v>10</v>
      </c>
      <c r="AA19" t="n">
        <v>90.52311525648879</v>
      </c>
      <c r="AB19" t="n">
        <v>123.8577198918682</v>
      </c>
      <c r="AC19" t="n">
        <v>112.0369129408225</v>
      </c>
      <c r="AD19" t="n">
        <v>90523.11525648879</v>
      </c>
      <c r="AE19" t="n">
        <v>123857.7198918682</v>
      </c>
      <c r="AF19" t="n">
        <v>2.017939794496051e-06</v>
      </c>
      <c r="AG19" t="n">
        <v>0.1170833333333333</v>
      </c>
      <c r="AH19" t="n">
        <v>112036.9129408225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8.958299999999999</v>
      </c>
      <c r="E20" t="n">
        <v>11.16</v>
      </c>
      <c r="F20" t="n">
        <v>7.77</v>
      </c>
      <c r="G20" t="n">
        <v>31.08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103.79</v>
      </c>
      <c r="Q20" t="n">
        <v>968.34</v>
      </c>
      <c r="R20" t="n">
        <v>34.17</v>
      </c>
      <c r="S20" t="n">
        <v>23.91</v>
      </c>
      <c r="T20" t="n">
        <v>4338.26</v>
      </c>
      <c r="U20" t="n">
        <v>0.7</v>
      </c>
      <c r="V20" t="n">
        <v>0.87</v>
      </c>
      <c r="W20" t="n">
        <v>1.1</v>
      </c>
      <c r="X20" t="n">
        <v>0.27</v>
      </c>
      <c r="Y20" t="n">
        <v>1</v>
      </c>
      <c r="Z20" t="n">
        <v>10</v>
      </c>
      <c r="AA20" t="n">
        <v>89.15453370599718</v>
      </c>
      <c r="AB20" t="n">
        <v>121.9851662369297</v>
      </c>
      <c r="AC20" t="n">
        <v>110.3430731785652</v>
      </c>
      <c r="AD20" t="n">
        <v>89154.53370599718</v>
      </c>
      <c r="AE20" t="n">
        <v>121985.1662369297</v>
      </c>
      <c r="AF20" t="n">
        <v>2.030975874194901e-06</v>
      </c>
      <c r="AG20" t="n">
        <v>0.11625</v>
      </c>
      <c r="AH20" t="n">
        <v>110343.0731785652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9.0176</v>
      </c>
      <c r="E21" t="n">
        <v>11.09</v>
      </c>
      <c r="F21" t="n">
        <v>7.74</v>
      </c>
      <c r="G21" t="n">
        <v>33.18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101.91</v>
      </c>
      <c r="Q21" t="n">
        <v>968.4</v>
      </c>
      <c r="R21" t="n">
        <v>33.17</v>
      </c>
      <c r="S21" t="n">
        <v>23.91</v>
      </c>
      <c r="T21" t="n">
        <v>3840.51</v>
      </c>
      <c r="U21" t="n">
        <v>0.72</v>
      </c>
      <c r="V21" t="n">
        <v>0.87</v>
      </c>
      <c r="W21" t="n">
        <v>1.11</v>
      </c>
      <c r="X21" t="n">
        <v>0.25</v>
      </c>
      <c r="Y21" t="n">
        <v>1</v>
      </c>
      <c r="Z21" t="n">
        <v>10</v>
      </c>
      <c r="AA21" t="n">
        <v>87.35206060551239</v>
      </c>
      <c r="AB21" t="n">
        <v>119.5189430213467</v>
      </c>
      <c r="AC21" t="n">
        <v>108.1122228453106</v>
      </c>
      <c r="AD21" t="n">
        <v>87352.06060551239</v>
      </c>
      <c r="AE21" t="n">
        <v>119518.9430213467</v>
      </c>
      <c r="AF21" t="n">
        <v>2.044420039866933e-06</v>
      </c>
      <c r="AG21" t="n">
        <v>0.1155208333333333</v>
      </c>
      <c r="AH21" t="n">
        <v>108112.2228453106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9.0061</v>
      </c>
      <c r="E22" t="n">
        <v>11.1</v>
      </c>
      <c r="F22" t="n">
        <v>7.76</v>
      </c>
      <c r="G22" t="n">
        <v>33.24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101.29</v>
      </c>
      <c r="Q22" t="n">
        <v>968.3200000000001</v>
      </c>
      <c r="R22" t="n">
        <v>33.77</v>
      </c>
      <c r="S22" t="n">
        <v>23.91</v>
      </c>
      <c r="T22" t="n">
        <v>4138.66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87.14848550980471</v>
      </c>
      <c r="AB22" t="n">
        <v>119.2404025943002</v>
      </c>
      <c r="AC22" t="n">
        <v>107.8602659256874</v>
      </c>
      <c r="AD22" t="n">
        <v>87148.48550980471</v>
      </c>
      <c r="AE22" t="n">
        <v>119240.4025943002</v>
      </c>
      <c r="AF22" t="n">
        <v>2.041812823927162e-06</v>
      </c>
      <c r="AG22" t="n">
        <v>0.115625</v>
      </c>
      <c r="AH22" t="n">
        <v>107860.2659256874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9.0646</v>
      </c>
      <c r="E23" t="n">
        <v>11.03</v>
      </c>
      <c r="F23" t="n">
        <v>7.73</v>
      </c>
      <c r="G23" t="n">
        <v>35.68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100.25</v>
      </c>
      <c r="Q23" t="n">
        <v>968.36</v>
      </c>
      <c r="R23" t="n">
        <v>32.91</v>
      </c>
      <c r="S23" t="n">
        <v>23.91</v>
      </c>
      <c r="T23" t="n">
        <v>3715.89</v>
      </c>
      <c r="U23" t="n">
        <v>0.73</v>
      </c>
      <c r="V23" t="n">
        <v>0.87</v>
      </c>
      <c r="W23" t="n">
        <v>1.1</v>
      </c>
      <c r="X23" t="n">
        <v>0.23</v>
      </c>
      <c r="Y23" t="n">
        <v>1</v>
      </c>
      <c r="Z23" t="n">
        <v>10</v>
      </c>
      <c r="AA23" t="n">
        <v>85.88026962102035</v>
      </c>
      <c r="AB23" t="n">
        <v>117.50517366553</v>
      </c>
      <c r="AC23" t="n">
        <v>106.2906448104694</v>
      </c>
      <c r="AD23" t="n">
        <v>85880.26962102034</v>
      </c>
      <c r="AE23" t="n">
        <v>117505.17366553</v>
      </c>
      <c r="AF23" t="n">
        <v>2.055075618055558e-06</v>
      </c>
      <c r="AG23" t="n">
        <v>0.1148958333333333</v>
      </c>
      <c r="AH23" t="n">
        <v>106290.6448104694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9.122199999999999</v>
      </c>
      <c r="E24" t="n">
        <v>10.96</v>
      </c>
      <c r="F24" t="n">
        <v>7.71</v>
      </c>
      <c r="G24" t="n">
        <v>38.53</v>
      </c>
      <c r="H24" t="n">
        <v>0.48</v>
      </c>
      <c r="I24" t="n">
        <v>12</v>
      </c>
      <c r="J24" t="n">
        <v>242.2</v>
      </c>
      <c r="K24" t="n">
        <v>57.72</v>
      </c>
      <c r="L24" t="n">
        <v>6.5</v>
      </c>
      <c r="M24" t="n">
        <v>10</v>
      </c>
      <c r="N24" t="n">
        <v>57.98</v>
      </c>
      <c r="O24" t="n">
        <v>30106.03</v>
      </c>
      <c r="P24" t="n">
        <v>98.23999999999999</v>
      </c>
      <c r="Q24" t="n">
        <v>968.3200000000001</v>
      </c>
      <c r="R24" t="n">
        <v>32.28</v>
      </c>
      <c r="S24" t="n">
        <v>23.91</v>
      </c>
      <c r="T24" t="n">
        <v>3406.53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84.08825435499523</v>
      </c>
      <c r="AB24" t="n">
        <v>115.0532593204218</v>
      </c>
      <c r="AC24" t="n">
        <v>104.0727377291741</v>
      </c>
      <c r="AD24" t="n">
        <v>84088.25435499522</v>
      </c>
      <c r="AE24" t="n">
        <v>115053.2593204218</v>
      </c>
      <c r="AF24" t="n">
        <v>2.068134369197362e-06</v>
      </c>
      <c r="AG24" t="n">
        <v>0.1141666666666667</v>
      </c>
      <c r="AH24" t="n">
        <v>104072.7377291741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9.120900000000001</v>
      </c>
      <c r="E25" t="n">
        <v>10.96</v>
      </c>
      <c r="F25" t="n">
        <v>7.71</v>
      </c>
      <c r="G25" t="n">
        <v>38.54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96.95</v>
      </c>
      <c r="Q25" t="n">
        <v>968.3200000000001</v>
      </c>
      <c r="R25" t="n">
        <v>32.28</v>
      </c>
      <c r="S25" t="n">
        <v>23.91</v>
      </c>
      <c r="T25" t="n">
        <v>3406</v>
      </c>
      <c r="U25" t="n">
        <v>0.74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83.33028182042383</v>
      </c>
      <c r="AB25" t="n">
        <v>114.0161678592335</v>
      </c>
      <c r="AC25" t="n">
        <v>103.1346248214743</v>
      </c>
      <c r="AD25" t="n">
        <v>83330.28182042383</v>
      </c>
      <c r="AE25" t="n">
        <v>114016.1678592335</v>
      </c>
      <c r="AF25" t="n">
        <v>2.067839640438953e-06</v>
      </c>
      <c r="AG25" t="n">
        <v>0.1141666666666667</v>
      </c>
      <c r="AH25" t="n">
        <v>103134.6248214743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9.168200000000001</v>
      </c>
      <c r="E26" t="n">
        <v>10.91</v>
      </c>
      <c r="F26" t="n">
        <v>7.7</v>
      </c>
      <c r="G26" t="n">
        <v>41.98</v>
      </c>
      <c r="H26" t="n">
        <v>0.51</v>
      </c>
      <c r="I26" t="n">
        <v>11</v>
      </c>
      <c r="J26" t="n">
        <v>243.08</v>
      </c>
      <c r="K26" t="n">
        <v>57.72</v>
      </c>
      <c r="L26" t="n">
        <v>7</v>
      </c>
      <c r="M26" t="n">
        <v>9</v>
      </c>
      <c r="N26" t="n">
        <v>58.36</v>
      </c>
      <c r="O26" t="n">
        <v>30214.44</v>
      </c>
      <c r="P26" t="n">
        <v>95.66</v>
      </c>
      <c r="Q26" t="n">
        <v>968.41</v>
      </c>
      <c r="R26" t="n">
        <v>31.9</v>
      </c>
      <c r="S26" t="n">
        <v>23.91</v>
      </c>
      <c r="T26" t="n">
        <v>3220.87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82.11297575193501</v>
      </c>
      <c r="AB26" t="n">
        <v>112.3505959925744</v>
      </c>
      <c r="AC26" t="n">
        <v>101.6280127961238</v>
      </c>
      <c r="AD26" t="n">
        <v>82112.97575193501</v>
      </c>
      <c r="AE26" t="n">
        <v>112350.5959925744</v>
      </c>
      <c r="AF26" t="n">
        <v>2.078563232956442e-06</v>
      </c>
      <c r="AG26" t="n">
        <v>0.1136458333333333</v>
      </c>
      <c r="AH26" t="n">
        <v>101628.0127961238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9.1661</v>
      </c>
      <c r="E27" t="n">
        <v>10.91</v>
      </c>
      <c r="F27" t="n">
        <v>7.7</v>
      </c>
      <c r="G27" t="n">
        <v>42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8</v>
      </c>
      <c r="N27" t="n">
        <v>58.55</v>
      </c>
      <c r="O27" t="n">
        <v>30268.74</v>
      </c>
      <c r="P27" t="n">
        <v>94.58</v>
      </c>
      <c r="Q27" t="n">
        <v>968.34</v>
      </c>
      <c r="R27" t="n">
        <v>31.88</v>
      </c>
      <c r="S27" t="n">
        <v>23.91</v>
      </c>
      <c r="T27" t="n">
        <v>3209.88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81.49013265444707</v>
      </c>
      <c r="AB27" t="n">
        <v>111.4983945886937</v>
      </c>
      <c r="AC27" t="n">
        <v>100.857144298157</v>
      </c>
      <c r="AD27" t="n">
        <v>81490.13265444706</v>
      </c>
      <c r="AE27" t="n">
        <v>111498.3945886937</v>
      </c>
      <c r="AF27" t="n">
        <v>2.078087132654397e-06</v>
      </c>
      <c r="AG27" t="n">
        <v>0.1136458333333333</v>
      </c>
      <c r="AH27" t="n">
        <v>100857.144298157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9.228899999999999</v>
      </c>
      <c r="E28" t="n">
        <v>10.84</v>
      </c>
      <c r="F28" t="n">
        <v>7.67</v>
      </c>
      <c r="G28" t="n">
        <v>46.03</v>
      </c>
      <c r="H28" t="n">
        <v>0.55</v>
      </c>
      <c r="I28" t="n">
        <v>10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93.87</v>
      </c>
      <c r="Q28" t="n">
        <v>968.34</v>
      </c>
      <c r="R28" t="n">
        <v>31.17</v>
      </c>
      <c r="S28" t="n">
        <v>23.91</v>
      </c>
      <c r="T28" t="n">
        <v>2859.38</v>
      </c>
      <c r="U28" t="n">
        <v>0.77</v>
      </c>
      <c r="V28" t="n">
        <v>0.88</v>
      </c>
      <c r="W28" t="n">
        <v>1.09</v>
      </c>
      <c r="X28" t="n">
        <v>0.17</v>
      </c>
      <c r="Y28" t="n">
        <v>1</v>
      </c>
      <c r="Z28" t="n">
        <v>10</v>
      </c>
      <c r="AA28" t="n">
        <v>80.4378277672661</v>
      </c>
      <c r="AB28" t="n">
        <v>110.0585846176383</v>
      </c>
      <c r="AC28" t="n">
        <v>99.5547477699527</v>
      </c>
      <c r="AD28" t="n">
        <v>80437.82776726611</v>
      </c>
      <c r="AE28" t="n">
        <v>110058.5846176383</v>
      </c>
      <c r="AF28" t="n">
        <v>2.092324798829836e-06</v>
      </c>
      <c r="AG28" t="n">
        <v>0.1129166666666667</v>
      </c>
      <c r="AH28" t="n">
        <v>99554.74776995269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9.231</v>
      </c>
      <c r="E29" t="n">
        <v>10.83</v>
      </c>
      <c r="F29" t="n">
        <v>7.67</v>
      </c>
      <c r="G29" t="n">
        <v>46.01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4</v>
      </c>
      <c r="N29" t="n">
        <v>58.93</v>
      </c>
      <c r="O29" t="n">
        <v>30377.55</v>
      </c>
      <c r="P29" t="n">
        <v>92.62</v>
      </c>
      <c r="Q29" t="n">
        <v>968.4400000000001</v>
      </c>
      <c r="R29" t="n">
        <v>30.87</v>
      </c>
      <c r="S29" t="n">
        <v>23.91</v>
      </c>
      <c r="T29" t="n">
        <v>2710.9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79.68274484439392</v>
      </c>
      <c r="AB29" t="n">
        <v>109.0254468506575</v>
      </c>
      <c r="AC29" t="n">
        <v>98.62021122143429</v>
      </c>
      <c r="AD29" t="n">
        <v>79682.74484439392</v>
      </c>
      <c r="AE29" t="n">
        <v>109025.4468506575</v>
      </c>
      <c r="AF29" t="n">
        <v>2.092800899131881e-06</v>
      </c>
      <c r="AG29" t="n">
        <v>0.1128125</v>
      </c>
      <c r="AH29" t="n">
        <v>98620.21122143429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9.219200000000001</v>
      </c>
      <c r="E30" t="n">
        <v>10.85</v>
      </c>
      <c r="F30" t="n">
        <v>7.68</v>
      </c>
      <c r="G30" t="n">
        <v>46.09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2</v>
      </c>
      <c r="N30" t="n">
        <v>59.12</v>
      </c>
      <c r="O30" t="n">
        <v>30432.06</v>
      </c>
      <c r="P30" t="n">
        <v>93.11</v>
      </c>
      <c r="Q30" t="n">
        <v>968.42</v>
      </c>
      <c r="R30" t="n">
        <v>31.16</v>
      </c>
      <c r="S30" t="n">
        <v>23.91</v>
      </c>
      <c r="T30" t="n">
        <v>2853.51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80.10223664205357</v>
      </c>
      <c r="AB30" t="n">
        <v>109.5994140348872</v>
      </c>
      <c r="AC30" t="n">
        <v>99.13939978316924</v>
      </c>
      <c r="AD30" t="n">
        <v>80102.23664205357</v>
      </c>
      <c r="AE30" t="n">
        <v>109599.4140348872</v>
      </c>
      <c r="AF30" t="n">
        <v>2.090125668863248e-06</v>
      </c>
      <c r="AG30" t="n">
        <v>0.1130208333333333</v>
      </c>
      <c r="AH30" t="n">
        <v>99139.39978316924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9.226699999999999</v>
      </c>
      <c r="E31" t="n">
        <v>10.84</v>
      </c>
      <c r="F31" t="n">
        <v>7.67</v>
      </c>
      <c r="G31" t="n">
        <v>46.04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2</v>
      </c>
      <c r="N31" t="n">
        <v>59.32</v>
      </c>
      <c r="O31" t="n">
        <v>30486.64</v>
      </c>
      <c r="P31" t="n">
        <v>92.87</v>
      </c>
      <c r="Q31" t="n">
        <v>968.4</v>
      </c>
      <c r="R31" t="n">
        <v>31.02</v>
      </c>
      <c r="S31" t="n">
        <v>23.91</v>
      </c>
      <c r="T31" t="n">
        <v>2785.87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79.86672945391813</v>
      </c>
      <c r="AB31" t="n">
        <v>109.2771827102365</v>
      </c>
      <c r="AC31" t="n">
        <v>98.84792176388869</v>
      </c>
      <c r="AD31" t="n">
        <v>79866.72945391813</v>
      </c>
      <c r="AE31" t="n">
        <v>109277.1827102365</v>
      </c>
      <c r="AF31" t="n">
        <v>2.091826027084836e-06</v>
      </c>
      <c r="AG31" t="n">
        <v>0.1129166666666667</v>
      </c>
      <c r="AH31" t="n">
        <v>98847.92176388869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9.2178</v>
      </c>
      <c r="E32" t="n">
        <v>10.85</v>
      </c>
      <c r="F32" t="n">
        <v>7.68</v>
      </c>
      <c r="G32" t="n">
        <v>46.11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92.51000000000001</v>
      </c>
      <c r="Q32" t="n">
        <v>968.47</v>
      </c>
      <c r="R32" t="n">
        <v>31.31</v>
      </c>
      <c r="S32" t="n">
        <v>23.91</v>
      </c>
      <c r="T32" t="n">
        <v>2932.68</v>
      </c>
      <c r="U32" t="n">
        <v>0.76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79.75987670926791</v>
      </c>
      <c r="AB32" t="n">
        <v>109.1309820709958</v>
      </c>
      <c r="AC32" t="n">
        <v>98.71567430846314</v>
      </c>
      <c r="AD32" t="n">
        <v>79759.87670926792</v>
      </c>
      <c r="AE32" t="n">
        <v>109130.9820709958</v>
      </c>
      <c r="AF32" t="n">
        <v>2.089808268661884e-06</v>
      </c>
      <c r="AG32" t="n">
        <v>0.1130208333333333</v>
      </c>
      <c r="AH32" t="n">
        <v>98715.67430846313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9.218500000000001</v>
      </c>
      <c r="E33" t="n">
        <v>10.85</v>
      </c>
      <c r="F33" t="n">
        <v>7.68</v>
      </c>
      <c r="G33" t="n">
        <v>46.1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2</v>
      </c>
      <c r="N33" t="n">
        <v>59.7</v>
      </c>
      <c r="O33" t="n">
        <v>30596.01</v>
      </c>
      <c r="P33" t="n">
        <v>92.34999999999999</v>
      </c>
      <c r="Q33" t="n">
        <v>968.52</v>
      </c>
      <c r="R33" t="n">
        <v>31.29</v>
      </c>
      <c r="S33" t="n">
        <v>23.91</v>
      </c>
      <c r="T33" t="n">
        <v>2918.59</v>
      </c>
      <c r="U33" t="n">
        <v>0.76</v>
      </c>
      <c r="V33" t="n">
        <v>0.88</v>
      </c>
      <c r="W33" t="n">
        <v>1.1</v>
      </c>
      <c r="X33" t="n">
        <v>0.19</v>
      </c>
      <c r="Y33" t="n">
        <v>1</v>
      </c>
      <c r="Z33" t="n">
        <v>10</v>
      </c>
      <c r="AA33" t="n">
        <v>79.65951780113406</v>
      </c>
      <c r="AB33" t="n">
        <v>108.9936665853646</v>
      </c>
      <c r="AC33" t="n">
        <v>98.591464020057</v>
      </c>
      <c r="AD33" t="n">
        <v>79659.51780113406</v>
      </c>
      <c r="AE33" t="n">
        <v>108993.6665853646</v>
      </c>
      <c r="AF33" t="n">
        <v>2.089966968762566e-06</v>
      </c>
      <c r="AG33" t="n">
        <v>0.1130208333333333</v>
      </c>
      <c r="AH33" t="n">
        <v>98591.464020057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9.223000000000001</v>
      </c>
      <c r="E34" t="n">
        <v>10.84</v>
      </c>
      <c r="F34" t="n">
        <v>7.68</v>
      </c>
      <c r="G34" t="n">
        <v>46.07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92.04000000000001</v>
      </c>
      <c r="Q34" t="n">
        <v>968.4</v>
      </c>
      <c r="R34" t="n">
        <v>31.09</v>
      </c>
      <c r="S34" t="n">
        <v>23.91</v>
      </c>
      <c r="T34" t="n">
        <v>2821.95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79.43838365889572</v>
      </c>
      <c r="AB34" t="n">
        <v>108.6911010962044</v>
      </c>
      <c r="AC34" t="n">
        <v>98.31777495652887</v>
      </c>
      <c r="AD34" t="n">
        <v>79438.38365889572</v>
      </c>
      <c r="AE34" t="n">
        <v>108691.1010962044</v>
      </c>
      <c r="AF34" t="n">
        <v>2.09098718369552e-06</v>
      </c>
      <c r="AG34" t="n">
        <v>0.1129166666666667</v>
      </c>
      <c r="AH34" t="n">
        <v>98317.77495652887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9.2211</v>
      </c>
      <c r="E35" t="n">
        <v>10.84</v>
      </c>
      <c r="F35" t="n">
        <v>7.68</v>
      </c>
      <c r="G35" t="n">
        <v>46.08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92.13</v>
      </c>
      <c r="Q35" t="n">
        <v>968.4</v>
      </c>
      <c r="R35" t="n">
        <v>31.08</v>
      </c>
      <c r="S35" t="n">
        <v>23.91</v>
      </c>
      <c r="T35" t="n">
        <v>2814.7</v>
      </c>
      <c r="U35" t="n">
        <v>0.77</v>
      </c>
      <c r="V35" t="n">
        <v>0.88</v>
      </c>
      <c r="W35" t="n">
        <v>1.11</v>
      </c>
      <c r="X35" t="n">
        <v>0.18</v>
      </c>
      <c r="Y35" t="n">
        <v>1</v>
      </c>
      <c r="Z35" t="n">
        <v>10</v>
      </c>
      <c r="AA35" t="n">
        <v>79.50745849133769</v>
      </c>
      <c r="AB35" t="n">
        <v>108.785612329318</v>
      </c>
      <c r="AC35" t="n">
        <v>98.4032661702015</v>
      </c>
      <c r="AD35" t="n">
        <v>79507.45849133769</v>
      </c>
      <c r="AE35" t="n">
        <v>108785.612329318</v>
      </c>
      <c r="AF35" t="n">
        <v>2.090556426279384e-06</v>
      </c>
      <c r="AG35" t="n">
        <v>0.1129166666666667</v>
      </c>
      <c r="AH35" t="n">
        <v>98403.2661702015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4.9879</v>
      </c>
      <c r="E2" t="n">
        <v>20.05</v>
      </c>
      <c r="F2" t="n">
        <v>10.15</v>
      </c>
      <c r="G2" t="n">
        <v>4.72</v>
      </c>
      <c r="H2" t="n">
        <v>0.06</v>
      </c>
      <c r="I2" t="n">
        <v>129</v>
      </c>
      <c r="J2" t="n">
        <v>285.18</v>
      </c>
      <c r="K2" t="n">
        <v>61.2</v>
      </c>
      <c r="L2" t="n">
        <v>1</v>
      </c>
      <c r="M2" t="n">
        <v>127</v>
      </c>
      <c r="N2" t="n">
        <v>77.98</v>
      </c>
      <c r="O2" t="n">
        <v>35406.83</v>
      </c>
      <c r="P2" t="n">
        <v>178.43</v>
      </c>
      <c r="Q2" t="n">
        <v>968.75</v>
      </c>
      <c r="R2" t="n">
        <v>108.32</v>
      </c>
      <c r="S2" t="n">
        <v>23.91</v>
      </c>
      <c r="T2" t="n">
        <v>40840.66</v>
      </c>
      <c r="U2" t="n">
        <v>0.22</v>
      </c>
      <c r="V2" t="n">
        <v>0.67</v>
      </c>
      <c r="W2" t="n">
        <v>1.29</v>
      </c>
      <c r="X2" t="n">
        <v>2.65</v>
      </c>
      <c r="Y2" t="n">
        <v>1</v>
      </c>
      <c r="Z2" t="n">
        <v>10</v>
      </c>
      <c r="AA2" t="n">
        <v>258.0327596989019</v>
      </c>
      <c r="AB2" t="n">
        <v>353.0518054218153</v>
      </c>
      <c r="AC2" t="n">
        <v>319.3570366237838</v>
      </c>
      <c r="AD2" t="n">
        <v>258032.759698902</v>
      </c>
      <c r="AE2" t="n">
        <v>353051.8054218154</v>
      </c>
      <c r="AF2" t="n">
        <v>1.095641344161755e-06</v>
      </c>
      <c r="AG2" t="n">
        <v>0.2088541666666667</v>
      </c>
      <c r="AH2" t="n">
        <v>319357.0366237838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5.6898</v>
      </c>
      <c r="E3" t="n">
        <v>17.58</v>
      </c>
      <c r="F3" t="n">
        <v>9.449999999999999</v>
      </c>
      <c r="G3" t="n">
        <v>5.91</v>
      </c>
      <c r="H3" t="n">
        <v>0.08</v>
      </c>
      <c r="I3" t="n">
        <v>96</v>
      </c>
      <c r="J3" t="n">
        <v>285.68</v>
      </c>
      <c r="K3" t="n">
        <v>61.2</v>
      </c>
      <c r="L3" t="n">
        <v>1.25</v>
      </c>
      <c r="M3" t="n">
        <v>94</v>
      </c>
      <c r="N3" t="n">
        <v>78.23999999999999</v>
      </c>
      <c r="O3" t="n">
        <v>35468.6</v>
      </c>
      <c r="P3" t="n">
        <v>165.45</v>
      </c>
      <c r="Q3" t="n">
        <v>968.73</v>
      </c>
      <c r="R3" t="n">
        <v>86.43000000000001</v>
      </c>
      <c r="S3" t="n">
        <v>23.91</v>
      </c>
      <c r="T3" t="n">
        <v>30063.23</v>
      </c>
      <c r="U3" t="n">
        <v>0.28</v>
      </c>
      <c r="V3" t="n">
        <v>0.72</v>
      </c>
      <c r="W3" t="n">
        <v>1.24</v>
      </c>
      <c r="X3" t="n">
        <v>1.95</v>
      </c>
      <c r="Y3" t="n">
        <v>1</v>
      </c>
      <c r="Z3" t="n">
        <v>10</v>
      </c>
      <c r="AA3" t="n">
        <v>210.2968488904457</v>
      </c>
      <c r="AB3" t="n">
        <v>287.7374262939646</v>
      </c>
      <c r="AC3" t="n">
        <v>260.2761701705675</v>
      </c>
      <c r="AD3" t="n">
        <v>210296.8488904457</v>
      </c>
      <c r="AE3" t="n">
        <v>287737.4262939646</v>
      </c>
      <c r="AF3" t="n">
        <v>1.249820589829699e-06</v>
      </c>
      <c r="AG3" t="n">
        <v>0.183125</v>
      </c>
      <c r="AH3" t="n">
        <v>260276.1701705675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6.2332</v>
      </c>
      <c r="E4" t="n">
        <v>16.04</v>
      </c>
      <c r="F4" t="n">
        <v>9</v>
      </c>
      <c r="G4" t="n">
        <v>7.1</v>
      </c>
      <c r="H4" t="n">
        <v>0.09</v>
      </c>
      <c r="I4" t="n">
        <v>76</v>
      </c>
      <c r="J4" t="n">
        <v>286.19</v>
      </c>
      <c r="K4" t="n">
        <v>61.2</v>
      </c>
      <c r="L4" t="n">
        <v>1.5</v>
      </c>
      <c r="M4" t="n">
        <v>74</v>
      </c>
      <c r="N4" t="n">
        <v>78.48999999999999</v>
      </c>
      <c r="O4" t="n">
        <v>35530.47</v>
      </c>
      <c r="P4" t="n">
        <v>156.73</v>
      </c>
      <c r="Q4" t="n">
        <v>968.64</v>
      </c>
      <c r="R4" t="n">
        <v>72.73999999999999</v>
      </c>
      <c r="S4" t="n">
        <v>23.91</v>
      </c>
      <c r="T4" t="n">
        <v>23318.41</v>
      </c>
      <c r="U4" t="n">
        <v>0.33</v>
      </c>
      <c r="V4" t="n">
        <v>0.75</v>
      </c>
      <c r="W4" t="n">
        <v>1.19</v>
      </c>
      <c r="X4" t="n">
        <v>1.5</v>
      </c>
      <c r="Y4" t="n">
        <v>1</v>
      </c>
      <c r="Z4" t="n">
        <v>10</v>
      </c>
      <c r="AA4" t="n">
        <v>182.3262306133418</v>
      </c>
      <c r="AB4" t="n">
        <v>249.4667923906616</v>
      </c>
      <c r="AC4" t="n">
        <v>225.6580318538115</v>
      </c>
      <c r="AD4" t="n">
        <v>182326.2306133418</v>
      </c>
      <c r="AE4" t="n">
        <v>249466.7923906616</v>
      </c>
      <c r="AF4" t="n">
        <v>1.369183749960716e-06</v>
      </c>
      <c r="AG4" t="n">
        <v>0.1670833333333333</v>
      </c>
      <c r="AH4" t="n">
        <v>225658.0318538115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6.6358</v>
      </c>
      <c r="E5" t="n">
        <v>15.07</v>
      </c>
      <c r="F5" t="n">
        <v>8.73</v>
      </c>
      <c r="G5" t="n">
        <v>8.31</v>
      </c>
      <c r="H5" t="n">
        <v>0.11</v>
      </c>
      <c r="I5" t="n">
        <v>63</v>
      </c>
      <c r="J5" t="n">
        <v>286.69</v>
      </c>
      <c r="K5" t="n">
        <v>61.2</v>
      </c>
      <c r="L5" t="n">
        <v>1.75</v>
      </c>
      <c r="M5" t="n">
        <v>61</v>
      </c>
      <c r="N5" t="n">
        <v>78.73999999999999</v>
      </c>
      <c r="O5" t="n">
        <v>35592.57</v>
      </c>
      <c r="P5" t="n">
        <v>151.3</v>
      </c>
      <c r="Q5" t="n">
        <v>968.59</v>
      </c>
      <c r="R5" t="n">
        <v>63.95</v>
      </c>
      <c r="S5" t="n">
        <v>23.91</v>
      </c>
      <c r="T5" t="n">
        <v>18987.66</v>
      </c>
      <c r="U5" t="n">
        <v>0.37</v>
      </c>
      <c r="V5" t="n">
        <v>0.78</v>
      </c>
      <c r="W5" t="n">
        <v>1.18</v>
      </c>
      <c r="X5" t="n">
        <v>1.23</v>
      </c>
      <c r="Y5" t="n">
        <v>1</v>
      </c>
      <c r="Z5" t="n">
        <v>10</v>
      </c>
      <c r="AA5" t="n">
        <v>165.6894853583741</v>
      </c>
      <c r="AB5" t="n">
        <v>226.703663571426</v>
      </c>
      <c r="AC5" t="n">
        <v>205.0673841008245</v>
      </c>
      <c r="AD5" t="n">
        <v>165689.4853583741</v>
      </c>
      <c r="AE5" t="n">
        <v>226703.663571426</v>
      </c>
      <c r="AF5" t="n">
        <v>1.457618803822967e-06</v>
      </c>
      <c r="AG5" t="n">
        <v>0.1569791666666667</v>
      </c>
      <c r="AH5" t="n">
        <v>205067.3841008245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6.9307</v>
      </c>
      <c r="E6" t="n">
        <v>14.43</v>
      </c>
      <c r="F6" t="n">
        <v>8.57</v>
      </c>
      <c r="G6" t="n">
        <v>9.52</v>
      </c>
      <c r="H6" t="n">
        <v>0.12</v>
      </c>
      <c r="I6" t="n">
        <v>54</v>
      </c>
      <c r="J6" t="n">
        <v>287.19</v>
      </c>
      <c r="K6" t="n">
        <v>61.2</v>
      </c>
      <c r="L6" t="n">
        <v>2</v>
      </c>
      <c r="M6" t="n">
        <v>52</v>
      </c>
      <c r="N6" t="n">
        <v>78.98999999999999</v>
      </c>
      <c r="O6" t="n">
        <v>35654.65</v>
      </c>
      <c r="P6" t="n">
        <v>147.91</v>
      </c>
      <c r="Q6" t="n">
        <v>968.4299999999999</v>
      </c>
      <c r="R6" t="n">
        <v>58.72</v>
      </c>
      <c r="S6" t="n">
        <v>23.91</v>
      </c>
      <c r="T6" t="n">
        <v>16414.53</v>
      </c>
      <c r="U6" t="n">
        <v>0.41</v>
      </c>
      <c r="V6" t="n">
        <v>0.79</v>
      </c>
      <c r="W6" t="n">
        <v>1.18</v>
      </c>
      <c r="X6" t="n">
        <v>1.07</v>
      </c>
      <c r="Y6" t="n">
        <v>1</v>
      </c>
      <c r="Z6" t="n">
        <v>10</v>
      </c>
      <c r="AA6" t="n">
        <v>155.354405157106</v>
      </c>
      <c r="AB6" t="n">
        <v>212.562750888499</v>
      </c>
      <c r="AC6" t="n">
        <v>192.276060277456</v>
      </c>
      <c r="AD6" t="n">
        <v>155354.405157106</v>
      </c>
      <c r="AE6" t="n">
        <v>212562.750888499</v>
      </c>
      <c r="AF6" t="n">
        <v>1.52239649230776e-06</v>
      </c>
      <c r="AG6" t="n">
        <v>0.1503125</v>
      </c>
      <c r="AH6" t="n">
        <v>192276.060277456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7.1988</v>
      </c>
      <c r="E7" t="n">
        <v>13.89</v>
      </c>
      <c r="F7" t="n">
        <v>8.41</v>
      </c>
      <c r="G7" t="n">
        <v>10.74</v>
      </c>
      <c r="H7" t="n">
        <v>0.14</v>
      </c>
      <c r="I7" t="n">
        <v>47</v>
      </c>
      <c r="J7" t="n">
        <v>287.7</v>
      </c>
      <c r="K7" t="n">
        <v>61.2</v>
      </c>
      <c r="L7" t="n">
        <v>2.25</v>
      </c>
      <c r="M7" t="n">
        <v>45</v>
      </c>
      <c r="N7" t="n">
        <v>79.25</v>
      </c>
      <c r="O7" t="n">
        <v>35716.83</v>
      </c>
      <c r="P7" t="n">
        <v>144.57</v>
      </c>
      <c r="Q7" t="n">
        <v>968.38</v>
      </c>
      <c r="R7" t="n">
        <v>54</v>
      </c>
      <c r="S7" t="n">
        <v>23.91</v>
      </c>
      <c r="T7" t="n">
        <v>14092.22</v>
      </c>
      <c r="U7" t="n">
        <v>0.44</v>
      </c>
      <c r="V7" t="n">
        <v>0.8</v>
      </c>
      <c r="W7" t="n">
        <v>1.16</v>
      </c>
      <c r="X7" t="n">
        <v>0.91</v>
      </c>
      <c r="Y7" t="n">
        <v>1</v>
      </c>
      <c r="Z7" t="n">
        <v>10</v>
      </c>
      <c r="AA7" t="n">
        <v>146.4375592189104</v>
      </c>
      <c r="AB7" t="n">
        <v>200.3623288923867</v>
      </c>
      <c r="AC7" t="n">
        <v>181.240029433249</v>
      </c>
      <c r="AD7" t="n">
        <v>146437.5592189104</v>
      </c>
      <c r="AE7" t="n">
        <v>200362.3288923867</v>
      </c>
      <c r="AF7" t="n">
        <v>1.581287296928897e-06</v>
      </c>
      <c r="AG7" t="n">
        <v>0.1446875</v>
      </c>
      <c r="AH7" t="n">
        <v>181240.029433249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7.3879</v>
      </c>
      <c r="E8" t="n">
        <v>13.54</v>
      </c>
      <c r="F8" t="n">
        <v>8.32</v>
      </c>
      <c r="G8" t="n">
        <v>11.89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</v>
      </c>
      <c r="Q8" t="n">
        <v>968.72</v>
      </c>
      <c r="R8" t="n">
        <v>51.47</v>
      </c>
      <c r="S8" t="n">
        <v>23.91</v>
      </c>
      <c r="T8" t="n">
        <v>12851.05</v>
      </c>
      <c r="U8" t="n">
        <v>0.46</v>
      </c>
      <c r="V8" t="n">
        <v>0.8100000000000001</v>
      </c>
      <c r="W8" t="n">
        <v>1.14</v>
      </c>
      <c r="X8" t="n">
        <v>0.83</v>
      </c>
      <c r="Y8" t="n">
        <v>1</v>
      </c>
      <c r="Z8" t="n">
        <v>10</v>
      </c>
      <c r="AA8" t="n">
        <v>140.6200379416684</v>
      </c>
      <c r="AB8" t="n">
        <v>192.402539629943</v>
      </c>
      <c r="AC8" t="n">
        <v>174.0399112863759</v>
      </c>
      <c r="AD8" t="n">
        <v>140620.0379416684</v>
      </c>
      <c r="AE8" t="n">
        <v>192402.539629943</v>
      </c>
      <c r="AF8" t="n">
        <v>1.622824973742984e-06</v>
      </c>
      <c r="AG8" t="n">
        <v>0.1410416666666666</v>
      </c>
      <c r="AH8" t="n">
        <v>174039.9112863759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7.5478</v>
      </c>
      <c r="E9" t="n">
        <v>13.25</v>
      </c>
      <c r="F9" t="n">
        <v>8.25</v>
      </c>
      <c r="G9" t="n">
        <v>13.03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140.51</v>
      </c>
      <c r="Q9" t="n">
        <v>968.52</v>
      </c>
      <c r="R9" t="n">
        <v>49.16</v>
      </c>
      <c r="S9" t="n">
        <v>23.91</v>
      </c>
      <c r="T9" t="n">
        <v>11714.11</v>
      </c>
      <c r="U9" t="n">
        <v>0.49</v>
      </c>
      <c r="V9" t="n">
        <v>0.82</v>
      </c>
      <c r="W9" t="n">
        <v>1.14</v>
      </c>
      <c r="X9" t="n">
        <v>0.75</v>
      </c>
      <c r="Y9" t="n">
        <v>1</v>
      </c>
      <c r="Z9" t="n">
        <v>10</v>
      </c>
      <c r="AA9" t="n">
        <v>136.1787138019373</v>
      </c>
      <c r="AB9" t="n">
        <v>186.3257240045735</v>
      </c>
      <c r="AC9" t="n">
        <v>168.5430584154255</v>
      </c>
      <c r="AD9" t="n">
        <v>136178.7138019373</v>
      </c>
      <c r="AE9" t="n">
        <v>186325.7240045735</v>
      </c>
      <c r="AF9" t="n">
        <v>1.657948583063834e-06</v>
      </c>
      <c r="AG9" t="n">
        <v>0.1380208333333333</v>
      </c>
      <c r="AH9" t="n">
        <v>168543.0584154255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7.7258</v>
      </c>
      <c r="E10" t="n">
        <v>12.94</v>
      </c>
      <c r="F10" t="n">
        <v>8.16</v>
      </c>
      <c r="G10" t="n">
        <v>14.4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138.19</v>
      </c>
      <c r="Q10" t="n">
        <v>968.63</v>
      </c>
      <c r="R10" t="n">
        <v>46.39</v>
      </c>
      <c r="S10" t="n">
        <v>23.91</v>
      </c>
      <c r="T10" t="n">
        <v>10348.57</v>
      </c>
      <c r="U10" t="n">
        <v>0.52</v>
      </c>
      <c r="V10" t="n">
        <v>0.83</v>
      </c>
      <c r="W10" t="n">
        <v>1.13</v>
      </c>
      <c r="X10" t="n">
        <v>0.66</v>
      </c>
      <c r="Y10" t="n">
        <v>1</v>
      </c>
      <c r="Z10" t="n">
        <v>10</v>
      </c>
      <c r="AA10" t="n">
        <v>131.0949259529265</v>
      </c>
      <c r="AB10" t="n">
        <v>179.3698611886694</v>
      </c>
      <c r="AC10" t="n">
        <v>162.2510533840543</v>
      </c>
      <c r="AD10" t="n">
        <v>131094.9259529265</v>
      </c>
      <c r="AE10" t="n">
        <v>179369.8611886694</v>
      </c>
      <c r="AF10" t="n">
        <v>1.697048035591108e-06</v>
      </c>
      <c r="AG10" t="n">
        <v>0.1347916666666667</v>
      </c>
      <c r="AH10" t="n">
        <v>162251.0533840543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7.8137</v>
      </c>
      <c r="E11" t="n">
        <v>12.8</v>
      </c>
      <c r="F11" t="n">
        <v>8.119999999999999</v>
      </c>
      <c r="G11" t="n">
        <v>15.23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137.06</v>
      </c>
      <c r="Q11" t="n">
        <v>968.37</v>
      </c>
      <c r="R11" t="n">
        <v>45.03</v>
      </c>
      <c r="S11" t="n">
        <v>23.91</v>
      </c>
      <c r="T11" t="n">
        <v>9681.27</v>
      </c>
      <c r="U11" t="n">
        <v>0.53</v>
      </c>
      <c r="V11" t="n">
        <v>0.83</v>
      </c>
      <c r="W11" t="n">
        <v>1.14</v>
      </c>
      <c r="X11" t="n">
        <v>0.63</v>
      </c>
      <c r="Y11" t="n">
        <v>1</v>
      </c>
      <c r="Z11" t="n">
        <v>10</v>
      </c>
      <c r="AA11" t="n">
        <v>128.6981157618002</v>
      </c>
      <c r="AB11" t="n">
        <v>176.0904397453692</v>
      </c>
      <c r="AC11" t="n">
        <v>159.2846153206047</v>
      </c>
      <c r="AD11" t="n">
        <v>128698.1157618002</v>
      </c>
      <c r="AE11" t="n">
        <v>176090.4397453692</v>
      </c>
      <c r="AF11" t="n">
        <v>1.716356136024521e-06</v>
      </c>
      <c r="AG11" t="n">
        <v>0.1333333333333333</v>
      </c>
      <c r="AH11" t="n">
        <v>159284.6153206047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7.9465</v>
      </c>
      <c r="E12" t="n">
        <v>12.58</v>
      </c>
      <c r="F12" t="n">
        <v>8.07</v>
      </c>
      <c r="G12" t="n">
        <v>16.7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135.45</v>
      </c>
      <c r="Q12" t="n">
        <v>968.3200000000001</v>
      </c>
      <c r="R12" t="n">
        <v>43.66</v>
      </c>
      <c r="S12" t="n">
        <v>23.91</v>
      </c>
      <c r="T12" t="n">
        <v>9009.549999999999</v>
      </c>
      <c r="U12" t="n">
        <v>0.55</v>
      </c>
      <c r="V12" t="n">
        <v>0.84</v>
      </c>
      <c r="W12" t="n">
        <v>1.13</v>
      </c>
      <c r="X12" t="n">
        <v>0.58</v>
      </c>
      <c r="Y12" t="n">
        <v>1</v>
      </c>
      <c r="Z12" t="n">
        <v>10</v>
      </c>
      <c r="AA12" t="n">
        <v>125.2830567010482</v>
      </c>
      <c r="AB12" t="n">
        <v>171.4178052766779</v>
      </c>
      <c r="AC12" t="n">
        <v>155.0579305275202</v>
      </c>
      <c r="AD12" t="n">
        <v>125283.0567010482</v>
      </c>
      <c r="AE12" t="n">
        <v>171417.8052766779</v>
      </c>
      <c r="AF12" t="n">
        <v>1.745526963528015e-06</v>
      </c>
      <c r="AG12" t="n">
        <v>0.1310416666666667</v>
      </c>
      <c r="AH12" t="n">
        <v>155057.9305275202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8.062200000000001</v>
      </c>
      <c r="E13" t="n">
        <v>12.4</v>
      </c>
      <c r="F13" t="n">
        <v>8</v>
      </c>
      <c r="G13" t="n">
        <v>17.78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133.64</v>
      </c>
      <c r="Q13" t="n">
        <v>968.35</v>
      </c>
      <c r="R13" t="n">
        <v>41.33</v>
      </c>
      <c r="S13" t="n">
        <v>23.91</v>
      </c>
      <c r="T13" t="n">
        <v>7858.09</v>
      </c>
      <c r="U13" t="n">
        <v>0.58</v>
      </c>
      <c r="V13" t="n">
        <v>0.85</v>
      </c>
      <c r="W13" t="n">
        <v>1.12</v>
      </c>
      <c r="X13" t="n">
        <v>0.5</v>
      </c>
      <c r="Y13" t="n">
        <v>1</v>
      </c>
      <c r="Z13" t="n">
        <v>10</v>
      </c>
      <c r="AA13" t="n">
        <v>122.026302554739</v>
      </c>
      <c r="AB13" t="n">
        <v>166.9617705758473</v>
      </c>
      <c r="AC13" t="n">
        <v>151.0271735244514</v>
      </c>
      <c r="AD13" t="n">
        <v>122026.302554739</v>
      </c>
      <c r="AE13" t="n">
        <v>166961.7705758473</v>
      </c>
      <c r="AF13" t="n">
        <v>1.770941607670744e-06</v>
      </c>
      <c r="AG13" t="n">
        <v>0.1291666666666667</v>
      </c>
      <c r="AH13" t="n">
        <v>151027.1735244514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8.1455</v>
      </c>
      <c r="E14" t="n">
        <v>12.28</v>
      </c>
      <c r="F14" t="n">
        <v>7.98</v>
      </c>
      <c r="G14" t="n">
        <v>19.15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132.62</v>
      </c>
      <c r="Q14" t="n">
        <v>968.4299999999999</v>
      </c>
      <c r="R14" t="n">
        <v>40.94</v>
      </c>
      <c r="S14" t="n">
        <v>23.91</v>
      </c>
      <c r="T14" t="n">
        <v>7668.53</v>
      </c>
      <c r="U14" t="n">
        <v>0.58</v>
      </c>
      <c r="V14" t="n">
        <v>0.85</v>
      </c>
      <c r="W14" t="n">
        <v>1.11</v>
      </c>
      <c r="X14" t="n">
        <v>0.48</v>
      </c>
      <c r="Y14" t="n">
        <v>1</v>
      </c>
      <c r="Z14" t="n">
        <v>10</v>
      </c>
      <c r="AA14" t="n">
        <v>120.0401914854147</v>
      </c>
      <c r="AB14" t="n">
        <v>164.2442857897628</v>
      </c>
      <c r="AC14" t="n">
        <v>148.5690416723361</v>
      </c>
      <c r="AD14" t="n">
        <v>120040.1914854147</v>
      </c>
      <c r="AE14" t="n">
        <v>164244.2857897628</v>
      </c>
      <c r="AF14" t="n">
        <v>1.789239272814126e-06</v>
      </c>
      <c r="AG14" t="n">
        <v>0.1279166666666667</v>
      </c>
      <c r="AH14" t="n">
        <v>148569.0416723361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8.1904</v>
      </c>
      <c r="E15" t="n">
        <v>12.21</v>
      </c>
      <c r="F15" t="n">
        <v>7.97</v>
      </c>
      <c r="G15" t="n">
        <v>19.92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131.43</v>
      </c>
      <c r="Q15" t="n">
        <v>968.3200000000001</v>
      </c>
      <c r="R15" t="n">
        <v>40.36</v>
      </c>
      <c r="S15" t="n">
        <v>23.91</v>
      </c>
      <c r="T15" t="n">
        <v>7387.76</v>
      </c>
      <c r="U15" t="n">
        <v>0.59</v>
      </c>
      <c r="V15" t="n">
        <v>0.85</v>
      </c>
      <c r="W15" t="n">
        <v>1.12</v>
      </c>
      <c r="X15" t="n">
        <v>0.47</v>
      </c>
      <c r="Y15" t="n">
        <v>1</v>
      </c>
      <c r="Z15" t="n">
        <v>10</v>
      </c>
      <c r="AA15" t="n">
        <v>118.5636802057525</v>
      </c>
      <c r="AB15" t="n">
        <v>162.2240579178496</v>
      </c>
      <c r="AC15" t="n">
        <v>146.74162151311</v>
      </c>
      <c r="AD15" t="n">
        <v>118563.6802057525</v>
      </c>
      <c r="AE15" t="n">
        <v>162224.0579178496</v>
      </c>
      <c r="AF15" t="n">
        <v>1.799101999884208e-06</v>
      </c>
      <c r="AG15" t="n">
        <v>0.1271875</v>
      </c>
      <c r="AH15" t="n">
        <v>146741.62151311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8.3047</v>
      </c>
      <c r="E16" t="n">
        <v>12.04</v>
      </c>
      <c r="F16" t="n">
        <v>7.91</v>
      </c>
      <c r="G16" t="n">
        <v>21.56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129.89</v>
      </c>
      <c r="Q16" t="n">
        <v>968.54</v>
      </c>
      <c r="R16" t="n">
        <v>38.55</v>
      </c>
      <c r="S16" t="n">
        <v>23.91</v>
      </c>
      <c r="T16" t="n">
        <v>6491.33</v>
      </c>
      <c r="U16" t="n">
        <v>0.62</v>
      </c>
      <c r="V16" t="n">
        <v>0.86</v>
      </c>
      <c r="W16" t="n">
        <v>1.11</v>
      </c>
      <c r="X16" t="n">
        <v>0.41</v>
      </c>
      <c r="Y16" t="n">
        <v>1</v>
      </c>
      <c r="Z16" t="n">
        <v>10</v>
      </c>
      <c r="AA16" t="n">
        <v>115.7283275205658</v>
      </c>
      <c r="AB16" t="n">
        <v>158.3446032870468</v>
      </c>
      <c r="AC16" t="n">
        <v>143.232416587421</v>
      </c>
      <c r="AD16" t="n">
        <v>115728.3275205658</v>
      </c>
      <c r="AE16" t="n">
        <v>158344.6032870468</v>
      </c>
      <c r="AF16" t="n">
        <v>1.824209120243014e-06</v>
      </c>
      <c r="AG16" t="n">
        <v>0.1254166666666666</v>
      </c>
      <c r="AH16" t="n">
        <v>143232.416587421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8.351699999999999</v>
      </c>
      <c r="E17" t="n">
        <v>11.97</v>
      </c>
      <c r="F17" t="n">
        <v>7.89</v>
      </c>
      <c r="G17" t="n">
        <v>22.55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128.82</v>
      </c>
      <c r="Q17" t="n">
        <v>968.4400000000001</v>
      </c>
      <c r="R17" t="n">
        <v>38.02</v>
      </c>
      <c r="S17" t="n">
        <v>23.91</v>
      </c>
      <c r="T17" t="n">
        <v>6231.41</v>
      </c>
      <c r="U17" t="n">
        <v>0.63</v>
      </c>
      <c r="V17" t="n">
        <v>0.86</v>
      </c>
      <c r="W17" t="n">
        <v>1.11</v>
      </c>
      <c r="X17" t="n">
        <v>0.4</v>
      </c>
      <c r="Y17" t="n">
        <v>1</v>
      </c>
      <c r="Z17" t="n">
        <v>10</v>
      </c>
      <c r="AA17" t="n">
        <v>114.3171009582817</v>
      </c>
      <c r="AB17" t="n">
        <v>156.4137008456087</v>
      </c>
      <c r="AC17" t="n">
        <v>141.4857967649546</v>
      </c>
      <c r="AD17" t="n">
        <v>114317.1009582817</v>
      </c>
      <c r="AE17" t="n">
        <v>156413.7008456087</v>
      </c>
      <c r="AF17" t="n">
        <v>1.834533132988979e-06</v>
      </c>
      <c r="AG17" t="n">
        <v>0.1246875</v>
      </c>
      <c r="AH17" t="n">
        <v>141485.7967649546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8.4077</v>
      </c>
      <c r="E18" t="n">
        <v>11.89</v>
      </c>
      <c r="F18" t="n">
        <v>7.87</v>
      </c>
      <c r="G18" t="n">
        <v>23.6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128.13</v>
      </c>
      <c r="Q18" t="n">
        <v>968.37</v>
      </c>
      <c r="R18" t="n">
        <v>37.04</v>
      </c>
      <c r="S18" t="n">
        <v>23.91</v>
      </c>
      <c r="T18" t="n">
        <v>5746.36</v>
      </c>
      <c r="U18" t="n">
        <v>0.65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113.0485635949491</v>
      </c>
      <c r="AB18" t="n">
        <v>154.6780320611793</v>
      </c>
      <c r="AC18" t="n">
        <v>139.9157777732842</v>
      </c>
      <c r="AD18" t="n">
        <v>113048.5635949491</v>
      </c>
      <c r="AE18" t="n">
        <v>154678.0320611793</v>
      </c>
      <c r="AF18" t="n">
        <v>1.846834084345875e-06</v>
      </c>
      <c r="AG18" t="n">
        <v>0.1238541666666667</v>
      </c>
      <c r="AH18" t="n">
        <v>139915.7777732841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8.469200000000001</v>
      </c>
      <c r="E19" t="n">
        <v>11.81</v>
      </c>
      <c r="F19" t="n">
        <v>7.83</v>
      </c>
      <c r="G19" t="n">
        <v>24.74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126.23</v>
      </c>
      <c r="Q19" t="n">
        <v>968.3200000000001</v>
      </c>
      <c r="R19" t="n">
        <v>36.34</v>
      </c>
      <c r="S19" t="n">
        <v>23.91</v>
      </c>
      <c r="T19" t="n">
        <v>5398.89</v>
      </c>
      <c r="U19" t="n">
        <v>0.66</v>
      </c>
      <c r="V19" t="n">
        <v>0.86</v>
      </c>
      <c r="W19" t="n">
        <v>1.11</v>
      </c>
      <c r="X19" t="n">
        <v>0.34</v>
      </c>
      <c r="Y19" t="n">
        <v>1</v>
      </c>
      <c r="Z19" t="n">
        <v>10</v>
      </c>
      <c r="AA19" t="n">
        <v>110.8771336637833</v>
      </c>
      <c r="AB19" t="n">
        <v>151.7069858326321</v>
      </c>
      <c r="AC19" t="n">
        <v>137.228284026899</v>
      </c>
      <c r="AD19" t="n">
        <v>110877.1336637833</v>
      </c>
      <c r="AE19" t="n">
        <v>151706.9858326321</v>
      </c>
      <c r="AF19" t="n">
        <v>1.860343164853894e-06</v>
      </c>
      <c r="AG19" t="n">
        <v>0.1230208333333333</v>
      </c>
      <c r="AH19" t="n">
        <v>137228.284026899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8.524699999999999</v>
      </c>
      <c r="E20" t="n">
        <v>11.73</v>
      </c>
      <c r="F20" t="n">
        <v>7.81</v>
      </c>
      <c r="G20" t="n">
        <v>26.04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125.08</v>
      </c>
      <c r="Q20" t="n">
        <v>968.37</v>
      </c>
      <c r="R20" t="n">
        <v>35.53</v>
      </c>
      <c r="S20" t="n">
        <v>23.91</v>
      </c>
      <c r="T20" t="n">
        <v>5002.93</v>
      </c>
      <c r="U20" t="n">
        <v>0.67</v>
      </c>
      <c r="V20" t="n">
        <v>0.87</v>
      </c>
      <c r="W20" t="n">
        <v>1.1</v>
      </c>
      <c r="X20" t="n">
        <v>0.31</v>
      </c>
      <c r="Y20" t="n">
        <v>1</v>
      </c>
      <c r="Z20" t="n">
        <v>10</v>
      </c>
      <c r="AA20" t="n">
        <v>109.3612648824149</v>
      </c>
      <c r="AB20" t="n">
        <v>149.6329072905541</v>
      </c>
      <c r="AC20" t="n">
        <v>135.3521526298887</v>
      </c>
      <c r="AD20" t="n">
        <v>109361.2648824149</v>
      </c>
      <c r="AE20" t="n">
        <v>149632.9072905541</v>
      </c>
      <c r="AF20" t="n">
        <v>1.87253428628796e-06</v>
      </c>
      <c r="AG20" t="n">
        <v>0.1221875</v>
      </c>
      <c r="AH20" t="n">
        <v>135352.1526298887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8.5501</v>
      </c>
      <c r="E21" t="n">
        <v>11.7</v>
      </c>
      <c r="F21" t="n">
        <v>7.83</v>
      </c>
      <c r="G21" t="n">
        <v>27.64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125.07</v>
      </c>
      <c r="Q21" t="n">
        <v>968.3200000000001</v>
      </c>
      <c r="R21" t="n">
        <v>36.1</v>
      </c>
      <c r="S21" t="n">
        <v>23.91</v>
      </c>
      <c r="T21" t="n">
        <v>5291.41</v>
      </c>
      <c r="U21" t="n">
        <v>0.66</v>
      </c>
      <c r="V21" t="n">
        <v>0.86</v>
      </c>
      <c r="W21" t="n">
        <v>1.11</v>
      </c>
      <c r="X21" t="n">
        <v>0.33</v>
      </c>
      <c r="Y21" t="n">
        <v>1</v>
      </c>
      <c r="Z21" t="n">
        <v>10</v>
      </c>
      <c r="AA21" t="n">
        <v>109.1052196185044</v>
      </c>
      <c r="AB21" t="n">
        <v>149.2825748645522</v>
      </c>
      <c r="AC21" t="n">
        <v>135.0352554389297</v>
      </c>
      <c r="AD21" t="n">
        <v>109105.2196185044</v>
      </c>
      <c r="AE21" t="n">
        <v>149282.5748645522</v>
      </c>
      <c r="AF21" t="n">
        <v>1.878113646367695e-06</v>
      </c>
      <c r="AG21" t="n">
        <v>0.121875</v>
      </c>
      <c r="AH21" t="n">
        <v>135035.2554389297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8.6182</v>
      </c>
      <c r="E22" t="n">
        <v>11.6</v>
      </c>
      <c r="F22" t="n">
        <v>7.79</v>
      </c>
      <c r="G22" t="n">
        <v>29.22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123.97</v>
      </c>
      <c r="Q22" t="n">
        <v>968.38</v>
      </c>
      <c r="R22" t="n">
        <v>34.83</v>
      </c>
      <c r="S22" t="n">
        <v>23.91</v>
      </c>
      <c r="T22" t="n">
        <v>4662.41</v>
      </c>
      <c r="U22" t="n">
        <v>0.6899999999999999</v>
      </c>
      <c r="V22" t="n">
        <v>0.87</v>
      </c>
      <c r="W22" t="n">
        <v>1.11</v>
      </c>
      <c r="X22" t="n">
        <v>0.3</v>
      </c>
      <c r="Y22" t="n">
        <v>1</v>
      </c>
      <c r="Z22" t="n">
        <v>10</v>
      </c>
      <c r="AA22" t="n">
        <v>107.421868934533</v>
      </c>
      <c r="AB22" t="n">
        <v>146.9793401945527</v>
      </c>
      <c r="AC22" t="n">
        <v>132.951838253224</v>
      </c>
      <c r="AD22" t="n">
        <v>107421.868934533</v>
      </c>
      <c r="AE22" t="n">
        <v>146979.3401945527</v>
      </c>
      <c r="AF22" t="n">
        <v>1.893072481857062e-06</v>
      </c>
      <c r="AG22" t="n">
        <v>0.1208333333333333</v>
      </c>
      <c r="AH22" t="n">
        <v>132951.838253224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8.6722</v>
      </c>
      <c r="E23" t="n">
        <v>11.53</v>
      </c>
      <c r="F23" t="n">
        <v>7.77</v>
      </c>
      <c r="G23" t="n">
        <v>31.09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122.04</v>
      </c>
      <c r="Q23" t="n">
        <v>968.35</v>
      </c>
      <c r="R23" t="n">
        <v>34.38</v>
      </c>
      <c r="S23" t="n">
        <v>23.91</v>
      </c>
      <c r="T23" t="n">
        <v>4440.05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105.482905295173</v>
      </c>
      <c r="AB23" t="n">
        <v>144.3263646021431</v>
      </c>
      <c r="AC23" t="n">
        <v>130.5520589278785</v>
      </c>
      <c r="AD23" t="n">
        <v>105482.905295173</v>
      </c>
      <c r="AE23" t="n">
        <v>144326.3646021431</v>
      </c>
      <c r="AF23" t="n">
        <v>1.90493411352264e-06</v>
      </c>
      <c r="AG23" t="n">
        <v>0.1201041666666667</v>
      </c>
      <c r="AH23" t="n">
        <v>130552.0589278785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8.676600000000001</v>
      </c>
      <c r="E24" t="n">
        <v>11.53</v>
      </c>
      <c r="F24" t="n">
        <v>7.77</v>
      </c>
      <c r="G24" t="n">
        <v>31.07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122.28</v>
      </c>
      <c r="Q24" t="n">
        <v>968.3200000000001</v>
      </c>
      <c r="R24" t="n">
        <v>34.23</v>
      </c>
      <c r="S24" t="n">
        <v>23.91</v>
      </c>
      <c r="T24" t="n">
        <v>4364.82</v>
      </c>
      <c r="U24" t="n">
        <v>0.7</v>
      </c>
      <c r="V24" t="n">
        <v>0.87</v>
      </c>
      <c r="W24" t="n">
        <v>1.1</v>
      </c>
      <c r="X24" t="n">
        <v>0.27</v>
      </c>
      <c r="Y24" t="n">
        <v>1</v>
      </c>
      <c r="Z24" t="n">
        <v>10</v>
      </c>
      <c r="AA24" t="n">
        <v>105.5809637761149</v>
      </c>
      <c r="AB24" t="n">
        <v>144.4605325418026</v>
      </c>
      <c r="AC24" t="n">
        <v>130.6734220676829</v>
      </c>
      <c r="AD24" t="n">
        <v>105580.9637761149</v>
      </c>
      <c r="AE24" t="n">
        <v>144460.5325418026</v>
      </c>
      <c r="AF24" t="n">
        <v>1.905900616843539e-06</v>
      </c>
      <c r="AG24" t="n">
        <v>0.1201041666666667</v>
      </c>
      <c r="AH24" t="n">
        <v>130673.4220676829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8.735300000000001</v>
      </c>
      <c r="E25" t="n">
        <v>11.45</v>
      </c>
      <c r="F25" t="n">
        <v>7.74</v>
      </c>
      <c r="G25" t="n">
        <v>33.19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120.67</v>
      </c>
      <c r="Q25" t="n">
        <v>968.3200000000001</v>
      </c>
      <c r="R25" t="n">
        <v>33.35</v>
      </c>
      <c r="S25" t="n">
        <v>23.91</v>
      </c>
      <c r="T25" t="n">
        <v>3931.17</v>
      </c>
      <c r="U25" t="n">
        <v>0.72</v>
      </c>
      <c r="V25" t="n">
        <v>0.87</v>
      </c>
      <c r="W25" t="n">
        <v>1.1</v>
      </c>
      <c r="X25" t="n">
        <v>0.25</v>
      </c>
      <c r="Y25" t="n">
        <v>1</v>
      </c>
      <c r="Z25" t="n">
        <v>10</v>
      </c>
      <c r="AA25" t="n">
        <v>103.7763043638557</v>
      </c>
      <c r="AB25" t="n">
        <v>141.9913179179966</v>
      </c>
      <c r="AC25" t="n">
        <v>128.4398658220076</v>
      </c>
      <c r="AD25" t="n">
        <v>103776.3043638557</v>
      </c>
      <c r="AE25" t="n">
        <v>141991.3179179966</v>
      </c>
      <c r="AF25" t="n">
        <v>1.918794649783713e-06</v>
      </c>
      <c r="AG25" t="n">
        <v>0.1192708333333333</v>
      </c>
      <c r="AH25" t="n">
        <v>128439.8658220076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8.737</v>
      </c>
      <c r="E26" t="n">
        <v>11.45</v>
      </c>
      <c r="F26" t="n">
        <v>7.74</v>
      </c>
      <c r="G26" t="n">
        <v>33.18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120.28</v>
      </c>
      <c r="Q26" t="n">
        <v>968.3200000000001</v>
      </c>
      <c r="R26" t="n">
        <v>33.26</v>
      </c>
      <c r="S26" t="n">
        <v>23.91</v>
      </c>
      <c r="T26" t="n">
        <v>3884.72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103.5135870195264</v>
      </c>
      <c r="AB26" t="n">
        <v>141.6318564572142</v>
      </c>
      <c r="AC26" t="n">
        <v>128.1147108585349</v>
      </c>
      <c r="AD26" t="n">
        <v>103513.5870195264</v>
      </c>
      <c r="AE26" t="n">
        <v>141631.8564572142</v>
      </c>
      <c r="AF26" t="n">
        <v>1.919168071521333e-06</v>
      </c>
      <c r="AG26" t="n">
        <v>0.1192708333333333</v>
      </c>
      <c r="AH26" t="n">
        <v>128114.7108585349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8.785399999999999</v>
      </c>
      <c r="E27" t="n">
        <v>11.38</v>
      </c>
      <c r="F27" t="n">
        <v>7.73</v>
      </c>
      <c r="G27" t="n">
        <v>35.69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119.44</v>
      </c>
      <c r="Q27" t="n">
        <v>968.3200000000001</v>
      </c>
      <c r="R27" t="n">
        <v>33.09</v>
      </c>
      <c r="S27" t="n">
        <v>23.91</v>
      </c>
      <c r="T27" t="n">
        <v>3806.4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102.3976036352286</v>
      </c>
      <c r="AB27" t="n">
        <v>140.1049187571065</v>
      </c>
      <c r="AC27" t="n">
        <v>126.7335019494544</v>
      </c>
      <c r="AD27" t="n">
        <v>102397.6036352286</v>
      </c>
      <c r="AE27" t="n">
        <v>140104.9187571065</v>
      </c>
      <c r="AF27" t="n">
        <v>1.92979960805122e-06</v>
      </c>
      <c r="AG27" t="n">
        <v>0.1185416666666667</v>
      </c>
      <c r="AH27" t="n">
        <v>126733.5019494544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8.7826</v>
      </c>
      <c r="E28" t="n">
        <v>11.39</v>
      </c>
      <c r="F28" t="n">
        <v>7.74</v>
      </c>
      <c r="G28" t="n">
        <v>35.71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118.87</v>
      </c>
      <c r="Q28" t="n">
        <v>968.4</v>
      </c>
      <c r="R28" t="n">
        <v>33.13</v>
      </c>
      <c r="S28" t="n">
        <v>23.91</v>
      </c>
      <c r="T28" t="n">
        <v>3827.23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102.110917474727</v>
      </c>
      <c r="AB28" t="n">
        <v>139.7126621046076</v>
      </c>
      <c r="AC28" t="n">
        <v>126.3786817213342</v>
      </c>
      <c r="AD28" t="n">
        <v>102110.917474727</v>
      </c>
      <c r="AE28" t="n">
        <v>139712.6621046076</v>
      </c>
      <c r="AF28" t="n">
        <v>1.929184560483376e-06</v>
      </c>
      <c r="AG28" t="n">
        <v>0.1186458333333333</v>
      </c>
      <c r="AH28" t="n">
        <v>126378.6817213342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8.8422</v>
      </c>
      <c r="E29" t="n">
        <v>11.31</v>
      </c>
      <c r="F29" t="n">
        <v>7.71</v>
      </c>
      <c r="G29" t="n">
        <v>38.57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117.21</v>
      </c>
      <c r="Q29" t="n">
        <v>968.3200000000001</v>
      </c>
      <c r="R29" t="n">
        <v>32.38</v>
      </c>
      <c r="S29" t="n">
        <v>23.91</v>
      </c>
      <c r="T29" t="n">
        <v>3454.94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100.3100880051523</v>
      </c>
      <c r="AB29" t="n">
        <v>137.2486877773477</v>
      </c>
      <c r="AC29" t="n">
        <v>124.1498656456575</v>
      </c>
      <c r="AD29" t="n">
        <v>100310.0880051523</v>
      </c>
      <c r="AE29" t="n">
        <v>137248.6877773477</v>
      </c>
      <c r="AF29" t="n">
        <v>1.942276287284643e-06</v>
      </c>
      <c r="AG29" t="n">
        <v>0.1178125</v>
      </c>
      <c r="AH29" t="n">
        <v>124149.8656456575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8.8424</v>
      </c>
      <c r="E30" t="n">
        <v>11.31</v>
      </c>
      <c r="F30" t="n">
        <v>7.71</v>
      </c>
      <c r="G30" t="n">
        <v>38.57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116.37</v>
      </c>
      <c r="Q30" t="n">
        <v>968.33</v>
      </c>
      <c r="R30" t="n">
        <v>32.42</v>
      </c>
      <c r="S30" t="n">
        <v>23.91</v>
      </c>
      <c r="T30" t="n">
        <v>3474.45</v>
      </c>
      <c r="U30" t="n">
        <v>0.74</v>
      </c>
      <c r="V30" t="n">
        <v>0.88</v>
      </c>
      <c r="W30" t="n">
        <v>1.1</v>
      </c>
      <c r="X30" t="n">
        <v>0.22</v>
      </c>
      <c r="Y30" t="n">
        <v>1</v>
      </c>
      <c r="Z30" t="n">
        <v>10</v>
      </c>
      <c r="AA30" t="n">
        <v>99.7908957563159</v>
      </c>
      <c r="AB30" t="n">
        <v>136.5383060373447</v>
      </c>
      <c r="AC30" t="n">
        <v>123.5072817418932</v>
      </c>
      <c r="AD30" t="n">
        <v>99790.89575631591</v>
      </c>
      <c r="AE30" t="n">
        <v>136538.3060373446</v>
      </c>
      <c r="AF30" t="n">
        <v>1.942320219253775e-06</v>
      </c>
      <c r="AG30" t="n">
        <v>0.1178125</v>
      </c>
      <c r="AH30" t="n">
        <v>123507.2817418932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8.8986</v>
      </c>
      <c r="E31" t="n">
        <v>11.24</v>
      </c>
      <c r="F31" t="n">
        <v>7.7</v>
      </c>
      <c r="G31" t="n">
        <v>41.98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9</v>
      </c>
      <c r="N31" t="n">
        <v>85.61</v>
      </c>
      <c r="O31" t="n">
        <v>37241.49</v>
      </c>
      <c r="P31" t="n">
        <v>115.11</v>
      </c>
      <c r="Q31" t="n">
        <v>968.3200000000001</v>
      </c>
      <c r="R31" t="n">
        <v>31.89</v>
      </c>
      <c r="S31" t="n">
        <v>23.91</v>
      </c>
      <c r="T31" t="n">
        <v>3216.31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98.36673952562909</v>
      </c>
      <c r="AB31" t="n">
        <v>134.5897126531812</v>
      </c>
      <c r="AC31" t="n">
        <v>121.7446593754457</v>
      </c>
      <c r="AD31" t="n">
        <v>98366.73952562909</v>
      </c>
      <c r="AE31" t="n">
        <v>134589.7126531812</v>
      </c>
      <c r="AF31" t="n">
        <v>1.954665102579802e-06</v>
      </c>
      <c r="AG31" t="n">
        <v>0.1170833333333333</v>
      </c>
      <c r="AH31" t="n">
        <v>121744.6593754457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8.896599999999999</v>
      </c>
      <c r="E32" t="n">
        <v>11.24</v>
      </c>
      <c r="F32" t="n">
        <v>7.7</v>
      </c>
      <c r="G32" t="n">
        <v>41.99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114.48</v>
      </c>
      <c r="Q32" t="n">
        <v>968.3200000000001</v>
      </c>
      <c r="R32" t="n">
        <v>32.1</v>
      </c>
      <c r="S32" t="n">
        <v>23.91</v>
      </c>
      <c r="T32" t="n">
        <v>3319.6</v>
      </c>
      <c r="U32" t="n">
        <v>0.74</v>
      </c>
      <c r="V32" t="n">
        <v>0.88</v>
      </c>
      <c r="W32" t="n">
        <v>1.1</v>
      </c>
      <c r="X32" t="n">
        <v>0.2</v>
      </c>
      <c r="Y32" t="n">
        <v>1</v>
      </c>
      <c r="Z32" t="n">
        <v>10</v>
      </c>
      <c r="AA32" t="n">
        <v>98.00303738135625</v>
      </c>
      <c r="AB32" t="n">
        <v>134.0920793339812</v>
      </c>
      <c r="AC32" t="n">
        <v>121.2945194817972</v>
      </c>
      <c r="AD32" t="n">
        <v>98003.03738135625</v>
      </c>
      <c r="AE32" t="n">
        <v>134092.0793339812</v>
      </c>
      <c r="AF32" t="n">
        <v>1.954225782888484e-06</v>
      </c>
      <c r="AG32" t="n">
        <v>0.1170833333333333</v>
      </c>
      <c r="AH32" t="n">
        <v>121294.5194817972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8.897500000000001</v>
      </c>
      <c r="E33" t="n">
        <v>11.24</v>
      </c>
      <c r="F33" t="n">
        <v>7.7</v>
      </c>
      <c r="G33" t="n">
        <v>41.98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113.94</v>
      </c>
      <c r="Q33" t="n">
        <v>968.3200000000001</v>
      </c>
      <c r="R33" t="n">
        <v>32.01</v>
      </c>
      <c r="S33" t="n">
        <v>23.91</v>
      </c>
      <c r="T33" t="n">
        <v>3275.54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97.66304806700629</v>
      </c>
      <c r="AB33" t="n">
        <v>133.6268909548179</v>
      </c>
      <c r="AC33" t="n">
        <v>120.8737280286451</v>
      </c>
      <c r="AD33" t="n">
        <v>97663.04806700628</v>
      </c>
      <c r="AE33" t="n">
        <v>133626.8909548179</v>
      </c>
      <c r="AF33" t="n">
        <v>1.954423476749577e-06</v>
      </c>
      <c r="AG33" t="n">
        <v>0.1170833333333333</v>
      </c>
      <c r="AH33" t="n">
        <v>120873.7280286451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8.961</v>
      </c>
      <c r="E34" t="n">
        <v>11.16</v>
      </c>
      <c r="F34" t="n">
        <v>7.67</v>
      </c>
      <c r="G34" t="n">
        <v>46.03</v>
      </c>
      <c r="H34" t="n">
        <v>0.53</v>
      </c>
      <c r="I34" t="n">
        <v>10</v>
      </c>
      <c r="J34" t="n">
        <v>301.64</v>
      </c>
      <c r="K34" t="n">
        <v>61.2</v>
      </c>
      <c r="L34" t="n">
        <v>9</v>
      </c>
      <c r="M34" t="n">
        <v>8</v>
      </c>
      <c r="N34" t="n">
        <v>86.44</v>
      </c>
      <c r="O34" t="n">
        <v>37436.63</v>
      </c>
      <c r="P34" t="n">
        <v>112.95</v>
      </c>
      <c r="Q34" t="n">
        <v>968.3200000000001</v>
      </c>
      <c r="R34" t="n">
        <v>31.09</v>
      </c>
      <c r="S34" t="n">
        <v>23.91</v>
      </c>
      <c r="T34" t="n">
        <v>2819.68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96.28086261302333</v>
      </c>
      <c r="AB34" t="n">
        <v>131.7357238389608</v>
      </c>
      <c r="AC34" t="n">
        <v>119.163051248055</v>
      </c>
      <c r="AD34" t="n">
        <v>96280.86261302333</v>
      </c>
      <c r="AE34" t="n">
        <v>131735.7238389608</v>
      </c>
      <c r="AF34" t="n">
        <v>1.968371876948914e-06</v>
      </c>
      <c r="AG34" t="n">
        <v>0.11625</v>
      </c>
      <c r="AH34" t="n">
        <v>119163.051248055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8.9697</v>
      </c>
      <c r="E35" t="n">
        <v>11.15</v>
      </c>
      <c r="F35" t="n">
        <v>7.66</v>
      </c>
      <c r="G35" t="n">
        <v>45.96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111.62</v>
      </c>
      <c r="Q35" t="n">
        <v>968.36</v>
      </c>
      <c r="R35" t="n">
        <v>30.84</v>
      </c>
      <c r="S35" t="n">
        <v>23.91</v>
      </c>
      <c r="T35" t="n">
        <v>2693.82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95.34871725238386</v>
      </c>
      <c r="AB35" t="n">
        <v>130.4603214331835</v>
      </c>
      <c r="AC35" t="n">
        <v>118.0093714578463</v>
      </c>
      <c r="AD35" t="n">
        <v>95348.71725238387</v>
      </c>
      <c r="AE35" t="n">
        <v>130460.3214331835</v>
      </c>
      <c r="AF35" t="n">
        <v>1.970282917606146e-06</v>
      </c>
      <c r="AG35" t="n">
        <v>0.1161458333333333</v>
      </c>
      <c r="AH35" t="n">
        <v>118009.3714578463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8.9679</v>
      </c>
      <c r="E36" t="n">
        <v>11.15</v>
      </c>
      <c r="F36" t="n">
        <v>7.66</v>
      </c>
      <c r="G36" t="n">
        <v>45.98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110.68</v>
      </c>
      <c r="Q36" t="n">
        <v>968.3200000000001</v>
      </c>
      <c r="R36" t="n">
        <v>30.82</v>
      </c>
      <c r="S36" t="n">
        <v>23.91</v>
      </c>
      <c r="T36" t="n">
        <v>2686.19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94.7970363846932</v>
      </c>
      <c r="AB36" t="n">
        <v>129.7054873315674</v>
      </c>
      <c r="AC36" t="n">
        <v>117.3265776634718</v>
      </c>
      <c r="AD36" t="n">
        <v>94797.0363846932</v>
      </c>
      <c r="AE36" t="n">
        <v>129705.4873315674</v>
      </c>
      <c r="AF36" t="n">
        <v>1.96988752988396e-06</v>
      </c>
      <c r="AG36" t="n">
        <v>0.1161458333333333</v>
      </c>
      <c r="AH36" t="n">
        <v>117326.5776634718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9.0128</v>
      </c>
      <c r="E37" t="n">
        <v>11.1</v>
      </c>
      <c r="F37" t="n">
        <v>7.66</v>
      </c>
      <c r="G37" t="n">
        <v>51.07</v>
      </c>
      <c r="H37" t="n">
        <v>0.57</v>
      </c>
      <c r="I37" t="n">
        <v>9</v>
      </c>
      <c r="J37" t="n">
        <v>303.23</v>
      </c>
      <c r="K37" t="n">
        <v>61.2</v>
      </c>
      <c r="L37" t="n">
        <v>9.75</v>
      </c>
      <c r="M37" t="n">
        <v>7</v>
      </c>
      <c r="N37" t="n">
        <v>87.28</v>
      </c>
      <c r="O37" t="n">
        <v>37632.84</v>
      </c>
      <c r="P37" t="n">
        <v>108.58</v>
      </c>
      <c r="Q37" t="n">
        <v>968.3200000000001</v>
      </c>
      <c r="R37" t="n">
        <v>30.81</v>
      </c>
      <c r="S37" t="n">
        <v>23.91</v>
      </c>
      <c r="T37" t="n">
        <v>2684.32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93.06510772704831</v>
      </c>
      <c r="AB37" t="n">
        <v>127.335786134879</v>
      </c>
      <c r="AC37" t="n">
        <v>115.1830374230981</v>
      </c>
      <c r="AD37" t="n">
        <v>93065.10772704831</v>
      </c>
      <c r="AE37" t="n">
        <v>127335.786134879</v>
      </c>
      <c r="AF37" t="n">
        <v>1.979750256954042e-06</v>
      </c>
      <c r="AG37" t="n">
        <v>0.115625</v>
      </c>
      <c r="AH37" t="n">
        <v>115183.0374230981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9.018000000000001</v>
      </c>
      <c r="E38" t="n">
        <v>11.09</v>
      </c>
      <c r="F38" t="n">
        <v>7.65</v>
      </c>
      <c r="G38" t="n">
        <v>51.03</v>
      </c>
      <c r="H38" t="n">
        <v>0.59</v>
      </c>
      <c r="I38" t="n">
        <v>9</v>
      </c>
      <c r="J38" t="n">
        <v>303.76</v>
      </c>
      <c r="K38" t="n">
        <v>61.2</v>
      </c>
      <c r="L38" t="n">
        <v>10</v>
      </c>
      <c r="M38" t="n">
        <v>7</v>
      </c>
      <c r="N38" t="n">
        <v>87.56999999999999</v>
      </c>
      <c r="O38" t="n">
        <v>37698.48</v>
      </c>
      <c r="P38" t="n">
        <v>108.64</v>
      </c>
      <c r="Q38" t="n">
        <v>968.3200000000001</v>
      </c>
      <c r="R38" t="n">
        <v>30.74</v>
      </c>
      <c r="S38" t="n">
        <v>23.91</v>
      </c>
      <c r="T38" t="n">
        <v>2653.04</v>
      </c>
      <c r="U38" t="n">
        <v>0.78</v>
      </c>
      <c r="V38" t="n">
        <v>0.88</v>
      </c>
      <c r="W38" t="n">
        <v>1.09</v>
      </c>
      <c r="X38" t="n">
        <v>0.16</v>
      </c>
      <c r="Y38" t="n">
        <v>1</v>
      </c>
      <c r="Z38" t="n">
        <v>10</v>
      </c>
      <c r="AA38" t="n">
        <v>93.01519919666221</v>
      </c>
      <c r="AB38" t="n">
        <v>127.2674990817958</v>
      </c>
      <c r="AC38" t="n">
        <v>115.1212675905196</v>
      </c>
      <c r="AD38" t="n">
        <v>93015.19919666222</v>
      </c>
      <c r="AE38" t="n">
        <v>127267.4990817958</v>
      </c>
      <c r="AF38" t="n">
        <v>1.980892488151468e-06</v>
      </c>
      <c r="AG38" t="n">
        <v>0.1155208333333333</v>
      </c>
      <c r="AH38" t="n">
        <v>115121.2675905196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9.0185</v>
      </c>
      <c r="E39" t="n">
        <v>11.09</v>
      </c>
      <c r="F39" t="n">
        <v>7.65</v>
      </c>
      <c r="G39" t="n">
        <v>51.03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108.04</v>
      </c>
      <c r="Q39" t="n">
        <v>968.36</v>
      </c>
      <c r="R39" t="n">
        <v>30.6</v>
      </c>
      <c r="S39" t="n">
        <v>23.91</v>
      </c>
      <c r="T39" t="n">
        <v>2581.15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92.64810021007641</v>
      </c>
      <c r="AB39" t="n">
        <v>126.7652180530851</v>
      </c>
      <c r="AC39" t="n">
        <v>114.666923558233</v>
      </c>
      <c r="AD39" t="n">
        <v>92648.1002100764</v>
      </c>
      <c r="AE39" t="n">
        <v>126765.2180530851</v>
      </c>
      <c r="AF39" t="n">
        <v>1.981002318074298e-06</v>
      </c>
      <c r="AG39" t="n">
        <v>0.1155208333333333</v>
      </c>
      <c r="AH39" t="n">
        <v>114666.923558233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9.007</v>
      </c>
      <c r="E40" t="n">
        <v>11.1</v>
      </c>
      <c r="F40" t="n">
        <v>7.67</v>
      </c>
      <c r="G40" t="n">
        <v>51.12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5</v>
      </c>
      <c r="N40" t="n">
        <v>88.13</v>
      </c>
      <c r="O40" t="n">
        <v>37830.13</v>
      </c>
      <c r="P40" t="n">
        <v>107.52</v>
      </c>
      <c r="Q40" t="n">
        <v>968.36</v>
      </c>
      <c r="R40" t="n">
        <v>30.87</v>
      </c>
      <c r="S40" t="n">
        <v>23.91</v>
      </c>
      <c r="T40" t="n">
        <v>2714.19</v>
      </c>
      <c r="U40" t="n">
        <v>0.77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92.51661881076733</v>
      </c>
      <c r="AB40" t="n">
        <v>126.5853194020005</v>
      </c>
      <c r="AC40" t="n">
        <v>114.5041941819186</v>
      </c>
      <c r="AD40" t="n">
        <v>92516.61881076732</v>
      </c>
      <c r="AE40" t="n">
        <v>126585.3194020005</v>
      </c>
      <c r="AF40" t="n">
        <v>1.978476229849221e-06</v>
      </c>
      <c r="AG40" t="n">
        <v>0.115625</v>
      </c>
      <c r="AH40" t="n">
        <v>114504.1941819186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9.008599999999999</v>
      </c>
      <c r="E41" t="n">
        <v>11.1</v>
      </c>
      <c r="F41" t="n">
        <v>7.67</v>
      </c>
      <c r="G41" t="n">
        <v>51.11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106.51</v>
      </c>
      <c r="Q41" t="n">
        <v>968.33</v>
      </c>
      <c r="R41" t="n">
        <v>30.77</v>
      </c>
      <c r="S41" t="n">
        <v>23.91</v>
      </c>
      <c r="T41" t="n">
        <v>2663.45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91.89041690172024</v>
      </c>
      <c r="AB41" t="n">
        <v>125.7285223239642</v>
      </c>
      <c r="AC41" t="n">
        <v>113.7291686144876</v>
      </c>
      <c r="AD41" t="n">
        <v>91890.41690172024</v>
      </c>
      <c r="AE41" t="n">
        <v>125728.5223239642</v>
      </c>
      <c r="AF41" t="n">
        <v>1.978827685602275e-06</v>
      </c>
      <c r="AG41" t="n">
        <v>0.115625</v>
      </c>
      <c r="AH41" t="n">
        <v>113729.1686144876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9.077199999999999</v>
      </c>
      <c r="E42" t="n">
        <v>11.02</v>
      </c>
      <c r="F42" t="n">
        <v>7.64</v>
      </c>
      <c r="G42" t="n">
        <v>57.27</v>
      </c>
      <c r="H42" t="n">
        <v>0.64</v>
      </c>
      <c r="I42" t="n">
        <v>8</v>
      </c>
      <c r="J42" t="n">
        <v>305.9</v>
      </c>
      <c r="K42" t="n">
        <v>61.2</v>
      </c>
      <c r="L42" t="n">
        <v>11</v>
      </c>
      <c r="M42" t="n">
        <v>3</v>
      </c>
      <c r="N42" t="n">
        <v>88.7</v>
      </c>
      <c r="O42" t="n">
        <v>37962.28</v>
      </c>
      <c r="P42" t="n">
        <v>104.87</v>
      </c>
      <c r="Q42" t="n">
        <v>968.3200000000001</v>
      </c>
      <c r="R42" t="n">
        <v>29.88</v>
      </c>
      <c r="S42" t="n">
        <v>23.91</v>
      </c>
      <c r="T42" t="n">
        <v>2226.32</v>
      </c>
      <c r="U42" t="n">
        <v>0.8</v>
      </c>
      <c r="V42" t="n">
        <v>0.89</v>
      </c>
      <c r="W42" t="n">
        <v>1.1</v>
      </c>
      <c r="X42" t="n">
        <v>0.14</v>
      </c>
      <c r="Y42" t="n">
        <v>1</v>
      </c>
      <c r="Z42" t="n">
        <v>10</v>
      </c>
      <c r="AA42" t="n">
        <v>90.12604983371281</v>
      </c>
      <c r="AB42" t="n">
        <v>123.3144374631362</v>
      </c>
      <c r="AC42" t="n">
        <v>111.5454806245868</v>
      </c>
      <c r="AD42" t="n">
        <v>90126.04983371281</v>
      </c>
      <c r="AE42" t="n">
        <v>123314.4374631362</v>
      </c>
      <c r="AF42" t="n">
        <v>1.993896351014472e-06</v>
      </c>
      <c r="AG42" t="n">
        <v>0.1147916666666667</v>
      </c>
      <c r="AH42" t="n">
        <v>111545.4806245868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9.0762</v>
      </c>
      <c r="E43" t="n">
        <v>11.02</v>
      </c>
      <c r="F43" t="n">
        <v>7.64</v>
      </c>
      <c r="G43" t="n">
        <v>57.28</v>
      </c>
      <c r="H43" t="n">
        <v>0.65</v>
      </c>
      <c r="I43" t="n">
        <v>8</v>
      </c>
      <c r="J43" t="n">
        <v>306.44</v>
      </c>
      <c r="K43" t="n">
        <v>61.2</v>
      </c>
      <c r="L43" t="n">
        <v>11.25</v>
      </c>
      <c r="M43" t="n">
        <v>1</v>
      </c>
      <c r="N43" t="n">
        <v>88.98999999999999</v>
      </c>
      <c r="O43" t="n">
        <v>38028.53</v>
      </c>
      <c r="P43" t="n">
        <v>104.68</v>
      </c>
      <c r="Q43" t="n">
        <v>968.41</v>
      </c>
      <c r="R43" t="n">
        <v>29.92</v>
      </c>
      <c r="S43" t="n">
        <v>23.91</v>
      </c>
      <c r="T43" t="n">
        <v>2244.4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90.02183829011395</v>
      </c>
      <c r="AB43" t="n">
        <v>123.1718506316955</v>
      </c>
      <c r="AC43" t="n">
        <v>111.4165020802169</v>
      </c>
      <c r="AD43" t="n">
        <v>90021.83829011394</v>
      </c>
      <c r="AE43" t="n">
        <v>123171.8506316955</v>
      </c>
      <c r="AF43" t="n">
        <v>1.993676691168813e-06</v>
      </c>
      <c r="AG43" t="n">
        <v>0.1147916666666667</v>
      </c>
      <c r="AH43" t="n">
        <v>111416.5020802169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9.076499999999999</v>
      </c>
      <c r="E44" t="n">
        <v>11.02</v>
      </c>
      <c r="F44" t="n">
        <v>7.64</v>
      </c>
      <c r="G44" t="n">
        <v>57.28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1</v>
      </c>
      <c r="N44" t="n">
        <v>89.28</v>
      </c>
      <c r="O44" t="n">
        <v>38094.91</v>
      </c>
      <c r="P44" t="n">
        <v>104.92</v>
      </c>
      <c r="Q44" t="n">
        <v>968.37</v>
      </c>
      <c r="R44" t="n">
        <v>29.94</v>
      </c>
      <c r="S44" t="n">
        <v>23.91</v>
      </c>
      <c r="T44" t="n">
        <v>2257.92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90.16282469729954</v>
      </c>
      <c r="AB44" t="n">
        <v>123.364754453888</v>
      </c>
      <c r="AC44" t="n">
        <v>111.5909954323616</v>
      </c>
      <c r="AD44" t="n">
        <v>90162.82469729954</v>
      </c>
      <c r="AE44" t="n">
        <v>123364.754453888</v>
      </c>
      <c r="AF44" t="n">
        <v>1.99374258912251e-06</v>
      </c>
      <c r="AG44" t="n">
        <v>0.1147916666666667</v>
      </c>
      <c r="AH44" t="n">
        <v>111590.9954323616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9.071199999999999</v>
      </c>
      <c r="E45" t="n">
        <v>11.02</v>
      </c>
      <c r="F45" t="n">
        <v>7.64</v>
      </c>
      <c r="G45" t="n">
        <v>57.33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0</v>
      </c>
      <c r="N45" t="n">
        <v>89.56999999999999</v>
      </c>
      <c r="O45" t="n">
        <v>38161.42</v>
      </c>
      <c r="P45" t="n">
        <v>105.62</v>
      </c>
      <c r="Q45" t="n">
        <v>968.3200000000001</v>
      </c>
      <c r="R45" t="n">
        <v>29.94</v>
      </c>
      <c r="S45" t="n">
        <v>23.91</v>
      </c>
      <c r="T45" t="n">
        <v>2256.2</v>
      </c>
      <c r="U45" t="n">
        <v>0.8</v>
      </c>
      <c r="V45" t="n">
        <v>0.88</v>
      </c>
      <c r="W45" t="n">
        <v>1.1</v>
      </c>
      <c r="X45" t="n">
        <v>0.15</v>
      </c>
      <c r="Y45" t="n">
        <v>1</v>
      </c>
      <c r="Z45" t="n">
        <v>10</v>
      </c>
      <c r="AA45" t="n">
        <v>90.63427728096129</v>
      </c>
      <c r="AB45" t="n">
        <v>124.0098166778737</v>
      </c>
      <c r="AC45" t="n">
        <v>112.1744938230409</v>
      </c>
      <c r="AD45" t="n">
        <v>90634.27728096128</v>
      </c>
      <c r="AE45" t="n">
        <v>124009.8166778738</v>
      </c>
      <c r="AF45" t="n">
        <v>1.992578391940519e-06</v>
      </c>
      <c r="AG45" t="n">
        <v>0.1147916666666667</v>
      </c>
      <c r="AH45" t="n">
        <v>112174.4938230409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7.7991</v>
      </c>
      <c r="E2" t="n">
        <v>12.82</v>
      </c>
      <c r="F2" t="n">
        <v>8.82</v>
      </c>
      <c r="G2" t="n">
        <v>7.9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91.69</v>
      </c>
      <c r="Q2" t="n">
        <v>968.54</v>
      </c>
      <c r="R2" t="n">
        <v>66.84</v>
      </c>
      <c r="S2" t="n">
        <v>23.91</v>
      </c>
      <c r="T2" t="n">
        <v>20408.57</v>
      </c>
      <c r="U2" t="n">
        <v>0.36</v>
      </c>
      <c r="V2" t="n">
        <v>0.77</v>
      </c>
      <c r="W2" t="n">
        <v>1.19</v>
      </c>
      <c r="X2" t="n">
        <v>1.32</v>
      </c>
      <c r="Y2" t="n">
        <v>1</v>
      </c>
      <c r="Z2" t="n">
        <v>10</v>
      </c>
      <c r="AA2" t="n">
        <v>90.53499084753994</v>
      </c>
      <c r="AB2" t="n">
        <v>123.8739685994585</v>
      </c>
      <c r="AC2" t="n">
        <v>112.0516108945655</v>
      </c>
      <c r="AD2" t="n">
        <v>90534.99084753994</v>
      </c>
      <c r="AE2" t="n">
        <v>123873.9685994585</v>
      </c>
      <c r="AF2" t="n">
        <v>1.940286623456013e-06</v>
      </c>
      <c r="AG2" t="n">
        <v>0.1335416666666667</v>
      </c>
      <c r="AH2" t="n">
        <v>112051.6108945655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8.2789</v>
      </c>
      <c r="E3" t="n">
        <v>12.08</v>
      </c>
      <c r="F3" t="n">
        <v>8.51</v>
      </c>
      <c r="G3" t="n">
        <v>10.01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86.55</v>
      </c>
      <c r="Q3" t="n">
        <v>968.5</v>
      </c>
      <c r="R3" t="n">
        <v>57.23</v>
      </c>
      <c r="S3" t="n">
        <v>23.91</v>
      </c>
      <c r="T3" t="n">
        <v>15684.61</v>
      </c>
      <c r="U3" t="n">
        <v>0.42</v>
      </c>
      <c r="V3" t="n">
        <v>0.79</v>
      </c>
      <c r="W3" t="n">
        <v>1.16</v>
      </c>
      <c r="X3" t="n">
        <v>1.01</v>
      </c>
      <c r="Y3" t="n">
        <v>1</v>
      </c>
      <c r="Z3" t="n">
        <v>10</v>
      </c>
      <c r="AA3" t="n">
        <v>81.19119392657146</v>
      </c>
      <c r="AB3" t="n">
        <v>111.0893734329686</v>
      </c>
      <c r="AC3" t="n">
        <v>100.4871595474694</v>
      </c>
      <c r="AD3" t="n">
        <v>81191.19392657146</v>
      </c>
      <c r="AE3" t="n">
        <v>111089.3734329686</v>
      </c>
      <c r="AF3" t="n">
        <v>2.059652899299917e-06</v>
      </c>
      <c r="AG3" t="n">
        <v>0.1258333333333333</v>
      </c>
      <c r="AH3" t="n">
        <v>100487.1595474694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8.628500000000001</v>
      </c>
      <c r="E4" t="n">
        <v>11.59</v>
      </c>
      <c r="F4" t="n">
        <v>8.289999999999999</v>
      </c>
      <c r="G4" t="n">
        <v>12.14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82.65000000000001</v>
      </c>
      <c r="Q4" t="n">
        <v>968.4299999999999</v>
      </c>
      <c r="R4" t="n">
        <v>50.66</v>
      </c>
      <c r="S4" t="n">
        <v>23.91</v>
      </c>
      <c r="T4" t="n">
        <v>12452.6</v>
      </c>
      <c r="U4" t="n">
        <v>0.47</v>
      </c>
      <c r="V4" t="n">
        <v>0.82</v>
      </c>
      <c r="W4" t="n">
        <v>1.14</v>
      </c>
      <c r="X4" t="n">
        <v>0.8</v>
      </c>
      <c r="Y4" t="n">
        <v>1</v>
      </c>
      <c r="Z4" t="n">
        <v>10</v>
      </c>
      <c r="AA4" t="n">
        <v>74.95446467222753</v>
      </c>
      <c r="AB4" t="n">
        <v>102.5560053221036</v>
      </c>
      <c r="AC4" t="n">
        <v>92.76820411244526</v>
      </c>
      <c r="AD4" t="n">
        <v>74954.46467222754</v>
      </c>
      <c r="AE4" t="n">
        <v>102556.0053221036</v>
      </c>
      <c r="AF4" t="n">
        <v>2.146627576321654e-06</v>
      </c>
      <c r="AG4" t="n">
        <v>0.1207291666666667</v>
      </c>
      <c r="AH4" t="n">
        <v>92768.20411244527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8.885199999999999</v>
      </c>
      <c r="E5" t="n">
        <v>11.25</v>
      </c>
      <c r="F5" t="n">
        <v>8.15</v>
      </c>
      <c r="G5" t="n">
        <v>14.38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79.14</v>
      </c>
      <c r="Q5" t="n">
        <v>968.55</v>
      </c>
      <c r="R5" t="n">
        <v>45.81</v>
      </c>
      <c r="S5" t="n">
        <v>23.91</v>
      </c>
      <c r="T5" t="n">
        <v>10062.21</v>
      </c>
      <c r="U5" t="n">
        <v>0.52</v>
      </c>
      <c r="V5" t="n">
        <v>0.83</v>
      </c>
      <c r="W5" t="n">
        <v>1.14</v>
      </c>
      <c r="X5" t="n">
        <v>0.65</v>
      </c>
      <c r="Y5" t="n">
        <v>1</v>
      </c>
      <c r="Z5" t="n">
        <v>10</v>
      </c>
      <c r="AA5" t="n">
        <v>70.34413611830881</v>
      </c>
      <c r="AB5" t="n">
        <v>96.24795040129415</v>
      </c>
      <c r="AC5" t="n">
        <v>87.06218109986521</v>
      </c>
      <c r="AD5" t="n">
        <v>70344.13611830882</v>
      </c>
      <c r="AE5" t="n">
        <v>96247.95040129415</v>
      </c>
      <c r="AF5" t="n">
        <v>2.21049027538195e-06</v>
      </c>
      <c r="AG5" t="n">
        <v>0.1171875</v>
      </c>
      <c r="AH5" t="n">
        <v>87062.18109986521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9.072100000000001</v>
      </c>
      <c r="E6" t="n">
        <v>11.02</v>
      </c>
      <c r="F6" t="n">
        <v>8.050000000000001</v>
      </c>
      <c r="G6" t="n">
        <v>16.66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76.54000000000001</v>
      </c>
      <c r="Q6" t="n">
        <v>968.3200000000001</v>
      </c>
      <c r="R6" t="n">
        <v>43.13</v>
      </c>
      <c r="S6" t="n">
        <v>23.91</v>
      </c>
      <c r="T6" t="n">
        <v>8744.91</v>
      </c>
      <c r="U6" t="n">
        <v>0.55</v>
      </c>
      <c r="V6" t="n">
        <v>0.84</v>
      </c>
      <c r="W6" t="n">
        <v>1.12</v>
      </c>
      <c r="X6" t="n">
        <v>0.5600000000000001</v>
      </c>
      <c r="Y6" t="n">
        <v>1</v>
      </c>
      <c r="Z6" t="n">
        <v>10</v>
      </c>
      <c r="AA6" t="n">
        <v>67.12968882604457</v>
      </c>
      <c r="AB6" t="n">
        <v>91.84980180461442</v>
      </c>
      <c r="AC6" t="n">
        <v>83.08378563241084</v>
      </c>
      <c r="AD6" t="n">
        <v>67129.68882604457</v>
      </c>
      <c r="AE6" t="n">
        <v>91849.80180461441</v>
      </c>
      <c r="AF6" t="n">
        <v>2.25698789304603e-06</v>
      </c>
      <c r="AG6" t="n">
        <v>0.1147916666666667</v>
      </c>
      <c r="AH6" t="n">
        <v>83083.78563241084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9.2279</v>
      </c>
      <c r="E7" t="n">
        <v>10.84</v>
      </c>
      <c r="F7" t="n">
        <v>7.98</v>
      </c>
      <c r="G7" t="n">
        <v>19.14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74.14</v>
      </c>
      <c r="Q7" t="n">
        <v>968.38</v>
      </c>
      <c r="R7" t="n">
        <v>40.52</v>
      </c>
      <c r="S7" t="n">
        <v>23.91</v>
      </c>
      <c r="T7" t="n">
        <v>7462.58</v>
      </c>
      <c r="U7" t="n">
        <v>0.59</v>
      </c>
      <c r="V7" t="n">
        <v>0.85</v>
      </c>
      <c r="W7" t="n">
        <v>1.12</v>
      </c>
      <c r="X7" t="n">
        <v>0.48</v>
      </c>
      <c r="Y7" t="n">
        <v>1</v>
      </c>
      <c r="Z7" t="n">
        <v>10</v>
      </c>
      <c r="AA7" t="n">
        <v>64.44400710973684</v>
      </c>
      <c r="AB7" t="n">
        <v>88.1751335964489</v>
      </c>
      <c r="AC7" t="n">
        <v>79.75982260060225</v>
      </c>
      <c r="AD7" t="n">
        <v>64444.00710973684</v>
      </c>
      <c r="AE7" t="n">
        <v>88175.1335964489</v>
      </c>
      <c r="AF7" t="n">
        <v>2.295748346936152e-06</v>
      </c>
      <c r="AG7" t="n">
        <v>0.1129166666666667</v>
      </c>
      <c r="AH7" t="n">
        <v>79759.82260060225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9.3392</v>
      </c>
      <c r="E8" t="n">
        <v>10.71</v>
      </c>
      <c r="F8" t="n">
        <v>7.93</v>
      </c>
      <c r="G8" t="n">
        <v>21.62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71.31</v>
      </c>
      <c r="Q8" t="n">
        <v>968.36</v>
      </c>
      <c r="R8" t="n">
        <v>38.99</v>
      </c>
      <c r="S8" t="n">
        <v>23.91</v>
      </c>
      <c r="T8" t="n">
        <v>6709.91</v>
      </c>
      <c r="U8" t="n">
        <v>0.61</v>
      </c>
      <c r="V8" t="n">
        <v>0.85</v>
      </c>
      <c r="W8" t="n">
        <v>1.12</v>
      </c>
      <c r="X8" t="n">
        <v>0.43</v>
      </c>
      <c r="Y8" t="n">
        <v>1</v>
      </c>
      <c r="Z8" t="n">
        <v>10</v>
      </c>
      <c r="AA8" t="n">
        <v>61.9301562125414</v>
      </c>
      <c r="AB8" t="n">
        <v>84.73557189563338</v>
      </c>
      <c r="AC8" t="n">
        <v>76.64852784105631</v>
      </c>
      <c r="AD8" t="n">
        <v>61930.1562125414</v>
      </c>
      <c r="AE8" t="n">
        <v>84735.57189563339</v>
      </c>
      <c r="AF8" t="n">
        <v>2.323437939477683e-06</v>
      </c>
      <c r="AG8" t="n">
        <v>0.1115625</v>
      </c>
      <c r="AH8" t="n">
        <v>76648.5278410563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9.476699999999999</v>
      </c>
      <c r="E9" t="n">
        <v>10.55</v>
      </c>
      <c r="F9" t="n">
        <v>7.85</v>
      </c>
      <c r="G9" t="n">
        <v>24.8</v>
      </c>
      <c r="H9" t="n">
        <v>0.36</v>
      </c>
      <c r="I9" t="n">
        <v>19</v>
      </c>
      <c r="J9" t="n">
        <v>135.56</v>
      </c>
      <c r="K9" t="n">
        <v>46.47</v>
      </c>
      <c r="L9" t="n">
        <v>2.75</v>
      </c>
      <c r="M9" t="n">
        <v>15</v>
      </c>
      <c r="N9" t="n">
        <v>21.34</v>
      </c>
      <c r="O9" t="n">
        <v>16953.14</v>
      </c>
      <c r="P9" t="n">
        <v>68.27</v>
      </c>
      <c r="Q9" t="n">
        <v>968.4</v>
      </c>
      <c r="R9" t="n">
        <v>36.62</v>
      </c>
      <c r="S9" t="n">
        <v>23.91</v>
      </c>
      <c r="T9" t="n">
        <v>5540.96</v>
      </c>
      <c r="U9" t="n">
        <v>0.65</v>
      </c>
      <c r="V9" t="n">
        <v>0.86</v>
      </c>
      <c r="W9" t="n">
        <v>1.12</v>
      </c>
      <c r="X9" t="n">
        <v>0.36</v>
      </c>
      <c r="Y9" t="n">
        <v>1</v>
      </c>
      <c r="Z9" t="n">
        <v>10</v>
      </c>
      <c r="AA9" t="n">
        <v>59.12617211446094</v>
      </c>
      <c r="AB9" t="n">
        <v>80.89903714959371</v>
      </c>
      <c r="AC9" t="n">
        <v>73.17814658656711</v>
      </c>
      <c r="AD9" t="n">
        <v>59126.17211446094</v>
      </c>
      <c r="AE9" t="n">
        <v>80899.03714959371</v>
      </c>
      <c r="AF9" t="n">
        <v>2.357645657127822e-06</v>
      </c>
      <c r="AG9" t="n">
        <v>0.1098958333333333</v>
      </c>
      <c r="AH9" t="n">
        <v>73178.14658656711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9.5595</v>
      </c>
      <c r="E10" t="n">
        <v>10.46</v>
      </c>
      <c r="F10" t="n">
        <v>7.82</v>
      </c>
      <c r="G10" t="n">
        <v>27.59</v>
      </c>
      <c r="H10" t="n">
        <v>0.39</v>
      </c>
      <c r="I10" t="n">
        <v>17</v>
      </c>
      <c r="J10" t="n">
        <v>135.9</v>
      </c>
      <c r="K10" t="n">
        <v>46.47</v>
      </c>
      <c r="L10" t="n">
        <v>3</v>
      </c>
      <c r="M10" t="n">
        <v>9</v>
      </c>
      <c r="N10" t="n">
        <v>21.43</v>
      </c>
      <c r="O10" t="n">
        <v>16994.64</v>
      </c>
      <c r="P10" t="n">
        <v>65.5</v>
      </c>
      <c r="Q10" t="n">
        <v>968.34</v>
      </c>
      <c r="R10" t="n">
        <v>35.57</v>
      </c>
      <c r="S10" t="n">
        <v>23.91</v>
      </c>
      <c r="T10" t="n">
        <v>5026.73</v>
      </c>
      <c r="U10" t="n">
        <v>0.67</v>
      </c>
      <c r="V10" t="n">
        <v>0.87</v>
      </c>
      <c r="W10" t="n">
        <v>1.11</v>
      </c>
      <c r="X10" t="n">
        <v>0.32</v>
      </c>
      <c r="Y10" t="n">
        <v>1</v>
      </c>
      <c r="Z10" t="n">
        <v>10</v>
      </c>
      <c r="AA10" t="n">
        <v>56.98321514383981</v>
      </c>
      <c r="AB10" t="n">
        <v>77.96694888180217</v>
      </c>
      <c r="AC10" t="n">
        <v>70.52589270784094</v>
      </c>
      <c r="AD10" t="n">
        <v>56983.21514383981</v>
      </c>
      <c r="AE10" t="n">
        <v>77966.94888180216</v>
      </c>
      <c r="AF10" t="n">
        <v>2.378244922738233e-06</v>
      </c>
      <c r="AG10" t="n">
        <v>0.1089583333333333</v>
      </c>
      <c r="AH10" t="n">
        <v>70525.89270784093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9.5481</v>
      </c>
      <c r="E11" t="n">
        <v>10.47</v>
      </c>
      <c r="F11" t="n">
        <v>7.83</v>
      </c>
      <c r="G11" t="n">
        <v>27.64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3</v>
      </c>
      <c r="N11" t="n">
        <v>21.52</v>
      </c>
      <c r="O11" t="n">
        <v>17036.16</v>
      </c>
      <c r="P11" t="n">
        <v>65.11</v>
      </c>
      <c r="Q11" t="n">
        <v>968.3200000000001</v>
      </c>
      <c r="R11" t="n">
        <v>35.58</v>
      </c>
      <c r="S11" t="n">
        <v>23.91</v>
      </c>
      <c r="T11" t="n">
        <v>5032.76</v>
      </c>
      <c r="U11" t="n">
        <v>0.67</v>
      </c>
      <c r="V11" t="n">
        <v>0.86</v>
      </c>
      <c r="W11" t="n">
        <v>1.12</v>
      </c>
      <c r="X11" t="n">
        <v>0.33</v>
      </c>
      <c r="Y11" t="n">
        <v>1</v>
      </c>
      <c r="Z11" t="n">
        <v>10</v>
      </c>
      <c r="AA11" t="n">
        <v>56.84968520667346</v>
      </c>
      <c r="AB11" t="n">
        <v>77.7842473308462</v>
      </c>
      <c r="AC11" t="n">
        <v>70.36062793648489</v>
      </c>
      <c r="AD11" t="n">
        <v>56849.68520667346</v>
      </c>
      <c r="AE11" t="n">
        <v>77784.24733084619</v>
      </c>
      <c r="AF11" t="n">
        <v>2.375408791965785e-06</v>
      </c>
      <c r="AG11" t="n">
        <v>0.1090625</v>
      </c>
      <c r="AH11" t="n">
        <v>70360.62793648489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9.5954</v>
      </c>
      <c r="E12" t="n">
        <v>10.42</v>
      </c>
      <c r="F12" t="n">
        <v>7.81</v>
      </c>
      <c r="G12" t="n">
        <v>29.27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64.45</v>
      </c>
      <c r="Q12" t="n">
        <v>968.38</v>
      </c>
      <c r="R12" t="n">
        <v>34.85</v>
      </c>
      <c r="S12" t="n">
        <v>23.91</v>
      </c>
      <c r="T12" t="n">
        <v>4668.69</v>
      </c>
      <c r="U12" t="n">
        <v>0.6899999999999999</v>
      </c>
      <c r="V12" t="n">
        <v>0.87</v>
      </c>
      <c r="W12" t="n">
        <v>1.12</v>
      </c>
      <c r="X12" t="n">
        <v>0.31</v>
      </c>
      <c r="Y12" t="n">
        <v>1</v>
      </c>
      <c r="Z12" t="n">
        <v>10</v>
      </c>
      <c r="AA12" t="n">
        <v>56.15797823852659</v>
      </c>
      <c r="AB12" t="n">
        <v>76.83782334107039</v>
      </c>
      <c r="AC12" t="n">
        <v>69.5045293239786</v>
      </c>
      <c r="AD12" t="n">
        <v>56157.97823852659</v>
      </c>
      <c r="AE12" t="n">
        <v>76837.82334107038</v>
      </c>
      <c r="AF12" t="n">
        <v>2.387176246837433e-06</v>
      </c>
      <c r="AG12" t="n">
        <v>0.1085416666666667</v>
      </c>
      <c r="AH12" t="n">
        <v>69504.5293239786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9.5944</v>
      </c>
      <c r="E13" t="n">
        <v>10.42</v>
      </c>
      <c r="F13" t="n">
        <v>7.81</v>
      </c>
      <c r="G13" t="n">
        <v>29.28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64.61</v>
      </c>
      <c r="Q13" t="n">
        <v>968.38</v>
      </c>
      <c r="R13" t="n">
        <v>34.86</v>
      </c>
      <c r="S13" t="n">
        <v>23.91</v>
      </c>
      <c r="T13" t="n">
        <v>4676.84</v>
      </c>
      <c r="U13" t="n">
        <v>0.6899999999999999</v>
      </c>
      <c r="V13" t="n">
        <v>0.87</v>
      </c>
      <c r="W13" t="n">
        <v>1.12</v>
      </c>
      <c r="X13" t="n">
        <v>0.31</v>
      </c>
      <c r="Y13" t="n">
        <v>1</v>
      </c>
      <c r="Z13" t="n">
        <v>10</v>
      </c>
      <c r="AA13" t="n">
        <v>56.25438200209781</v>
      </c>
      <c r="AB13" t="n">
        <v>76.96972722342235</v>
      </c>
      <c r="AC13" t="n">
        <v>69.62384448492719</v>
      </c>
      <c r="AD13" t="n">
        <v>56254.38200209782</v>
      </c>
      <c r="AE13" t="n">
        <v>76969.72722342235</v>
      </c>
      <c r="AF13" t="n">
        <v>2.386927463436341e-06</v>
      </c>
      <c r="AG13" t="n">
        <v>0.1085416666666667</v>
      </c>
      <c r="AH13" t="n">
        <v>69623.84448492719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5.454</v>
      </c>
      <c r="E2" t="n">
        <v>18.34</v>
      </c>
      <c r="F2" t="n">
        <v>9.859999999999999</v>
      </c>
      <c r="G2" t="n">
        <v>5.1</v>
      </c>
      <c r="H2" t="n">
        <v>0.07000000000000001</v>
      </c>
      <c r="I2" t="n">
        <v>116</v>
      </c>
      <c r="J2" t="n">
        <v>252.85</v>
      </c>
      <c r="K2" t="n">
        <v>59.19</v>
      </c>
      <c r="L2" t="n">
        <v>1</v>
      </c>
      <c r="M2" t="n">
        <v>114</v>
      </c>
      <c r="N2" t="n">
        <v>62.65</v>
      </c>
      <c r="O2" t="n">
        <v>31418.63</v>
      </c>
      <c r="P2" t="n">
        <v>160.26</v>
      </c>
      <c r="Q2" t="n">
        <v>968.97</v>
      </c>
      <c r="R2" t="n">
        <v>99.34</v>
      </c>
      <c r="S2" t="n">
        <v>23.91</v>
      </c>
      <c r="T2" t="n">
        <v>36415.86</v>
      </c>
      <c r="U2" t="n">
        <v>0.24</v>
      </c>
      <c r="V2" t="n">
        <v>0.6899999999999999</v>
      </c>
      <c r="W2" t="n">
        <v>1.27</v>
      </c>
      <c r="X2" t="n">
        <v>2.36</v>
      </c>
      <c r="Y2" t="n">
        <v>1</v>
      </c>
      <c r="Z2" t="n">
        <v>10</v>
      </c>
      <c r="AA2" t="n">
        <v>214.0458796758683</v>
      </c>
      <c r="AB2" t="n">
        <v>292.8670156101425</v>
      </c>
      <c r="AC2" t="n">
        <v>264.9161986818347</v>
      </c>
      <c r="AD2" t="n">
        <v>214045.8796758683</v>
      </c>
      <c r="AE2" t="n">
        <v>292867.0156101424</v>
      </c>
      <c r="AF2" t="n">
        <v>1.220288516142854e-06</v>
      </c>
      <c r="AG2" t="n">
        <v>0.1910416666666667</v>
      </c>
      <c r="AH2" t="n">
        <v>264916.1986818347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6.133</v>
      </c>
      <c r="E3" t="n">
        <v>16.31</v>
      </c>
      <c r="F3" t="n">
        <v>9.25</v>
      </c>
      <c r="G3" t="n">
        <v>6.38</v>
      </c>
      <c r="H3" t="n">
        <v>0.09</v>
      </c>
      <c r="I3" t="n">
        <v>87</v>
      </c>
      <c r="J3" t="n">
        <v>253.3</v>
      </c>
      <c r="K3" t="n">
        <v>59.19</v>
      </c>
      <c r="L3" t="n">
        <v>1.25</v>
      </c>
      <c r="M3" t="n">
        <v>85</v>
      </c>
      <c r="N3" t="n">
        <v>62.86</v>
      </c>
      <c r="O3" t="n">
        <v>31474.5</v>
      </c>
      <c r="P3" t="n">
        <v>149.45</v>
      </c>
      <c r="Q3" t="n">
        <v>968.59</v>
      </c>
      <c r="R3" t="n">
        <v>80.22</v>
      </c>
      <c r="S3" t="n">
        <v>23.91</v>
      </c>
      <c r="T3" t="n">
        <v>27000.92</v>
      </c>
      <c r="U3" t="n">
        <v>0.3</v>
      </c>
      <c r="V3" t="n">
        <v>0.73</v>
      </c>
      <c r="W3" t="n">
        <v>1.22</v>
      </c>
      <c r="X3" t="n">
        <v>1.75</v>
      </c>
      <c r="Y3" t="n">
        <v>1</v>
      </c>
      <c r="Z3" t="n">
        <v>10</v>
      </c>
      <c r="AA3" t="n">
        <v>178.0812163569931</v>
      </c>
      <c r="AB3" t="n">
        <v>243.6585766083165</v>
      </c>
      <c r="AC3" t="n">
        <v>220.4041440338495</v>
      </c>
      <c r="AD3" t="n">
        <v>178081.2163569931</v>
      </c>
      <c r="AE3" t="n">
        <v>243658.5766083165</v>
      </c>
      <c r="AF3" t="n">
        <v>1.372209290338123e-06</v>
      </c>
      <c r="AG3" t="n">
        <v>0.1698958333333333</v>
      </c>
      <c r="AH3" t="n">
        <v>220404.1440338496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6.6077</v>
      </c>
      <c r="E4" t="n">
        <v>15.13</v>
      </c>
      <c r="F4" t="n">
        <v>8.91</v>
      </c>
      <c r="G4" t="n">
        <v>7.63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143.14</v>
      </c>
      <c r="Q4" t="n">
        <v>968.46</v>
      </c>
      <c r="R4" t="n">
        <v>69.39</v>
      </c>
      <c r="S4" t="n">
        <v>23.91</v>
      </c>
      <c r="T4" t="n">
        <v>21668.69</v>
      </c>
      <c r="U4" t="n">
        <v>0.34</v>
      </c>
      <c r="V4" t="n">
        <v>0.76</v>
      </c>
      <c r="W4" t="n">
        <v>1.2</v>
      </c>
      <c r="X4" t="n">
        <v>1.41</v>
      </c>
      <c r="Y4" t="n">
        <v>1</v>
      </c>
      <c r="Z4" t="n">
        <v>10</v>
      </c>
      <c r="AA4" t="n">
        <v>158.7305739538685</v>
      </c>
      <c r="AB4" t="n">
        <v>217.1821739822823</v>
      </c>
      <c r="AC4" t="n">
        <v>196.4546121145712</v>
      </c>
      <c r="AD4" t="n">
        <v>158730.5739538685</v>
      </c>
      <c r="AE4" t="n">
        <v>217182.1739822823</v>
      </c>
      <c r="AF4" t="n">
        <v>1.478419587113519e-06</v>
      </c>
      <c r="AG4" t="n">
        <v>0.1576041666666667</v>
      </c>
      <c r="AH4" t="n">
        <v>196454.6121145712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7.0008</v>
      </c>
      <c r="E5" t="n">
        <v>14.28</v>
      </c>
      <c r="F5" t="n">
        <v>8.640000000000001</v>
      </c>
      <c r="G5" t="n">
        <v>8.94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138.09</v>
      </c>
      <c r="Q5" t="n">
        <v>968.38</v>
      </c>
      <c r="R5" t="n">
        <v>61.42</v>
      </c>
      <c r="S5" t="n">
        <v>23.91</v>
      </c>
      <c r="T5" t="n">
        <v>17746.3</v>
      </c>
      <c r="U5" t="n">
        <v>0.39</v>
      </c>
      <c r="V5" t="n">
        <v>0.78</v>
      </c>
      <c r="W5" t="n">
        <v>1.17</v>
      </c>
      <c r="X5" t="n">
        <v>1.15</v>
      </c>
      <c r="Y5" t="n">
        <v>1</v>
      </c>
      <c r="Z5" t="n">
        <v>10</v>
      </c>
      <c r="AA5" t="n">
        <v>144.8764704774478</v>
      </c>
      <c r="AB5" t="n">
        <v>198.226378405944</v>
      </c>
      <c r="AC5" t="n">
        <v>179.3079310634064</v>
      </c>
      <c r="AD5" t="n">
        <v>144876.4704774478</v>
      </c>
      <c r="AE5" t="n">
        <v>198226.3784059439</v>
      </c>
      <c r="AF5" t="n">
        <v>1.566372541953225e-06</v>
      </c>
      <c r="AG5" t="n">
        <v>0.14875</v>
      </c>
      <c r="AH5" t="n">
        <v>179307.9310634063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7.2832</v>
      </c>
      <c r="E6" t="n">
        <v>13.73</v>
      </c>
      <c r="F6" t="n">
        <v>8.48</v>
      </c>
      <c r="G6" t="n">
        <v>10.18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134.72</v>
      </c>
      <c r="Q6" t="n">
        <v>968.5</v>
      </c>
      <c r="R6" t="n">
        <v>56.13</v>
      </c>
      <c r="S6" t="n">
        <v>23.91</v>
      </c>
      <c r="T6" t="n">
        <v>15138.93</v>
      </c>
      <c r="U6" t="n">
        <v>0.43</v>
      </c>
      <c r="V6" t="n">
        <v>0.8</v>
      </c>
      <c r="W6" t="n">
        <v>1.17</v>
      </c>
      <c r="X6" t="n">
        <v>0.98</v>
      </c>
      <c r="Y6" t="n">
        <v>1</v>
      </c>
      <c r="Z6" t="n">
        <v>10</v>
      </c>
      <c r="AA6" t="n">
        <v>136.1736038630271</v>
      </c>
      <c r="AB6" t="n">
        <v>186.3187323607219</v>
      </c>
      <c r="AC6" t="n">
        <v>168.5367340442503</v>
      </c>
      <c r="AD6" t="n">
        <v>136173.6038630271</v>
      </c>
      <c r="AE6" t="n">
        <v>186318.7323607219</v>
      </c>
      <c r="AF6" t="n">
        <v>1.629557264534586e-06</v>
      </c>
      <c r="AG6" t="n">
        <v>0.1430208333333333</v>
      </c>
      <c r="AH6" t="n">
        <v>168536.7340442503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7.5508</v>
      </c>
      <c r="E7" t="n">
        <v>13.24</v>
      </c>
      <c r="F7" t="n">
        <v>8.34</v>
      </c>
      <c r="G7" t="n">
        <v>11.63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131.62</v>
      </c>
      <c r="Q7" t="n">
        <v>968.4299999999999</v>
      </c>
      <c r="R7" t="n">
        <v>51.77</v>
      </c>
      <c r="S7" t="n">
        <v>23.91</v>
      </c>
      <c r="T7" t="n">
        <v>12994.84</v>
      </c>
      <c r="U7" t="n">
        <v>0.46</v>
      </c>
      <c r="V7" t="n">
        <v>0.8100000000000001</v>
      </c>
      <c r="W7" t="n">
        <v>1.15</v>
      </c>
      <c r="X7" t="n">
        <v>0.84</v>
      </c>
      <c r="Y7" t="n">
        <v>1</v>
      </c>
      <c r="Z7" t="n">
        <v>10</v>
      </c>
      <c r="AA7" t="n">
        <v>128.6387814570654</v>
      </c>
      <c r="AB7" t="n">
        <v>176.0092559319863</v>
      </c>
      <c r="AC7" t="n">
        <v>159.2111795764288</v>
      </c>
      <c r="AD7" t="n">
        <v>128638.7814570654</v>
      </c>
      <c r="AE7" t="n">
        <v>176009.2559319863</v>
      </c>
      <c r="AF7" t="n">
        <v>1.689430606470748e-06</v>
      </c>
      <c r="AG7" t="n">
        <v>0.1379166666666667</v>
      </c>
      <c r="AH7" t="n">
        <v>159211.1795764288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7.7646</v>
      </c>
      <c r="E8" t="n">
        <v>12.88</v>
      </c>
      <c r="F8" t="n">
        <v>8.220000000000001</v>
      </c>
      <c r="G8" t="n">
        <v>12.97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128.92</v>
      </c>
      <c r="Q8" t="n">
        <v>968.51</v>
      </c>
      <c r="R8" t="n">
        <v>48.18</v>
      </c>
      <c r="S8" t="n">
        <v>23.91</v>
      </c>
      <c r="T8" t="n">
        <v>11228.35</v>
      </c>
      <c r="U8" t="n">
        <v>0.5</v>
      </c>
      <c r="V8" t="n">
        <v>0.82</v>
      </c>
      <c r="W8" t="n">
        <v>1.13</v>
      </c>
      <c r="X8" t="n">
        <v>0.72</v>
      </c>
      <c r="Y8" t="n">
        <v>1</v>
      </c>
      <c r="Z8" t="n">
        <v>10</v>
      </c>
      <c r="AA8" t="n">
        <v>122.8056865480359</v>
      </c>
      <c r="AB8" t="n">
        <v>168.0281581394707</v>
      </c>
      <c r="AC8" t="n">
        <v>151.9917865556874</v>
      </c>
      <c r="AD8" t="n">
        <v>122805.6865480359</v>
      </c>
      <c r="AE8" t="n">
        <v>168028.1581394707</v>
      </c>
      <c r="AF8" t="n">
        <v>1.737266632277741e-06</v>
      </c>
      <c r="AG8" t="n">
        <v>0.1341666666666667</v>
      </c>
      <c r="AH8" t="n">
        <v>151991.7865556873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7.8738</v>
      </c>
      <c r="E9" t="n">
        <v>12.7</v>
      </c>
      <c r="F9" t="n">
        <v>8.18</v>
      </c>
      <c r="G9" t="n">
        <v>14.03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127.61</v>
      </c>
      <c r="Q9" t="n">
        <v>968.42</v>
      </c>
      <c r="R9" t="n">
        <v>46.99</v>
      </c>
      <c r="S9" t="n">
        <v>23.91</v>
      </c>
      <c r="T9" t="n">
        <v>10646.16</v>
      </c>
      <c r="U9" t="n">
        <v>0.51</v>
      </c>
      <c r="V9" t="n">
        <v>0.83</v>
      </c>
      <c r="W9" t="n">
        <v>1.14</v>
      </c>
      <c r="X9" t="n">
        <v>0.6899999999999999</v>
      </c>
      <c r="Y9" t="n">
        <v>1</v>
      </c>
      <c r="Z9" t="n">
        <v>10</v>
      </c>
      <c r="AA9" t="n">
        <v>120.0738491914874</v>
      </c>
      <c r="AB9" t="n">
        <v>164.2903377480847</v>
      </c>
      <c r="AC9" t="n">
        <v>148.6106984963901</v>
      </c>
      <c r="AD9" t="n">
        <v>120073.8491914874</v>
      </c>
      <c r="AE9" t="n">
        <v>164290.3377480847</v>
      </c>
      <c r="AF9" t="n">
        <v>1.761699251632857e-06</v>
      </c>
      <c r="AG9" t="n">
        <v>0.1322916666666667</v>
      </c>
      <c r="AH9" t="n">
        <v>148610.6984963901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8.0519</v>
      </c>
      <c r="E10" t="n">
        <v>12.42</v>
      </c>
      <c r="F10" t="n">
        <v>8.1</v>
      </c>
      <c r="G10" t="n">
        <v>15.68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125.52</v>
      </c>
      <c r="Q10" t="n">
        <v>968.37</v>
      </c>
      <c r="R10" t="n">
        <v>44.28</v>
      </c>
      <c r="S10" t="n">
        <v>23.91</v>
      </c>
      <c r="T10" t="n">
        <v>9311.01</v>
      </c>
      <c r="U10" t="n">
        <v>0.54</v>
      </c>
      <c r="V10" t="n">
        <v>0.84</v>
      </c>
      <c r="W10" t="n">
        <v>1.13</v>
      </c>
      <c r="X10" t="n">
        <v>0.6</v>
      </c>
      <c r="Y10" t="n">
        <v>1</v>
      </c>
      <c r="Z10" t="n">
        <v>10</v>
      </c>
      <c r="AA10" t="n">
        <v>115.7562476797016</v>
      </c>
      <c r="AB10" t="n">
        <v>158.3828048805269</v>
      </c>
      <c r="AC10" t="n">
        <v>143.2669722744357</v>
      </c>
      <c r="AD10" t="n">
        <v>115756.2476797016</v>
      </c>
      <c r="AE10" t="n">
        <v>158382.8048805269</v>
      </c>
      <c r="AF10" t="n">
        <v>1.801547690342985e-06</v>
      </c>
      <c r="AG10" t="n">
        <v>0.129375</v>
      </c>
      <c r="AH10" t="n">
        <v>143266.9722744357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8.1455</v>
      </c>
      <c r="E11" t="n">
        <v>12.28</v>
      </c>
      <c r="F11" t="n">
        <v>8.050000000000001</v>
      </c>
      <c r="G11" t="n">
        <v>16.66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</v>
      </c>
      <c r="Q11" t="n">
        <v>968.3200000000001</v>
      </c>
      <c r="R11" t="n">
        <v>43.28</v>
      </c>
      <c r="S11" t="n">
        <v>23.91</v>
      </c>
      <c r="T11" t="n">
        <v>8818.93</v>
      </c>
      <c r="U11" t="n">
        <v>0.55</v>
      </c>
      <c r="V11" t="n">
        <v>0.84</v>
      </c>
      <c r="W11" t="n">
        <v>1.12</v>
      </c>
      <c r="X11" t="n">
        <v>0.5600000000000001</v>
      </c>
      <c r="Y11" t="n">
        <v>1</v>
      </c>
      <c r="Z11" t="n">
        <v>10</v>
      </c>
      <c r="AA11" t="n">
        <v>113.2531855533378</v>
      </c>
      <c r="AB11" t="n">
        <v>154.9580048519302</v>
      </c>
      <c r="AC11" t="n">
        <v>140.1690303538302</v>
      </c>
      <c r="AD11" t="n">
        <v>113253.1855533378</v>
      </c>
      <c r="AE11" t="n">
        <v>154958.0048519303</v>
      </c>
      <c r="AF11" t="n">
        <v>1.822489935504513e-06</v>
      </c>
      <c r="AG11" t="n">
        <v>0.1279166666666667</v>
      </c>
      <c r="AH11" t="n">
        <v>140169.0303538302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8.2852</v>
      </c>
      <c r="E12" t="n">
        <v>12.07</v>
      </c>
      <c r="F12" t="n">
        <v>7.99</v>
      </c>
      <c r="G12" t="n">
        <v>18.45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122.18</v>
      </c>
      <c r="Q12" t="n">
        <v>968.36</v>
      </c>
      <c r="R12" t="n">
        <v>41.01</v>
      </c>
      <c r="S12" t="n">
        <v>23.91</v>
      </c>
      <c r="T12" t="n">
        <v>7701.37</v>
      </c>
      <c r="U12" t="n">
        <v>0.58</v>
      </c>
      <c r="V12" t="n">
        <v>0.85</v>
      </c>
      <c r="W12" t="n">
        <v>1.13</v>
      </c>
      <c r="X12" t="n">
        <v>0.5</v>
      </c>
      <c r="Y12" t="n">
        <v>1</v>
      </c>
      <c r="Z12" t="n">
        <v>10</v>
      </c>
      <c r="AA12" t="n">
        <v>109.9676470615993</v>
      </c>
      <c r="AB12" t="n">
        <v>150.4625861398076</v>
      </c>
      <c r="AC12" t="n">
        <v>136.1026480942313</v>
      </c>
      <c r="AD12" t="n">
        <v>109967.6470615993</v>
      </c>
      <c r="AE12" t="n">
        <v>150462.5861398076</v>
      </c>
      <c r="AF12" t="n">
        <v>1.853746683891964e-06</v>
      </c>
      <c r="AG12" t="n">
        <v>0.1257291666666667</v>
      </c>
      <c r="AH12" t="n">
        <v>136102.6480942313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8.3378</v>
      </c>
      <c r="E13" t="n">
        <v>11.99</v>
      </c>
      <c r="F13" t="n">
        <v>7.97</v>
      </c>
      <c r="G13" t="n">
        <v>19.12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121.29</v>
      </c>
      <c r="Q13" t="n">
        <v>968.47</v>
      </c>
      <c r="R13" t="n">
        <v>40.26</v>
      </c>
      <c r="S13" t="n">
        <v>23.91</v>
      </c>
      <c r="T13" t="n">
        <v>7329.51</v>
      </c>
      <c r="U13" t="n">
        <v>0.59</v>
      </c>
      <c r="V13" t="n">
        <v>0.85</v>
      </c>
      <c r="W13" t="n">
        <v>1.12</v>
      </c>
      <c r="X13" t="n">
        <v>0.47</v>
      </c>
      <c r="Y13" t="n">
        <v>1</v>
      </c>
      <c r="Z13" t="n">
        <v>10</v>
      </c>
      <c r="AA13" t="n">
        <v>108.6343127521041</v>
      </c>
      <c r="AB13" t="n">
        <v>148.6382593149989</v>
      </c>
      <c r="AC13" t="n">
        <v>134.452432461123</v>
      </c>
      <c r="AD13" t="n">
        <v>108634.3127521041</v>
      </c>
      <c r="AE13" t="n">
        <v>148638.2593149989</v>
      </c>
      <c r="AF13" t="n">
        <v>1.865515509698549e-06</v>
      </c>
      <c r="AG13" t="n">
        <v>0.1248958333333333</v>
      </c>
      <c r="AH13" t="n">
        <v>134452.432461123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8.4366</v>
      </c>
      <c r="E14" t="n">
        <v>11.85</v>
      </c>
      <c r="F14" t="n">
        <v>7.92</v>
      </c>
      <c r="G14" t="n">
        <v>20.67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119.58</v>
      </c>
      <c r="Q14" t="n">
        <v>968.48</v>
      </c>
      <c r="R14" t="n">
        <v>38.9</v>
      </c>
      <c r="S14" t="n">
        <v>23.91</v>
      </c>
      <c r="T14" t="n">
        <v>6658.48</v>
      </c>
      <c r="U14" t="n">
        <v>0.61</v>
      </c>
      <c r="V14" t="n">
        <v>0.85</v>
      </c>
      <c r="W14" t="n">
        <v>1.12</v>
      </c>
      <c r="X14" t="n">
        <v>0.43</v>
      </c>
      <c r="Y14" t="n">
        <v>1</v>
      </c>
      <c r="Z14" t="n">
        <v>10</v>
      </c>
      <c r="AA14" t="n">
        <v>106.1080502068826</v>
      </c>
      <c r="AB14" t="n">
        <v>145.1817154497908</v>
      </c>
      <c r="AC14" t="n">
        <v>131.3257762911194</v>
      </c>
      <c r="AD14" t="n">
        <v>106108.0502068826</v>
      </c>
      <c r="AE14" t="n">
        <v>145181.7154497908</v>
      </c>
      <c r="AF14" t="n">
        <v>1.887621212924606e-06</v>
      </c>
      <c r="AG14" t="n">
        <v>0.1234375</v>
      </c>
      <c r="AH14" t="n">
        <v>131325.7762911194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8.527799999999999</v>
      </c>
      <c r="E15" t="n">
        <v>11.73</v>
      </c>
      <c r="F15" t="n">
        <v>7.89</v>
      </c>
      <c r="G15" t="n">
        <v>22.56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118.42</v>
      </c>
      <c r="Q15" t="n">
        <v>968.38</v>
      </c>
      <c r="R15" t="n">
        <v>38.05</v>
      </c>
      <c r="S15" t="n">
        <v>23.91</v>
      </c>
      <c r="T15" t="n">
        <v>6247.22</v>
      </c>
      <c r="U15" t="n">
        <v>0.63</v>
      </c>
      <c r="V15" t="n">
        <v>0.86</v>
      </c>
      <c r="W15" t="n">
        <v>1.12</v>
      </c>
      <c r="X15" t="n">
        <v>0.4</v>
      </c>
      <c r="Y15" t="n">
        <v>1</v>
      </c>
      <c r="Z15" t="n">
        <v>10</v>
      </c>
      <c r="AA15" t="n">
        <v>104.1497074464678</v>
      </c>
      <c r="AB15" t="n">
        <v>142.5022244890076</v>
      </c>
      <c r="AC15" t="n">
        <v>128.9020121869434</v>
      </c>
      <c r="AD15" t="n">
        <v>104149.7074464678</v>
      </c>
      <c r="AE15" t="n">
        <v>142502.2244890076</v>
      </c>
      <c r="AF15" t="n">
        <v>1.908026477440965e-06</v>
      </c>
      <c r="AG15" t="n">
        <v>0.1221875</v>
      </c>
      <c r="AH15" t="n">
        <v>128902.0121869434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8.5829</v>
      </c>
      <c r="E16" t="n">
        <v>11.65</v>
      </c>
      <c r="F16" t="n">
        <v>7.87</v>
      </c>
      <c r="G16" t="n">
        <v>23.61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117.24</v>
      </c>
      <c r="Q16" t="n">
        <v>968.45</v>
      </c>
      <c r="R16" t="n">
        <v>37.01</v>
      </c>
      <c r="S16" t="n">
        <v>23.91</v>
      </c>
      <c r="T16" t="n">
        <v>5731.87</v>
      </c>
      <c r="U16" t="n">
        <v>0.65</v>
      </c>
      <c r="V16" t="n">
        <v>0.86</v>
      </c>
      <c r="W16" t="n">
        <v>1.12</v>
      </c>
      <c r="X16" t="n">
        <v>0.37</v>
      </c>
      <c r="Y16" t="n">
        <v>1</v>
      </c>
      <c r="Z16" t="n">
        <v>10</v>
      </c>
      <c r="AA16" t="n">
        <v>102.6763386254897</v>
      </c>
      <c r="AB16" t="n">
        <v>140.4862962677015</v>
      </c>
      <c r="AC16" t="n">
        <v>127.0784813257051</v>
      </c>
      <c r="AD16" t="n">
        <v>102676.3386254897</v>
      </c>
      <c r="AE16" t="n">
        <v>140486.2962677015</v>
      </c>
      <c r="AF16" t="n">
        <v>1.920354658086267e-06</v>
      </c>
      <c r="AG16" t="n">
        <v>0.1213541666666667</v>
      </c>
      <c r="AH16" t="n">
        <v>127078.4813257051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8.641</v>
      </c>
      <c r="E17" t="n">
        <v>11.57</v>
      </c>
      <c r="F17" t="n">
        <v>7.84</v>
      </c>
      <c r="G17" t="n">
        <v>24.75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115.47</v>
      </c>
      <c r="Q17" t="n">
        <v>968.3200000000001</v>
      </c>
      <c r="R17" t="n">
        <v>36.44</v>
      </c>
      <c r="S17" t="n">
        <v>23.91</v>
      </c>
      <c r="T17" t="n">
        <v>5450.15</v>
      </c>
      <c r="U17" t="n">
        <v>0.66</v>
      </c>
      <c r="V17" t="n">
        <v>0.86</v>
      </c>
      <c r="W17" t="n">
        <v>1.11</v>
      </c>
      <c r="X17" t="n">
        <v>0.34</v>
      </c>
      <c r="Y17" t="n">
        <v>1</v>
      </c>
      <c r="Z17" t="n">
        <v>10</v>
      </c>
      <c r="AA17" t="n">
        <v>100.7824867092333</v>
      </c>
      <c r="AB17" t="n">
        <v>137.8950445250309</v>
      </c>
      <c r="AC17" t="n">
        <v>124.7345350125095</v>
      </c>
      <c r="AD17" t="n">
        <v>100782.4867092333</v>
      </c>
      <c r="AE17" t="n">
        <v>137895.0445250309</v>
      </c>
      <c r="AF17" t="n">
        <v>1.933354064538027e-06</v>
      </c>
      <c r="AG17" t="n">
        <v>0.1205208333333333</v>
      </c>
      <c r="AH17" t="n">
        <v>124734.5350125095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8.692299999999999</v>
      </c>
      <c r="E18" t="n">
        <v>11.5</v>
      </c>
      <c r="F18" t="n">
        <v>7.82</v>
      </c>
      <c r="G18" t="n">
        <v>26.06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114.21</v>
      </c>
      <c r="Q18" t="n">
        <v>968.53</v>
      </c>
      <c r="R18" t="n">
        <v>35.69</v>
      </c>
      <c r="S18" t="n">
        <v>23.91</v>
      </c>
      <c r="T18" t="n">
        <v>5079.83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99.3423609813367</v>
      </c>
      <c r="AB18" t="n">
        <v>135.9246009702607</v>
      </c>
      <c r="AC18" t="n">
        <v>122.952147825071</v>
      </c>
      <c r="AD18" t="n">
        <v>99342.36098133669</v>
      </c>
      <c r="AE18" t="n">
        <v>135924.6009702607</v>
      </c>
      <c r="AF18" t="n">
        <v>1.94483202582848e-06</v>
      </c>
      <c r="AG18" t="n">
        <v>0.1197916666666667</v>
      </c>
      <c r="AH18" t="n">
        <v>122952.147825071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8.7211</v>
      </c>
      <c r="E19" t="n">
        <v>11.47</v>
      </c>
      <c r="F19" t="n">
        <v>7.83</v>
      </c>
      <c r="G19" t="n">
        <v>27.64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113.85</v>
      </c>
      <c r="Q19" t="n">
        <v>968.4</v>
      </c>
      <c r="R19" t="n">
        <v>36.31</v>
      </c>
      <c r="S19" t="n">
        <v>23.91</v>
      </c>
      <c r="T19" t="n">
        <v>5397.64</v>
      </c>
      <c r="U19" t="n">
        <v>0.66</v>
      </c>
      <c r="V19" t="n">
        <v>0.86</v>
      </c>
      <c r="W19" t="n">
        <v>1.1</v>
      </c>
      <c r="X19" t="n">
        <v>0.33</v>
      </c>
      <c r="Y19" t="n">
        <v>1</v>
      </c>
      <c r="Z19" t="n">
        <v>10</v>
      </c>
      <c r="AA19" t="n">
        <v>98.82823557226016</v>
      </c>
      <c r="AB19" t="n">
        <v>135.2211519039502</v>
      </c>
      <c r="AC19" t="n">
        <v>122.315834950352</v>
      </c>
      <c r="AD19" t="n">
        <v>98828.23557226015</v>
      </c>
      <c r="AE19" t="n">
        <v>135221.1519039502</v>
      </c>
      <c r="AF19" t="n">
        <v>1.951275793570488e-06</v>
      </c>
      <c r="AG19" t="n">
        <v>0.1194791666666667</v>
      </c>
      <c r="AH19" t="n">
        <v>122315.834950352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8.7835</v>
      </c>
      <c r="E20" t="n">
        <v>11.38</v>
      </c>
      <c r="F20" t="n">
        <v>7.8</v>
      </c>
      <c r="G20" t="n">
        <v>29.24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112.78</v>
      </c>
      <c r="Q20" t="n">
        <v>968.3200000000001</v>
      </c>
      <c r="R20" t="n">
        <v>35.1</v>
      </c>
      <c r="S20" t="n">
        <v>23.91</v>
      </c>
      <c r="T20" t="n">
        <v>4794.41</v>
      </c>
      <c r="U20" t="n">
        <v>0.68</v>
      </c>
      <c r="V20" t="n">
        <v>0.87</v>
      </c>
      <c r="W20" t="n">
        <v>1.1</v>
      </c>
      <c r="X20" t="n">
        <v>0.3</v>
      </c>
      <c r="Y20" t="n">
        <v>1</v>
      </c>
      <c r="Z20" t="n">
        <v>10</v>
      </c>
      <c r="AA20" t="n">
        <v>97.37645278237919</v>
      </c>
      <c r="AB20" t="n">
        <v>133.2347586426997</v>
      </c>
      <c r="AC20" t="n">
        <v>120.5190202740342</v>
      </c>
      <c r="AD20" t="n">
        <v>97376.45278237919</v>
      </c>
      <c r="AE20" t="n">
        <v>133234.7586426997</v>
      </c>
      <c r="AF20" t="n">
        <v>1.96523729034484e-06</v>
      </c>
      <c r="AG20" t="n">
        <v>0.1185416666666667</v>
      </c>
      <c r="AH20" t="n">
        <v>120519.0202740342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8.8348</v>
      </c>
      <c r="E21" t="n">
        <v>11.32</v>
      </c>
      <c r="F21" t="n">
        <v>7.78</v>
      </c>
      <c r="G21" t="n">
        <v>31.12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111.25</v>
      </c>
      <c r="Q21" t="n">
        <v>968.36</v>
      </c>
      <c r="R21" t="n">
        <v>34.72</v>
      </c>
      <c r="S21" t="n">
        <v>23.91</v>
      </c>
      <c r="T21" t="n">
        <v>4608.57</v>
      </c>
      <c r="U21" t="n">
        <v>0.6899999999999999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95.81327418483269</v>
      </c>
      <c r="AB21" t="n">
        <v>131.0959487229651</v>
      </c>
      <c r="AC21" t="n">
        <v>118.5843353711998</v>
      </c>
      <c r="AD21" t="n">
        <v>95813.2741848327</v>
      </c>
      <c r="AE21" t="n">
        <v>131095.9487229651</v>
      </c>
      <c r="AF21" t="n">
        <v>1.976715251635292e-06</v>
      </c>
      <c r="AG21" t="n">
        <v>0.1179166666666667</v>
      </c>
      <c r="AH21" t="n">
        <v>118584.3353711998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8.843500000000001</v>
      </c>
      <c r="E22" t="n">
        <v>11.31</v>
      </c>
      <c r="F22" t="n">
        <v>7.77</v>
      </c>
      <c r="G22" t="n">
        <v>31.08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110.09</v>
      </c>
      <c r="Q22" t="n">
        <v>968.37</v>
      </c>
      <c r="R22" t="n">
        <v>34.18</v>
      </c>
      <c r="S22" t="n">
        <v>23.91</v>
      </c>
      <c r="T22" t="n">
        <v>4341.34</v>
      </c>
      <c r="U22" t="n">
        <v>0.7</v>
      </c>
      <c r="V22" t="n">
        <v>0.87</v>
      </c>
      <c r="W22" t="n">
        <v>1.1</v>
      </c>
      <c r="X22" t="n">
        <v>0.27</v>
      </c>
      <c r="Y22" t="n">
        <v>1</v>
      </c>
      <c r="Z22" t="n">
        <v>10</v>
      </c>
      <c r="AA22" t="n">
        <v>94.97436974864941</v>
      </c>
      <c r="AB22" t="n">
        <v>129.948122663528</v>
      </c>
      <c r="AC22" t="n">
        <v>117.546056219891</v>
      </c>
      <c r="AD22" t="n">
        <v>94974.36974864941</v>
      </c>
      <c r="AE22" t="n">
        <v>129948.122663528</v>
      </c>
      <c r="AF22" t="n">
        <v>1.978661806474024e-06</v>
      </c>
      <c r="AG22" t="n">
        <v>0.1178125</v>
      </c>
      <c r="AH22" t="n">
        <v>117546.056219891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8.896800000000001</v>
      </c>
      <c r="E23" t="n">
        <v>11.24</v>
      </c>
      <c r="F23" t="n">
        <v>7.75</v>
      </c>
      <c r="G23" t="n">
        <v>33.22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109.02</v>
      </c>
      <c r="Q23" t="n">
        <v>968.38</v>
      </c>
      <c r="R23" t="n">
        <v>33.34</v>
      </c>
      <c r="S23" t="n">
        <v>23.91</v>
      </c>
      <c r="T23" t="n">
        <v>3926.1</v>
      </c>
      <c r="U23" t="n">
        <v>0.72</v>
      </c>
      <c r="V23" t="n">
        <v>0.87</v>
      </c>
      <c r="W23" t="n">
        <v>1.11</v>
      </c>
      <c r="X23" t="n">
        <v>0.25</v>
      </c>
      <c r="Y23" t="n">
        <v>1</v>
      </c>
      <c r="Z23" t="n">
        <v>10</v>
      </c>
      <c r="AA23" t="n">
        <v>93.69605358050791</v>
      </c>
      <c r="AB23" t="n">
        <v>128.1990740869485</v>
      </c>
      <c r="AC23" t="n">
        <v>115.9639343846546</v>
      </c>
      <c r="AD23" t="n">
        <v>93696.05358050791</v>
      </c>
      <c r="AE23" t="n">
        <v>128199.0740869485</v>
      </c>
      <c r="AF23" t="n">
        <v>1.990587251635449e-06</v>
      </c>
      <c r="AG23" t="n">
        <v>0.1170833333333333</v>
      </c>
      <c r="AH23" t="n">
        <v>115963.9343846546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8.9457</v>
      </c>
      <c r="E24" t="n">
        <v>11.18</v>
      </c>
      <c r="F24" t="n">
        <v>7.74</v>
      </c>
      <c r="G24" t="n">
        <v>35.71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108.24</v>
      </c>
      <c r="Q24" t="n">
        <v>968.4</v>
      </c>
      <c r="R24" t="n">
        <v>33.23</v>
      </c>
      <c r="S24" t="n">
        <v>23.91</v>
      </c>
      <c r="T24" t="n">
        <v>3876.09</v>
      </c>
      <c r="U24" t="n">
        <v>0.72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92.68625702489719</v>
      </c>
      <c r="AB24" t="n">
        <v>126.8174258904827</v>
      </c>
      <c r="AC24" t="n">
        <v>114.7141487529036</v>
      </c>
      <c r="AD24" t="n">
        <v>92686.25702489719</v>
      </c>
      <c r="AE24" t="n">
        <v>126817.4258904827</v>
      </c>
      <c r="AF24" t="n">
        <v>2.001528232280735e-06</v>
      </c>
      <c r="AG24" t="n">
        <v>0.1164583333333333</v>
      </c>
      <c r="AH24" t="n">
        <v>114714.1487529036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8.9488</v>
      </c>
      <c r="E25" t="n">
        <v>11.17</v>
      </c>
      <c r="F25" t="n">
        <v>7.73</v>
      </c>
      <c r="G25" t="n">
        <v>35.7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107.46</v>
      </c>
      <c r="Q25" t="n">
        <v>968.3200000000001</v>
      </c>
      <c r="R25" t="n">
        <v>33.05</v>
      </c>
      <c r="S25" t="n">
        <v>23.91</v>
      </c>
      <c r="T25" t="n">
        <v>3787.35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92.14809384399375</v>
      </c>
      <c r="AB25" t="n">
        <v>126.0810872842871</v>
      </c>
      <c r="AC25" t="n">
        <v>114.0480852698253</v>
      </c>
      <c r="AD25" t="n">
        <v>92148.09384399375</v>
      </c>
      <c r="AE25" t="n">
        <v>126081.0872842871</v>
      </c>
      <c r="AF25" t="n">
        <v>2.002221832280742e-06</v>
      </c>
      <c r="AG25" t="n">
        <v>0.1163541666666667</v>
      </c>
      <c r="AH25" t="n">
        <v>114048.0852698253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9.0101</v>
      </c>
      <c r="E26" t="n">
        <v>11.1</v>
      </c>
      <c r="F26" t="n">
        <v>7.71</v>
      </c>
      <c r="G26" t="n">
        <v>38.53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10</v>
      </c>
      <c r="N26" t="n">
        <v>67.7</v>
      </c>
      <c r="O26" t="n">
        <v>32780.92</v>
      </c>
      <c r="P26" t="n">
        <v>105.68</v>
      </c>
      <c r="Q26" t="n">
        <v>968.34</v>
      </c>
      <c r="R26" t="n">
        <v>32.39</v>
      </c>
      <c r="S26" t="n">
        <v>23.91</v>
      </c>
      <c r="T26" t="n">
        <v>3460.09</v>
      </c>
      <c r="U26" t="n">
        <v>0.74</v>
      </c>
      <c r="V26" t="n">
        <v>0.88</v>
      </c>
      <c r="W26" t="n">
        <v>1.09</v>
      </c>
      <c r="X26" t="n">
        <v>0.21</v>
      </c>
      <c r="Y26" t="n">
        <v>1</v>
      </c>
      <c r="Z26" t="n">
        <v>10</v>
      </c>
      <c r="AA26" t="n">
        <v>90.39364185080568</v>
      </c>
      <c r="AB26" t="n">
        <v>123.6805686662491</v>
      </c>
      <c r="AC26" t="n">
        <v>111.8766687795431</v>
      </c>
      <c r="AD26" t="n">
        <v>90393.64185080568</v>
      </c>
      <c r="AE26" t="n">
        <v>123680.5686662491</v>
      </c>
      <c r="AF26" t="n">
        <v>2.015937212926059e-06</v>
      </c>
      <c r="AG26" t="n">
        <v>0.115625</v>
      </c>
      <c r="AH26" t="n">
        <v>111876.6687795431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9.0099</v>
      </c>
      <c r="E27" t="n">
        <v>11.1</v>
      </c>
      <c r="F27" t="n">
        <v>7.71</v>
      </c>
      <c r="G27" t="n">
        <v>38.54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104.42</v>
      </c>
      <c r="Q27" t="n">
        <v>968.3200000000001</v>
      </c>
      <c r="R27" t="n">
        <v>32.3</v>
      </c>
      <c r="S27" t="n">
        <v>23.91</v>
      </c>
      <c r="T27" t="n">
        <v>3413.54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89.6345670672859</v>
      </c>
      <c r="AB27" t="n">
        <v>122.6419690594219</v>
      </c>
      <c r="AC27" t="n">
        <v>110.9371916615074</v>
      </c>
      <c r="AD27" t="n">
        <v>89634.5670672859</v>
      </c>
      <c r="AE27" t="n">
        <v>122641.9690594219</v>
      </c>
      <c r="AF27" t="n">
        <v>2.015892464538962e-06</v>
      </c>
      <c r="AG27" t="n">
        <v>0.115625</v>
      </c>
      <c r="AH27" t="n">
        <v>110937.1916615074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9.065300000000001</v>
      </c>
      <c r="E28" t="n">
        <v>11.03</v>
      </c>
      <c r="F28" t="n">
        <v>7.69</v>
      </c>
      <c r="G28" t="n">
        <v>41.94</v>
      </c>
      <c r="H28" t="n">
        <v>0.5</v>
      </c>
      <c r="I28" t="n">
        <v>11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103.05</v>
      </c>
      <c r="Q28" t="n">
        <v>968.39</v>
      </c>
      <c r="R28" t="n">
        <v>31.68</v>
      </c>
      <c r="S28" t="n">
        <v>23.91</v>
      </c>
      <c r="T28" t="n">
        <v>3109.01</v>
      </c>
      <c r="U28" t="n">
        <v>0.75</v>
      </c>
      <c r="V28" t="n">
        <v>0.88</v>
      </c>
      <c r="W28" t="n">
        <v>1.1</v>
      </c>
      <c r="X28" t="n">
        <v>0.19</v>
      </c>
      <c r="Y28" t="n">
        <v>1</v>
      </c>
      <c r="Z28" t="n">
        <v>10</v>
      </c>
      <c r="AA28" t="n">
        <v>88.21093049949533</v>
      </c>
      <c r="AB28" t="n">
        <v>120.6940867009591</v>
      </c>
      <c r="AC28" t="n">
        <v>109.1752124614657</v>
      </c>
      <c r="AD28" t="n">
        <v>88210.93049949533</v>
      </c>
      <c r="AE28" t="n">
        <v>120694.0867009591</v>
      </c>
      <c r="AF28" t="n">
        <v>2.028287767764909e-06</v>
      </c>
      <c r="AG28" t="n">
        <v>0.1148958333333333</v>
      </c>
      <c r="AH28" t="n">
        <v>109175.2124614657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9.06</v>
      </c>
      <c r="E29" t="n">
        <v>11.04</v>
      </c>
      <c r="F29" t="n">
        <v>7.69</v>
      </c>
      <c r="G29" t="n">
        <v>41.97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103.06</v>
      </c>
      <c r="Q29" t="n">
        <v>968.3200000000001</v>
      </c>
      <c r="R29" t="n">
        <v>31.91</v>
      </c>
      <c r="S29" t="n">
        <v>23.91</v>
      </c>
      <c r="T29" t="n">
        <v>3227.39</v>
      </c>
      <c r="U29" t="n">
        <v>0.75</v>
      </c>
      <c r="V29" t="n">
        <v>0.88</v>
      </c>
      <c r="W29" t="n">
        <v>1.1</v>
      </c>
      <c r="X29" t="n">
        <v>0.2</v>
      </c>
      <c r="Y29" t="n">
        <v>1</v>
      </c>
      <c r="Z29" t="n">
        <v>10</v>
      </c>
      <c r="AA29" t="n">
        <v>88.26769979851653</v>
      </c>
      <c r="AB29" t="n">
        <v>120.7717609603645</v>
      </c>
      <c r="AC29" t="n">
        <v>109.24547359857</v>
      </c>
      <c r="AD29" t="n">
        <v>88267.69979851654</v>
      </c>
      <c r="AE29" t="n">
        <v>120771.7609603645</v>
      </c>
      <c r="AF29" t="n">
        <v>2.027101935506831e-06</v>
      </c>
      <c r="AG29" t="n">
        <v>0.115</v>
      </c>
      <c r="AH29" t="n">
        <v>109245.47359857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9.060499999999999</v>
      </c>
      <c r="E30" t="n">
        <v>11.04</v>
      </c>
      <c r="F30" t="n">
        <v>7.69</v>
      </c>
      <c r="G30" t="n">
        <v>41.97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101.84</v>
      </c>
      <c r="Q30" t="n">
        <v>968.3200000000001</v>
      </c>
      <c r="R30" t="n">
        <v>31.91</v>
      </c>
      <c r="S30" t="n">
        <v>23.91</v>
      </c>
      <c r="T30" t="n">
        <v>3223.94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87.53017679062147</v>
      </c>
      <c r="AB30" t="n">
        <v>119.7626494437443</v>
      </c>
      <c r="AC30" t="n">
        <v>108.3326702687987</v>
      </c>
      <c r="AD30" t="n">
        <v>87530.17679062147</v>
      </c>
      <c r="AE30" t="n">
        <v>119762.6494437443</v>
      </c>
      <c r="AF30" t="n">
        <v>2.027213806474574e-06</v>
      </c>
      <c r="AG30" t="n">
        <v>0.115</v>
      </c>
      <c r="AH30" t="n">
        <v>108332.6702687987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9.123900000000001</v>
      </c>
      <c r="E31" t="n">
        <v>10.96</v>
      </c>
      <c r="F31" t="n">
        <v>7.67</v>
      </c>
      <c r="G31" t="n">
        <v>46</v>
      </c>
      <c r="H31" t="n">
        <v>0.55</v>
      </c>
      <c r="I31" t="n">
        <v>10</v>
      </c>
      <c r="J31" t="n">
        <v>266.24</v>
      </c>
      <c r="K31" t="n">
        <v>59.19</v>
      </c>
      <c r="L31" t="n">
        <v>8.25</v>
      </c>
      <c r="M31" t="n">
        <v>8</v>
      </c>
      <c r="N31" t="n">
        <v>68.8</v>
      </c>
      <c r="O31" t="n">
        <v>33070.52</v>
      </c>
      <c r="P31" t="n">
        <v>99.91</v>
      </c>
      <c r="Q31" t="n">
        <v>968.3200000000001</v>
      </c>
      <c r="R31" t="n">
        <v>30.87</v>
      </c>
      <c r="S31" t="n">
        <v>23.91</v>
      </c>
      <c r="T31" t="n">
        <v>2708.43</v>
      </c>
      <c r="U31" t="n">
        <v>0.77</v>
      </c>
      <c r="V31" t="n">
        <v>0.88</v>
      </c>
      <c r="W31" t="n">
        <v>1.1</v>
      </c>
      <c r="X31" t="n">
        <v>0.17</v>
      </c>
      <c r="Y31" t="n">
        <v>1</v>
      </c>
      <c r="Z31" t="n">
        <v>10</v>
      </c>
      <c r="AA31" t="n">
        <v>85.71909580300679</v>
      </c>
      <c r="AB31" t="n">
        <v>117.284648537237</v>
      </c>
      <c r="AC31" t="n">
        <v>106.0911662909116</v>
      </c>
      <c r="AD31" t="n">
        <v>85719.0958030068</v>
      </c>
      <c r="AE31" t="n">
        <v>117284.648537237</v>
      </c>
      <c r="AF31" t="n">
        <v>2.041399045184412e-06</v>
      </c>
      <c r="AG31" t="n">
        <v>0.1141666666666667</v>
      </c>
      <c r="AH31" t="n">
        <v>106091.1662909116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9.124599999999999</v>
      </c>
      <c r="E32" t="n">
        <v>10.96</v>
      </c>
      <c r="F32" t="n">
        <v>7.67</v>
      </c>
      <c r="G32" t="n">
        <v>45.99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7</v>
      </c>
      <c r="N32" t="n">
        <v>69.02</v>
      </c>
      <c r="O32" t="n">
        <v>33128.7</v>
      </c>
      <c r="P32" t="n">
        <v>98.95</v>
      </c>
      <c r="Q32" t="n">
        <v>968.3200000000001</v>
      </c>
      <c r="R32" t="n">
        <v>30.86</v>
      </c>
      <c r="S32" t="n">
        <v>23.91</v>
      </c>
      <c r="T32" t="n">
        <v>2705.98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85.14012347652282</v>
      </c>
      <c r="AB32" t="n">
        <v>116.4924730576856</v>
      </c>
      <c r="AC32" t="n">
        <v>105.3745949273031</v>
      </c>
      <c r="AD32" t="n">
        <v>85140.12347652281</v>
      </c>
      <c r="AE32" t="n">
        <v>116492.4730576856</v>
      </c>
      <c r="AF32" t="n">
        <v>2.041555664539252e-06</v>
      </c>
      <c r="AG32" t="n">
        <v>0.1141666666666667</v>
      </c>
      <c r="AH32" t="n">
        <v>105374.5949273031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9.1731</v>
      </c>
      <c r="E33" t="n">
        <v>10.9</v>
      </c>
      <c r="F33" t="n">
        <v>7.66</v>
      </c>
      <c r="G33" t="n">
        <v>51.04</v>
      </c>
      <c r="H33" t="n">
        <v>0.58</v>
      </c>
      <c r="I33" t="n">
        <v>9</v>
      </c>
      <c r="J33" t="n">
        <v>267.18</v>
      </c>
      <c r="K33" t="n">
        <v>59.19</v>
      </c>
      <c r="L33" t="n">
        <v>8.75</v>
      </c>
      <c r="M33" t="n">
        <v>4</v>
      </c>
      <c r="N33" t="n">
        <v>69.23999999999999</v>
      </c>
      <c r="O33" t="n">
        <v>33186.95</v>
      </c>
      <c r="P33" t="n">
        <v>96.45999999999999</v>
      </c>
      <c r="Q33" t="n">
        <v>968.3200000000001</v>
      </c>
      <c r="R33" t="n">
        <v>30.5</v>
      </c>
      <c r="S33" t="n">
        <v>23.91</v>
      </c>
      <c r="T33" t="n">
        <v>2532.03</v>
      </c>
      <c r="U33" t="n">
        <v>0.78</v>
      </c>
      <c r="V33" t="n">
        <v>0.88</v>
      </c>
      <c r="W33" t="n">
        <v>1.1</v>
      </c>
      <c r="X33" t="n">
        <v>0.16</v>
      </c>
      <c r="Y33" t="n">
        <v>1</v>
      </c>
      <c r="Z33" t="n">
        <v>10</v>
      </c>
      <c r="AA33" t="n">
        <v>83.19003781122565</v>
      </c>
      <c r="AB33" t="n">
        <v>113.8242798187196</v>
      </c>
      <c r="AC33" t="n">
        <v>102.9610503062305</v>
      </c>
      <c r="AD33" t="n">
        <v>83190.03781122564</v>
      </c>
      <c r="AE33" t="n">
        <v>113824.2798187196</v>
      </c>
      <c r="AF33" t="n">
        <v>2.052407148410343e-06</v>
      </c>
      <c r="AG33" t="n">
        <v>0.1135416666666667</v>
      </c>
      <c r="AH33" t="n">
        <v>102961.0503062305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9.168200000000001</v>
      </c>
      <c r="E34" t="n">
        <v>10.91</v>
      </c>
      <c r="F34" t="n">
        <v>7.66</v>
      </c>
      <c r="G34" t="n">
        <v>51.08</v>
      </c>
      <c r="H34" t="n">
        <v>0.6</v>
      </c>
      <c r="I34" t="n">
        <v>9</v>
      </c>
      <c r="J34" t="n">
        <v>267.66</v>
      </c>
      <c r="K34" t="n">
        <v>59.19</v>
      </c>
      <c r="L34" t="n">
        <v>9</v>
      </c>
      <c r="M34" t="n">
        <v>3</v>
      </c>
      <c r="N34" t="n">
        <v>69.45999999999999</v>
      </c>
      <c r="O34" t="n">
        <v>33245.29</v>
      </c>
      <c r="P34" t="n">
        <v>96.83</v>
      </c>
      <c r="Q34" t="n">
        <v>968.38</v>
      </c>
      <c r="R34" t="n">
        <v>30.7</v>
      </c>
      <c r="S34" t="n">
        <v>23.91</v>
      </c>
      <c r="T34" t="n">
        <v>2628.83</v>
      </c>
      <c r="U34" t="n">
        <v>0.78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83.45338294801813</v>
      </c>
      <c r="AB34" t="n">
        <v>114.1846002528464</v>
      </c>
      <c r="AC34" t="n">
        <v>103.2869822638372</v>
      </c>
      <c r="AD34" t="n">
        <v>83453.38294801813</v>
      </c>
      <c r="AE34" t="n">
        <v>114184.6002528464</v>
      </c>
      <c r="AF34" t="n">
        <v>2.05131081292646e-06</v>
      </c>
      <c r="AG34" t="n">
        <v>0.1136458333333333</v>
      </c>
      <c r="AH34" t="n">
        <v>103286.9822638372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9.1675</v>
      </c>
      <c r="E35" t="n">
        <v>10.91</v>
      </c>
      <c r="F35" t="n">
        <v>7.66</v>
      </c>
      <c r="G35" t="n">
        <v>51.09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3</v>
      </c>
      <c r="N35" t="n">
        <v>69.69</v>
      </c>
      <c r="O35" t="n">
        <v>33303.72</v>
      </c>
      <c r="P35" t="n">
        <v>96.56</v>
      </c>
      <c r="Q35" t="n">
        <v>968.38</v>
      </c>
      <c r="R35" t="n">
        <v>30.72</v>
      </c>
      <c r="S35" t="n">
        <v>23.91</v>
      </c>
      <c r="T35" t="n">
        <v>2638.65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83.29932753412919</v>
      </c>
      <c r="AB35" t="n">
        <v>113.9738148391185</v>
      </c>
      <c r="AC35" t="n">
        <v>103.0963139141562</v>
      </c>
      <c r="AD35" t="n">
        <v>83299.32753412919</v>
      </c>
      <c r="AE35" t="n">
        <v>113973.8148391185</v>
      </c>
      <c r="AF35" t="n">
        <v>2.051154193571619e-06</v>
      </c>
      <c r="AG35" t="n">
        <v>0.1136458333333333</v>
      </c>
      <c r="AH35" t="n">
        <v>103096.3139141562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9.168699999999999</v>
      </c>
      <c r="E36" t="n">
        <v>10.91</v>
      </c>
      <c r="F36" t="n">
        <v>7.66</v>
      </c>
      <c r="G36" t="n">
        <v>51.08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1</v>
      </c>
      <c r="N36" t="n">
        <v>69.91</v>
      </c>
      <c r="O36" t="n">
        <v>33362.23</v>
      </c>
      <c r="P36" t="n">
        <v>96.3</v>
      </c>
      <c r="Q36" t="n">
        <v>968.3200000000001</v>
      </c>
      <c r="R36" t="n">
        <v>30.58</v>
      </c>
      <c r="S36" t="n">
        <v>23.91</v>
      </c>
      <c r="T36" t="n">
        <v>2569.79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83.13436599258941</v>
      </c>
      <c r="AB36" t="n">
        <v>113.7481071803943</v>
      </c>
      <c r="AC36" t="n">
        <v>102.8921474775979</v>
      </c>
      <c r="AD36" t="n">
        <v>83134.3659925894</v>
      </c>
      <c r="AE36" t="n">
        <v>113748.1071803943</v>
      </c>
      <c r="AF36" t="n">
        <v>2.051422683894203e-06</v>
      </c>
      <c r="AG36" t="n">
        <v>0.1136458333333333</v>
      </c>
      <c r="AH36" t="n">
        <v>102892.1474775979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9.167999999999999</v>
      </c>
      <c r="E37" t="n">
        <v>10.91</v>
      </c>
      <c r="F37" t="n">
        <v>7.66</v>
      </c>
      <c r="G37" t="n">
        <v>51.08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0</v>
      </c>
      <c r="N37" t="n">
        <v>70.14</v>
      </c>
      <c r="O37" t="n">
        <v>33420.83</v>
      </c>
      <c r="P37" t="n">
        <v>96.34999999999999</v>
      </c>
      <c r="Q37" t="n">
        <v>968.3200000000001</v>
      </c>
      <c r="R37" t="n">
        <v>30.59</v>
      </c>
      <c r="S37" t="n">
        <v>23.91</v>
      </c>
      <c r="T37" t="n">
        <v>2574.69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83.17024082054873</v>
      </c>
      <c r="AB37" t="n">
        <v>113.7971927026939</v>
      </c>
      <c r="AC37" t="n">
        <v>102.9365483465412</v>
      </c>
      <c r="AD37" t="n">
        <v>83170.24082054873</v>
      </c>
      <c r="AE37" t="n">
        <v>113797.1927026939</v>
      </c>
      <c r="AF37" t="n">
        <v>2.051266064539362e-06</v>
      </c>
      <c r="AG37" t="n">
        <v>0.1136458333333333</v>
      </c>
      <c r="AH37" t="n">
        <v>102936.5483465412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7.3713</v>
      </c>
      <c r="E2" t="n">
        <v>13.57</v>
      </c>
      <c r="F2" t="n">
        <v>9</v>
      </c>
      <c r="G2" t="n">
        <v>7.2</v>
      </c>
      <c r="H2" t="n">
        <v>0.12</v>
      </c>
      <c r="I2" t="n">
        <v>75</v>
      </c>
      <c r="J2" t="n">
        <v>150.44</v>
      </c>
      <c r="K2" t="n">
        <v>49.1</v>
      </c>
      <c r="L2" t="n">
        <v>1</v>
      </c>
      <c r="M2" t="n">
        <v>73</v>
      </c>
      <c r="N2" t="n">
        <v>25.34</v>
      </c>
      <c r="O2" t="n">
        <v>18787.76</v>
      </c>
      <c r="P2" t="n">
        <v>102.28</v>
      </c>
      <c r="Q2" t="n">
        <v>968.73</v>
      </c>
      <c r="R2" t="n">
        <v>72.3</v>
      </c>
      <c r="S2" t="n">
        <v>23.91</v>
      </c>
      <c r="T2" t="n">
        <v>23103.19</v>
      </c>
      <c r="U2" t="n">
        <v>0.33</v>
      </c>
      <c r="V2" t="n">
        <v>0.75</v>
      </c>
      <c r="W2" t="n">
        <v>1.2</v>
      </c>
      <c r="X2" t="n">
        <v>1.5</v>
      </c>
      <c r="Y2" t="n">
        <v>1</v>
      </c>
      <c r="Z2" t="n">
        <v>10</v>
      </c>
      <c r="AA2" t="n">
        <v>105.6269512264781</v>
      </c>
      <c r="AB2" t="n">
        <v>144.5234546002127</v>
      </c>
      <c r="AC2" t="n">
        <v>130.73033893315</v>
      </c>
      <c r="AD2" t="n">
        <v>105626.9512264781</v>
      </c>
      <c r="AE2" t="n">
        <v>144523.4546002127</v>
      </c>
      <c r="AF2" t="n">
        <v>1.796814584758774e-06</v>
      </c>
      <c r="AG2" t="n">
        <v>0.1413541666666667</v>
      </c>
      <c r="AH2" t="n">
        <v>130730.33893315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7.9001</v>
      </c>
      <c r="E3" t="n">
        <v>12.66</v>
      </c>
      <c r="F3" t="n">
        <v>8.640000000000001</v>
      </c>
      <c r="G3" t="n">
        <v>9.09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96.65000000000001</v>
      </c>
      <c r="Q3" t="n">
        <v>968.47</v>
      </c>
      <c r="R3" t="n">
        <v>61.3</v>
      </c>
      <c r="S3" t="n">
        <v>23.91</v>
      </c>
      <c r="T3" t="n">
        <v>17689.76</v>
      </c>
      <c r="U3" t="n">
        <v>0.39</v>
      </c>
      <c r="V3" t="n">
        <v>0.78</v>
      </c>
      <c r="W3" t="n">
        <v>1.17</v>
      </c>
      <c r="X3" t="n">
        <v>1.14</v>
      </c>
      <c r="Y3" t="n">
        <v>1</v>
      </c>
      <c r="Z3" t="n">
        <v>10</v>
      </c>
      <c r="AA3" t="n">
        <v>93.7396608193104</v>
      </c>
      <c r="AB3" t="n">
        <v>128.2587394348936</v>
      </c>
      <c r="AC3" t="n">
        <v>116.0179053555327</v>
      </c>
      <c r="AD3" t="n">
        <v>93739.6608193104</v>
      </c>
      <c r="AE3" t="n">
        <v>128258.7394348936</v>
      </c>
      <c r="AF3" t="n">
        <v>1.925713904067504e-06</v>
      </c>
      <c r="AG3" t="n">
        <v>0.131875</v>
      </c>
      <c r="AH3" t="n">
        <v>116017.9053555327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8.2622</v>
      </c>
      <c r="E4" t="n">
        <v>12.1</v>
      </c>
      <c r="F4" t="n">
        <v>8.42</v>
      </c>
      <c r="G4" t="n">
        <v>10.98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92.79000000000001</v>
      </c>
      <c r="Q4" t="n">
        <v>968.4</v>
      </c>
      <c r="R4" t="n">
        <v>54.08</v>
      </c>
      <c r="S4" t="n">
        <v>23.91</v>
      </c>
      <c r="T4" t="n">
        <v>14136.05</v>
      </c>
      <c r="U4" t="n">
        <v>0.44</v>
      </c>
      <c r="V4" t="n">
        <v>0.8</v>
      </c>
      <c r="W4" t="n">
        <v>1.17</v>
      </c>
      <c r="X4" t="n">
        <v>0.92</v>
      </c>
      <c r="Y4" t="n">
        <v>1</v>
      </c>
      <c r="Z4" t="n">
        <v>10</v>
      </c>
      <c r="AA4" t="n">
        <v>86.54797426395368</v>
      </c>
      <c r="AB4" t="n">
        <v>118.4187566150408</v>
      </c>
      <c r="AC4" t="n">
        <v>107.1170366855009</v>
      </c>
      <c r="AD4" t="n">
        <v>86547.97426395367</v>
      </c>
      <c r="AE4" t="n">
        <v>118418.7566150408</v>
      </c>
      <c r="AF4" t="n">
        <v>2.013978736748462e-06</v>
      </c>
      <c r="AG4" t="n">
        <v>0.1260416666666667</v>
      </c>
      <c r="AH4" t="n">
        <v>107117.0366855009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8.5541</v>
      </c>
      <c r="E5" t="n">
        <v>11.69</v>
      </c>
      <c r="F5" t="n">
        <v>8.25</v>
      </c>
      <c r="G5" t="n">
        <v>13.03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89.42</v>
      </c>
      <c r="Q5" t="n">
        <v>968.5</v>
      </c>
      <c r="R5" t="n">
        <v>49.28</v>
      </c>
      <c r="S5" t="n">
        <v>23.91</v>
      </c>
      <c r="T5" t="n">
        <v>11775.55</v>
      </c>
      <c r="U5" t="n">
        <v>0.49</v>
      </c>
      <c r="V5" t="n">
        <v>0.82</v>
      </c>
      <c r="W5" t="n">
        <v>1.14</v>
      </c>
      <c r="X5" t="n">
        <v>0.76</v>
      </c>
      <c r="Y5" t="n">
        <v>1</v>
      </c>
      <c r="Z5" t="n">
        <v>10</v>
      </c>
      <c r="AA5" t="n">
        <v>81.04939118437412</v>
      </c>
      <c r="AB5" t="n">
        <v>110.8953526651988</v>
      </c>
      <c r="AC5" t="n">
        <v>100.3116558494657</v>
      </c>
      <c r="AD5" t="n">
        <v>81049.39118437412</v>
      </c>
      <c r="AE5" t="n">
        <v>110895.3526651988</v>
      </c>
      <c r="AF5" t="n">
        <v>2.085131746026485e-06</v>
      </c>
      <c r="AG5" t="n">
        <v>0.1217708333333333</v>
      </c>
      <c r="AH5" t="n">
        <v>100311.6558494656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8.7989</v>
      </c>
      <c r="E6" t="n">
        <v>11.36</v>
      </c>
      <c r="F6" t="n">
        <v>8.109999999999999</v>
      </c>
      <c r="G6" t="n">
        <v>15.21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86.34</v>
      </c>
      <c r="Q6" t="n">
        <v>968.41</v>
      </c>
      <c r="R6" t="n">
        <v>44.93</v>
      </c>
      <c r="S6" t="n">
        <v>23.91</v>
      </c>
      <c r="T6" t="n">
        <v>9630.51</v>
      </c>
      <c r="U6" t="n">
        <v>0.53</v>
      </c>
      <c r="V6" t="n">
        <v>0.83</v>
      </c>
      <c r="W6" t="n">
        <v>1.13</v>
      </c>
      <c r="X6" t="n">
        <v>0.61</v>
      </c>
      <c r="Y6" t="n">
        <v>1</v>
      </c>
      <c r="Z6" t="n">
        <v>10</v>
      </c>
      <c r="AA6" t="n">
        <v>76.56886765085187</v>
      </c>
      <c r="AB6" t="n">
        <v>104.7649026998891</v>
      </c>
      <c r="AC6" t="n">
        <v>94.76628742470254</v>
      </c>
      <c r="AD6" t="n">
        <v>76568.86765085187</v>
      </c>
      <c r="AE6" t="n">
        <v>104764.9026998891</v>
      </c>
      <c r="AF6" t="n">
        <v>2.144803745585443e-06</v>
      </c>
      <c r="AG6" t="n">
        <v>0.1183333333333333</v>
      </c>
      <c r="AH6" t="n">
        <v>94766.28742470255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8.9595</v>
      </c>
      <c r="E7" t="n">
        <v>11.16</v>
      </c>
      <c r="F7" t="n">
        <v>8.029999999999999</v>
      </c>
      <c r="G7" t="n">
        <v>17.21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83.91</v>
      </c>
      <c r="Q7" t="n">
        <v>968.54</v>
      </c>
      <c r="R7" t="n">
        <v>42.24</v>
      </c>
      <c r="S7" t="n">
        <v>23.91</v>
      </c>
      <c r="T7" t="n">
        <v>8304.34</v>
      </c>
      <c r="U7" t="n">
        <v>0.57</v>
      </c>
      <c r="V7" t="n">
        <v>0.84</v>
      </c>
      <c r="W7" t="n">
        <v>1.12</v>
      </c>
      <c r="X7" t="n">
        <v>0.53</v>
      </c>
      <c r="Y7" t="n">
        <v>1</v>
      </c>
      <c r="Z7" t="n">
        <v>10</v>
      </c>
      <c r="AA7" t="n">
        <v>73.54439763202313</v>
      </c>
      <c r="AB7" t="n">
        <v>100.6266893899295</v>
      </c>
      <c r="AC7" t="n">
        <v>91.02301938502531</v>
      </c>
      <c r="AD7" t="n">
        <v>73544.39763202313</v>
      </c>
      <c r="AE7" t="n">
        <v>100626.6893899295</v>
      </c>
      <c r="AF7" t="n">
        <v>2.183951307387603e-06</v>
      </c>
      <c r="AG7" t="n">
        <v>0.11625</v>
      </c>
      <c r="AH7" t="n">
        <v>91023.01938502531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9.0778</v>
      </c>
      <c r="E8" t="n">
        <v>11.02</v>
      </c>
      <c r="F8" t="n">
        <v>7.98</v>
      </c>
      <c r="G8" t="n">
        <v>19.14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81.83</v>
      </c>
      <c r="Q8" t="n">
        <v>968.37</v>
      </c>
      <c r="R8" t="n">
        <v>40.58</v>
      </c>
      <c r="S8" t="n">
        <v>23.91</v>
      </c>
      <c r="T8" t="n">
        <v>7490.6</v>
      </c>
      <c r="U8" t="n">
        <v>0.59</v>
      </c>
      <c r="V8" t="n">
        <v>0.85</v>
      </c>
      <c r="W8" t="n">
        <v>1.12</v>
      </c>
      <c r="X8" t="n">
        <v>0.48</v>
      </c>
      <c r="Y8" t="n">
        <v>1</v>
      </c>
      <c r="Z8" t="n">
        <v>10</v>
      </c>
      <c r="AA8" t="n">
        <v>71.23382021859307</v>
      </c>
      <c r="AB8" t="n">
        <v>97.4652554373948</v>
      </c>
      <c r="AC8" t="n">
        <v>88.16330825181912</v>
      </c>
      <c r="AD8" t="n">
        <v>71233.82021859307</v>
      </c>
      <c r="AE8" t="n">
        <v>97465.25543739481</v>
      </c>
      <c r="AF8" t="n">
        <v>2.212787898677736e-06</v>
      </c>
      <c r="AG8" t="n">
        <v>0.1147916666666667</v>
      </c>
      <c r="AH8" t="n">
        <v>88163.30825181912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9.2119</v>
      </c>
      <c r="E9" t="n">
        <v>10.86</v>
      </c>
      <c r="F9" t="n">
        <v>7.91</v>
      </c>
      <c r="G9" t="n">
        <v>21.56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79.06999999999999</v>
      </c>
      <c r="Q9" t="n">
        <v>968.48</v>
      </c>
      <c r="R9" t="n">
        <v>38.44</v>
      </c>
      <c r="S9" t="n">
        <v>23.91</v>
      </c>
      <c r="T9" t="n">
        <v>6435.86</v>
      </c>
      <c r="U9" t="n">
        <v>0.62</v>
      </c>
      <c r="V9" t="n">
        <v>0.86</v>
      </c>
      <c r="W9" t="n">
        <v>1.11</v>
      </c>
      <c r="X9" t="n">
        <v>0.41</v>
      </c>
      <c r="Y9" t="n">
        <v>1</v>
      </c>
      <c r="Z9" t="n">
        <v>10</v>
      </c>
      <c r="AA9" t="n">
        <v>68.4153790896079</v>
      </c>
      <c r="AB9" t="n">
        <v>93.60893994387217</v>
      </c>
      <c r="AC9" t="n">
        <v>84.6750340966243</v>
      </c>
      <c r="AD9" t="n">
        <v>68415.3790896079</v>
      </c>
      <c r="AE9" t="n">
        <v>93608.93994387217</v>
      </c>
      <c r="AF9" t="n">
        <v>2.245475869024371e-06</v>
      </c>
      <c r="AG9" t="n">
        <v>0.113125</v>
      </c>
      <c r="AH9" t="n">
        <v>84675.03409662429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9.301600000000001</v>
      </c>
      <c r="E10" t="n">
        <v>10.75</v>
      </c>
      <c r="F10" t="n">
        <v>7.86</v>
      </c>
      <c r="G10" t="n">
        <v>23.59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77.2</v>
      </c>
      <c r="Q10" t="n">
        <v>968.34</v>
      </c>
      <c r="R10" t="n">
        <v>37.18</v>
      </c>
      <c r="S10" t="n">
        <v>23.91</v>
      </c>
      <c r="T10" t="n">
        <v>5815.56</v>
      </c>
      <c r="U10" t="n">
        <v>0.64</v>
      </c>
      <c r="V10" t="n">
        <v>0.86</v>
      </c>
      <c r="W10" t="n">
        <v>1.11</v>
      </c>
      <c r="X10" t="n">
        <v>0.37</v>
      </c>
      <c r="Y10" t="n">
        <v>1</v>
      </c>
      <c r="Z10" t="n">
        <v>10</v>
      </c>
      <c r="AA10" t="n">
        <v>66.55351427432072</v>
      </c>
      <c r="AB10" t="n">
        <v>91.06145436391903</v>
      </c>
      <c r="AC10" t="n">
        <v>82.37067696500257</v>
      </c>
      <c r="AD10" t="n">
        <v>66553.51427432073</v>
      </c>
      <c r="AE10" t="n">
        <v>91061.45436391902</v>
      </c>
      <c r="AF10" t="n">
        <v>2.267340976705901e-06</v>
      </c>
      <c r="AG10" t="n">
        <v>0.1119791666666667</v>
      </c>
      <c r="AH10" t="n">
        <v>82370.67696500257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9.385300000000001</v>
      </c>
      <c r="E11" t="n">
        <v>10.66</v>
      </c>
      <c r="F11" t="n">
        <v>7.83</v>
      </c>
      <c r="G11" t="n">
        <v>26.1</v>
      </c>
      <c r="H11" t="n">
        <v>0.37</v>
      </c>
      <c r="I11" t="n">
        <v>18</v>
      </c>
      <c r="J11" t="n">
        <v>153.58</v>
      </c>
      <c r="K11" t="n">
        <v>49.1</v>
      </c>
      <c r="L11" t="n">
        <v>3.25</v>
      </c>
      <c r="M11" t="n">
        <v>16</v>
      </c>
      <c r="N11" t="n">
        <v>26.23</v>
      </c>
      <c r="O11" t="n">
        <v>19175.02</v>
      </c>
      <c r="P11" t="n">
        <v>73.87</v>
      </c>
      <c r="Q11" t="n">
        <v>968.38</v>
      </c>
      <c r="R11" t="n">
        <v>36.12</v>
      </c>
      <c r="S11" t="n">
        <v>23.91</v>
      </c>
      <c r="T11" t="n">
        <v>5296.79</v>
      </c>
      <c r="U11" t="n">
        <v>0.66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63.97033038931432</v>
      </c>
      <c r="AB11" t="n">
        <v>87.52702821042504</v>
      </c>
      <c r="AC11" t="n">
        <v>79.1735714829987</v>
      </c>
      <c r="AD11" t="n">
        <v>63970.33038931432</v>
      </c>
      <c r="AE11" t="n">
        <v>87527.02821042505</v>
      </c>
      <c r="AF11" t="n">
        <v>2.287743535378633e-06</v>
      </c>
      <c r="AG11" t="n">
        <v>0.1110416666666667</v>
      </c>
      <c r="AH11" t="n">
        <v>79173.5714829987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9.468</v>
      </c>
      <c r="E12" t="n">
        <v>10.56</v>
      </c>
      <c r="F12" t="n">
        <v>7.8</v>
      </c>
      <c r="G12" t="n">
        <v>29.24</v>
      </c>
      <c r="H12" t="n">
        <v>0.4</v>
      </c>
      <c r="I12" t="n">
        <v>16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72.83</v>
      </c>
      <c r="Q12" t="n">
        <v>968.41</v>
      </c>
      <c r="R12" t="n">
        <v>34.84</v>
      </c>
      <c r="S12" t="n">
        <v>23.91</v>
      </c>
      <c r="T12" t="n">
        <v>4667.75</v>
      </c>
      <c r="U12" t="n">
        <v>0.6899999999999999</v>
      </c>
      <c r="V12" t="n">
        <v>0.87</v>
      </c>
      <c r="W12" t="n">
        <v>1.11</v>
      </c>
      <c r="X12" t="n">
        <v>0.3</v>
      </c>
      <c r="Y12" t="n">
        <v>1</v>
      </c>
      <c r="Z12" t="n">
        <v>10</v>
      </c>
      <c r="AA12" t="n">
        <v>62.75498509045394</v>
      </c>
      <c r="AB12" t="n">
        <v>85.86413915527466</v>
      </c>
      <c r="AC12" t="n">
        <v>77.66938622539188</v>
      </c>
      <c r="AD12" t="n">
        <v>62754.98509045393</v>
      </c>
      <c r="AE12" t="n">
        <v>85864.13915527465</v>
      </c>
      <c r="AF12" t="n">
        <v>2.307902335883232e-06</v>
      </c>
      <c r="AG12" t="n">
        <v>0.11</v>
      </c>
      <c r="AH12" t="n">
        <v>77669.38622539188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9.5055</v>
      </c>
      <c r="E13" t="n">
        <v>10.52</v>
      </c>
      <c r="F13" t="n">
        <v>7.79</v>
      </c>
      <c r="G13" t="n">
        <v>31.14</v>
      </c>
      <c r="H13" t="n">
        <v>0.43</v>
      </c>
      <c r="I13" t="n">
        <v>15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70.79000000000001</v>
      </c>
      <c r="Q13" t="n">
        <v>968.45</v>
      </c>
      <c r="R13" t="n">
        <v>34.51</v>
      </c>
      <c r="S13" t="n">
        <v>23.91</v>
      </c>
      <c r="T13" t="n">
        <v>4506.89</v>
      </c>
      <c r="U13" t="n">
        <v>0.6899999999999999</v>
      </c>
      <c r="V13" t="n">
        <v>0.87</v>
      </c>
      <c r="W13" t="n">
        <v>1.11</v>
      </c>
      <c r="X13" t="n">
        <v>0.29</v>
      </c>
      <c r="Y13" t="n">
        <v>1</v>
      </c>
      <c r="Z13" t="n">
        <v>10</v>
      </c>
      <c r="AA13" t="n">
        <v>61.32179265983557</v>
      </c>
      <c r="AB13" t="n">
        <v>83.90318204371593</v>
      </c>
      <c r="AC13" t="n">
        <v>75.89558010833909</v>
      </c>
      <c r="AD13" t="n">
        <v>61321.79265983556</v>
      </c>
      <c r="AE13" t="n">
        <v>83903.18204371593</v>
      </c>
      <c r="AF13" t="n">
        <v>2.31704326718822e-06</v>
      </c>
      <c r="AG13" t="n">
        <v>0.1095833333333333</v>
      </c>
      <c r="AH13" t="n">
        <v>75895.58010833908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9.5052</v>
      </c>
      <c r="E14" t="n">
        <v>10.52</v>
      </c>
      <c r="F14" t="n">
        <v>7.79</v>
      </c>
      <c r="G14" t="n">
        <v>31.14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5</v>
      </c>
      <c r="N14" t="n">
        <v>26.53</v>
      </c>
      <c r="O14" t="n">
        <v>19304.72</v>
      </c>
      <c r="P14" t="n">
        <v>70.58</v>
      </c>
      <c r="Q14" t="n">
        <v>968.3200000000001</v>
      </c>
      <c r="R14" t="n">
        <v>34.4</v>
      </c>
      <c r="S14" t="n">
        <v>23.91</v>
      </c>
      <c r="T14" t="n">
        <v>4452.78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61.20343657948474</v>
      </c>
      <c r="AB14" t="n">
        <v>83.74124203307827</v>
      </c>
      <c r="AC14" t="n">
        <v>75.74909542503242</v>
      </c>
      <c r="AD14" t="n">
        <v>61203.43657948474</v>
      </c>
      <c r="AE14" t="n">
        <v>83741.24203307826</v>
      </c>
      <c r="AF14" t="n">
        <v>2.31697013973778e-06</v>
      </c>
      <c r="AG14" t="n">
        <v>0.1095833333333333</v>
      </c>
      <c r="AH14" t="n">
        <v>75749.09542503243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9.5465</v>
      </c>
      <c r="E15" t="n">
        <v>10.48</v>
      </c>
      <c r="F15" t="n">
        <v>7.77</v>
      </c>
      <c r="G15" t="n">
        <v>33.3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0</v>
      </c>
      <c r="N15" t="n">
        <v>26.63</v>
      </c>
      <c r="O15" t="n">
        <v>19348.03</v>
      </c>
      <c r="P15" t="n">
        <v>69.90000000000001</v>
      </c>
      <c r="Q15" t="n">
        <v>968.4</v>
      </c>
      <c r="R15" t="n">
        <v>33.68</v>
      </c>
      <c r="S15" t="n">
        <v>23.91</v>
      </c>
      <c r="T15" t="n">
        <v>4097.56</v>
      </c>
      <c r="U15" t="n">
        <v>0.71</v>
      </c>
      <c r="V15" t="n">
        <v>0.87</v>
      </c>
      <c r="W15" t="n">
        <v>1.12</v>
      </c>
      <c r="X15" t="n">
        <v>0.27</v>
      </c>
      <c r="Y15" t="n">
        <v>1</v>
      </c>
      <c r="Z15" t="n">
        <v>10</v>
      </c>
      <c r="AA15" t="n">
        <v>60.51006818175853</v>
      </c>
      <c r="AB15" t="n">
        <v>82.79254480205491</v>
      </c>
      <c r="AC15" t="n">
        <v>74.89094052623268</v>
      </c>
      <c r="AD15" t="n">
        <v>60510.06818175853</v>
      </c>
      <c r="AE15" t="n">
        <v>82792.54480205491</v>
      </c>
      <c r="AF15" t="n">
        <v>2.327037352081672e-06</v>
      </c>
      <c r="AG15" t="n">
        <v>0.1091666666666667</v>
      </c>
      <c r="AH15" t="n">
        <v>74890.94052623268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6.628</v>
      </c>
      <c r="E2" t="n">
        <v>15.09</v>
      </c>
      <c r="F2" t="n">
        <v>9.31</v>
      </c>
      <c r="G2" t="n">
        <v>6.27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122.87</v>
      </c>
      <c r="Q2" t="n">
        <v>968.5</v>
      </c>
      <c r="R2" t="n">
        <v>81.73999999999999</v>
      </c>
      <c r="S2" t="n">
        <v>23.91</v>
      </c>
      <c r="T2" t="n">
        <v>27749.77</v>
      </c>
      <c r="U2" t="n">
        <v>0.29</v>
      </c>
      <c r="V2" t="n">
        <v>0.73</v>
      </c>
      <c r="W2" t="n">
        <v>1.24</v>
      </c>
      <c r="X2" t="n">
        <v>1.81</v>
      </c>
      <c r="Y2" t="n">
        <v>1</v>
      </c>
      <c r="Z2" t="n">
        <v>10</v>
      </c>
      <c r="AA2" t="n">
        <v>138.5204060479816</v>
      </c>
      <c r="AB2" t="n">
        <v>189.5297306437804</v>
      </c>
      <c r="AC2" t="n">
        <v>171.4412791578391</v>
      </c>
      <c r="AD2" t="n">
        <v>138520.4060479816</v>
      </c>
      <c r="AE2" t="n">
        <v>189529.7306437804</v>
      </c>
      <c r="AF2" t="n">
        <v>1.55944255126744e-06</v>
      </c>
      <c r="AG2" t="n">
        <v>0.1571875</v>
      </c>
      <c r="AH2" t="n">
        <v>171441.2791578391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7.2201</v>
      </c>
      <c r="E3" t="n">
        <v>13.85</v>
      </c>
      <c r="F3" t="n">
        <v>8.85</v>
      </c>
      <c r="G3" t="n">
        <v>7.81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115.53</v>
      </c>
      <c r="Q3" t="n">
        <v>968.5</v>
      </c>
      <c r="R3" t="n">
        <v>67.94</v>
      </c>
      <c r="S3" t="n">
        <v>23.91</v>
      </c>
      <c r="T3" t="n">
        <v>20954.45</v>
      </c>
      <c r="U3" t="n">
        <v>0.35</v>
      </c>
      <c r="V3" t="n">
        <v>0.76</v>
      </c>
      <c r="W3" t="n">
        <v>1.19</v>
      </c>
      <c r="X3" t="n">
        <v>1.35</v>
      </c>
      <c r="Y3" t="n">
        <v>1</v>
      </c>
      <c r="Z3" t="n">
        <v>10</v>
      </c>
      <c r="AA3" t="n">
        <v>120.1502659230156</v>
      </c>
      <c r="AB3" t="n">
        <v>164.3948944914297</v>
      </c>
      <c r="AC3" t="n">
        <v>148.7052764908967</v>
      </c>
      <c r="AD3" t="n">
        <v>120150.2659230156</v>
      </c>
      <c r="AE3" t="n">
        <v>164394.8944914297</v>
      </c>
      <c r="AF3" t="n">
        <v>1.698752438805981e-06</v>
      </c>
      <c r="AG3" t="n">
        <v>0.1442708333333333</v>
      </c>
      <c r="AH3" t="n">
        <v>148705.2764908967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7.6654</v>
      </c>
      <c r="E4" t="n">
        <v>13.05</v>
      </c>
      <c r="F4" t="n">
        <v>8.57</v>
      </c>
      <c r="G4" t="n">
        <v>9.52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110.76</v>
      </c>
      <c r="Q4" t="n">
        <v>968.55</v>
      </c>
      <c r="R4" t="n">
        <v>58.73</v>
      </c>
      <c r="S4" t="n">
        <v>23.91</v>
      </c>
      <c r="T4" t="n">
        <v>16421.02</v>
      </c>
      <c r="U4" t="n">
        <v>0.41</v>
      </c>
      <c r="V4" t="n">
        <v>0.79</v>
      </c>
      <c r="W4" t="n">
        <v>1.18</v>
      </c>
      <c r="X4" t="n">
        <v>1.07</v>
      </c>
      <c r="Y4" t="n">
        <v>1</v>
      </c>
      <c r="Z4" t="n">
        <v>10</v>
      </c>
      <c r="AA4" t="n">
        <v>108.9548645401058</v>
      </c>
      <c r="AB4" t="n">
        <v>149.0768524130893</v>
      </c>
      <c r="AC4" t="n">
        <v>134.8491668495011</v>
      </c>
      <c r="AD4" t="n">
        <v>108954.8645401058</v>
      </c>
      <c r="AE4" t="n">
        <v>149076.8524130893</v>
      </c>
      <c r="AF4" t="n">
        <v>1.803523073700276e-06</v>
      </c>
      <c r="AG4" t="n">
        <v>0.1359375</v>
      </c>
      <c r="AH4" t="n">
        <v>134849.1668495011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7.9745</v>
      </c>
      <c r="E5" t="n">
        <v>12.54</v>
      </c>
      <c r="F5" t="n">
        <v>8.4</v>
      </c>
      <c r="G5" t="n">
        <v>11.2</v>
      </c>
      <c r="H5" t="n">
        <v>0.17</v>
      </c>
      <c r="I5" t="n">
        <v>45</v>
      </c>
      <c r="J5" t="n">
        <v>186.83</v>
      </c>
      <c r="K5" t="n">
        <v>53.44</v>
      </c>
      <c r="L5" t="n">
        <v>1.75</v>
      </c>
      <c r="M5" t="n">
        <v>43</v>
      </c>
      <c r="N5" t="n">
        <v>36.64</v>
      </c>
      <c r="O5" t="n">
        <v>23276.13</v>
      </c>
      <c r="P5" t="n">
        <v>107.56</v>
      </c>
      <c r="Q5" t="n">
        <v>968.62</v>
      </c>
      <c r="R5" t="n">
        <v>53.57</v>
      </c>
      <c r="S5" t="n">
        <v>23.91</v>
      </c>
      <c r="T5" t="n">
        <v>13885.11</v>
      </c>
      <c r="U5" t="n">
        <v>0.45</v>
      </c>
      <c r="V5" t="n">
        <v>0.8100000000000001</v>
      </c>
      <c r="W5" t="n">
        <v>1.16</v>
      </c>
      <c r="X5" t="n">
        <v>0.9</v>
      </c>
      <c r="Y5" t="n">
        <v>1</v>
      </c>
      <c r="Z5" t="n">
        <v>10</v>
      </c>
      <c r="AA5" t="n">
        <v>102.071705848006</v>
      </c>
      <c r="AB5" t="n">
        <v>139.6590110270331</v>
      </c>
      <c r="AC5" t="n">
        <v>126.3301510273037</v>
      </c>
      <c r="AD5" t="n">
        <v>102071.705848006</v>
      </c>
      <c r="AE5" t="n">
        <v>139659.0110270331</v>
      </c>
      <c r="AF5" t="n">
        <v>1.876248434683494e-06</v>
      </c>
      <c r="AG5" t="n">
        <v>0.130625</v>
      </c>
      <c r="AH5" t="n">
        <v>126330.1510273037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8.2128</v>
      </c>
      <c r="E6" t="n">
        <v>12.18</v>
      </c>
      <c r="F6" t="n">
        <v>8.26</v>
      </c>
      <c r="G6" t="n">
        <v>12.7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104.43</v>
      </c>
      <c r="Q6" t="n">
        <v>968.4</v>
      </c>
      <c r="R6" t="n">
        <v>49.2</v>
      </c>
      <c r="S6" t="n">
        <v>23.91</v>
      </c>
      <c r="T6" t="n">
        <v>11732.04</v>
      </c>
      <c r="U6" t="n">
        <v>0.49</v>
      </c>
      <c r="V6" t="n">
        <v>0.82</v>
      </c>
      <c r="W6" t="n">
        <v>1.15</v>
      </c>
      <c r="X6" t="n">
        <v>0.76</v>
      </c>
      <c r="Y6" t="n">
        <v>1</v>
      </c>
      <c r="Z6" t="n">
        <v>10</v>
      </c>
      <c r="AA6" t="n">
        <v>96.65222458575037</v>
      </c>
      <c r="AB6" t="n">
        <v>132.2438376733796</v>
      </c>
      <c r="AC6" t="n">
        <v>119.6226714112593</v>
      </c>
      <c r="AD6" t="n">
        <v>96652.22458575037</v>
      </c>
      <c r="AE6" t="n">
        <v>132243.8376733796</v>
      </c>
      <c r="AF6" t="n">
        <v>1.932315899977252e-06</v>
      </c>
      <c r="AG6" t="n">
        <v>0.126875</v>
      </c>
      <c r="AH6" t="n">
        <v>119622.6714112593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8.415100000000001</v>
      </c>
      <c r="E7" t="n">
        <v>11.88</v>
      </c>
      <c r="F7" t="n">
        <v>8.15</v>
      </c>
      <c r="G7" t="n">
        <v>14.38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101.74</v>
      </c>
      <c r="Q7" t="n">
        <v>968.5599999999999</v>
      </c>
      <c r="R7" t="n">
        <v>45.71</v>
      </c>
      <c r="S7" t="n">
        <v>23.91</v>
      </c>
      <c r="T7" t="n">
        <v>10009.82</v>
      </c>
      <c r="U7" t="n">
        <v>0.52</v>
      </c>
      <c r="V7" t="n">
        <v>0.83</v>
      </c>
      <c r="W7" t="n">
        <v>1.14</v>
      </c>
      <c r="X7" t="n">
        <v>0.65</v>
      </c>
      <c r="Y7" t="n">
        <v>1</v>
      </c>
      <c r="Z7" t="n">
        <v>10</v>
      </c>
      <c r="AA7" t="n">
        <v>92.29739845931941</v>
      </c>
      <c r="AB7" t="n">
        <v>126.2853724458303</v>
      </c>
      <c r="AC7" t="n">
        <v>114.2328737422669</v>
      </c>
      <c r="AD7" t="n">
        <v>92297.3984593194</v>
      </c>
      <c r="AE7" t="n">
        <v>126285.3724458303</v>
      </c>
      <c r="AF7" t="n">
        <v>1.979913248818743e-06</v>
      </c>
      <c r="AG7" t="n">
        <v>0.12375</v>
      </c>
      <c r="AH7" t="n">
        <v>114232.873742267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8.583299999999999</v>
      </c>
      <c r="E8" t="n">
        <v>11.65</v>
      </c>
      <c r="F8" t="n">
        <v>8.07</v>
      </c>
      <c r="G8" t="n">
        <v>16.13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99.73999999999999</v>
      </c>
      <c r="Q8" t="n">
        <v>968.36</v>
      </c>
      <c r="R8" t="n">
        <v>43.33</v>
      </c>
      <c r="S8" t="n">
        <v>23.91</v>
      </c>
      <c r="T8" t="n">
        <v>8843.32</v>
      </c>
      <c r="U8" t="n">
        <v>0.55</v>
      </c>
      <c r="V8" t="n">
        <v>0.84</v>
      </c>
      <c r="W8" t="n">
        <v>1.13</v>
      </c>
      <c r="X8" t="n">
        <v>0.57</v>
      </c>
      <c r="Y8" t="n">
        <v>1</v>
      </c>
      <c r="Z8" t="n">
        <v>10</v>
      </c>
      <c r="AA8" t="n">
        <v>89.01695176608017</v>
      </c>
      <c r="AB8" t="n">
        <v>121.7969205570485</v>
      </c>
      <c r="AC8" t="n">
        <v>110.1727934021673</v>
      </c>
      <c r="AD8" t="n">
        <v>89016.95176608016</v>
      </c>
      <c r="AE8" t="n">
        <v>121796.9205570485</v>
      </c>
      <c r="AF8" t="n">
        <v>2.019487515131836e-06</v>
      </c>
      <c r="AG8" t="n">
        <v>0.1213541666666667</v>
      </c>
      <c r="AH8" t="n">
        <v>110172.7934021673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8.7142</v>
      </c>
      <c r="E9" t="n">
        <v>11.48</v>
      </c>
      <c r="F9" t="n">
        <v>8</v>
      </c>
      <c r="G9" t="n">
        <v>17.78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97.66</v>
      </c>
      <c r="Q9" t="n">
        <v>968.3200000000001</v>
      </c>
      <c r="R9" t="n">
        <v>41.34</v>
      </c>
      <c r="S9" t="n">
        <v>23.91</v>
      </c>
      <c r="T9" t="n">
        <v>7858.53</v>
      </c>
      <c r="U9" t="n">
        <v>0.58</v>
      </c>
      <c r="V9" t="n">
        <v>0.85</v>
      </c>
      <c r="W9" t="n">
        <v>1.12</v>
      </c>
      <c r="X9" t="n">
        <v>0.51</v>
      </c>
      <c r="Y9" t="n">
        <v>1</v>
      </c>
      <c r="Z9" t="n">
        <v>10</v>
      </c>
      <c r="AA9" t="n">
        <v>86.20228130650989</v>
      </c>
      <c r="AB9" t="n">
        <v>117.9457642597695</v>
      </c>
      <c r="AC9" t="n">
        <v>106.6891860567676</v>
      </c>
      <c r="AD9" t="n">
        <v>86202.28130650989</v>
      </c>
      <c r="AE9" t="n">
        <v>117945.7642597695</v>
      </c>
      <c r="AF9" t="n">
        <v>2.050285799676331e-06</v>
      </c>
      <c r="AG9" t="n">
        <v>0.1195833333333333</v>
      </c>
      <c r="AH9" t="n">
        <v>106689.1860567676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8.846500000000001</v>
      </c>
      <c r="E10" t="n">
        <v>11.3</v>
      </c>
      <c r="F10" t="n">
        <v>7.94</v>
      </c>
      <c r="G10" t="n">
        <v>19.85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95.73</v>
      </c>
      <c r="Q10" t="n">
        <v>968.45</v>
      </c>
      <c r="R10" t="n">
        <v>39.41</v>
      </c>
      <c r="S10" t="n">
        <v>23.91</v>
      </c>
      <c r="T10" t="n">
        <v>6908.67</v>
      </c>
      <c r="U10" t="n">
        <v>0.61</v>
      </c>
      <c r="V10" t="n">
        <v>0.85</v>
      </c>
      <c r="W10" t="n">
        <v>1.12</v>
      </c>
      <c r="X10" t="n">
        <v>0.45</v>
      </c>
      <c r="Y10" t="n">
        <v>1</v>
      </c>
      <c r="Z10" t="n">
        <v>10</v>
      </c>
      <c r="AA10" t="n">
        <v>83.57843426857553</v>
      </c>
      <c r="AB10" t="n">
        <v>114.3557009865079</v>
      </c>
      <c r="AC10" t="n">
        <v>103.4417533836194</v>
      </c>
      <c r="AD10" t="n">
        <v>83578.43426857554</v>
      </c>
      <c r="AE10" t="n">
        <v>114355.7009865079</v>
      </c>
      <c r="AF10" t="n">
        <v>2.081413477638413e-06</v>
      </c>
      <c r="AG10" t="n">
        <v>0.1177083333333333</v>
      </c>
      <c r="AH10" t="n">
        <v>103441.7533836194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8.9399</v>
      </c>
      <c r="E11" t="n">
        <v>11.19</v>
      </c>
      <c r="F11" t="n">
        <v>7.9</v>
      </c>
      <c r="G11" t="n">
        <v>21.54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93.84</v>
      </c>
      <c r="Q11" t="n">
        <v>968.46</v>
      </c>
      <c r="R11" t="n">
        <v>38.38</v>
      </c>
      <c r="S11" t="n">
        <v>23.91</v>
      </c>
      <c r="T11" t="n">
        <v>6407.51</v>
      </c>
      <c r="U11" t="n">
        <v>0.62</v>
      </c>
      <c r="V11" t="n">
        <v>0.86</v>
      </c>
      <c r="W11" t="n">
        <v>1.11</v>
      </c>
      <c r="X11" t="n">
        <v>0.4</v>
      </c>
      <c r="Y11" t="n">
        <v>1</v>
      </c>
      <c r="Z11" t="n">
        <v>10</v>
      </c>
      <c r="AA11" t="n">
        <v>81.45885217025165</v>
      </c>
      <c r="AB11" t="n">
        <v>111.45559525022</v>
      </c>
      <c r="AC11" t="n">
        <v>100.818429668478</v>
      </c>
      <c r="AD11" t="n">
        <v>81458.85217025164</v>
      </c>
      <c r="AE11" t="n">
        <v>111455.59525022</v>
      </c>
      <c r="AF11" t="n">
        <v>2.103388724211796e-06</v>
      </c>
      <c r="AG11" t="n">
        <v>0.1165625</v>
      </c>
      <c r="AH11" t="n">
        <v>100818.429668478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9.023199999999999</v>
      </c>
      <c r="E12" t="n">
        <v>11.08</v>
      </c>
      <c r="F12" t="n">
        <v>7.87</v>
      </c>
      <c r="G12" t="n">
        <v>23.61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92.65000000000001</v>
      </c>
      <c r="Q12" t="n">
        <v>968.49</v>
      </c>
      <c r="R12" t="n">
        <v>37.3</v>
      </c>
      <c r="S12" t="n">
        <v>23.91</v>
      </c>
      <c r="T12" t="n">
        <v>5874.02</v>
      </c>
      <c r="U12" t="n">
        <v>0.64</v>
      </c>
      <c r="V12" t="n">
        <v>0.86</v>
      </c>
      <c r="W12" t="n">
        <v>1.11</v>
      </c>
      <c r="X12" t="n">
        <v>0.37</v>
      </c>
      <c r="Y12" t="n">
        <v>1</v>
      </c>
      <c r="Z12" t="n">
        <v>10</v>
      </c>
      <c r="AA12" t="n">
        <v>79.91989264121405</v>
      </c>
      <c r="AB12" t="n">
        <v>109.3499229284891</v>
      </c>
      <c r="AC12" t="n">
        <v>98.91371975780274</v>
      </c>
      <c r="AD12" t="n">
        <v>79919.89264121404</v>
      </c>
      <c r="AE12" t="n">
        <v>109349.9229284891</v>
      </c>
      <c r="AF12" t="n">
        <v>2.122987632558292e-06</v>
      </c>
      <c r="AG12" t="n">
        <v>0.1154166666666667</v>
      </c>
      <c r="AH12" t="n">
        <v>98913.71975780274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9.079700000000001</v>
      </c>
      <c r="E13" t="n">
        <v>11.01</v>
      </c>
      <c r="F13" t="n">
        <v>7.84</v>
      </c>
      <c r="G13" t="n">
        <v>24.75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90.17</v>
      </c>
      <c r="Q13" t="n">
        <v>968.3200000000001</v>
      </c>
      <c r="R13" t="n">
        <v>36.44</v>
      </c>
      <c r="S13" t="n">
        <v>23.91</v>
      </c>
      <c r="T13" t="n">
        <v>5449.36</v>
      </c>
      <c r="U13" t="n">
        <v>0.66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77.86270913185649</v>
      </c>
      <c r="AB13" t="n">
        <v>106.5351936944564</v>
      </c>
      <c r="AC13" t="n">
        <v>96.36762433136792</v>
      </c>
      <c r="AD13" t="n">
        <v>77862.70913185649</v>
      </c>
      <c r="AE13" t="n">
        <v>106535.1936944564</v>
      </c>
      <c r="AF13" t="n">
        <v>2.136281009768101e-06</v>
      </c>
      <c r="AG13" t="n">
        <v>0.1146875</v>
      </c>
      <c r="AH13" t="n">
        <v>96367.62433136792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9.149800000000001</v>
      </c>
      <c r="E14" t="n">
        <v>10.93</v>
      </c>
      <c r="F14" t="n">
        <v>7.83</v>
      </c>
      <c r="G14" t="n">
        <v>27.63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15</v>
      </c>
      <c r="N14" t="n">
        <v>37.82</v>
      </c>
      <c r="O14" t="n">
        <v>23698.48</v>
      </c>
      <c r="P14" t="n">
        <v>88.70999999999999</v>
      </c>
      <c r="Q14" t="n">
        <v>968.39</v>
      </c>
      <c r="R14" t="n">
        <v>36.05</v>
      </c>
      <c r="S14" t="n">
        <v>23.91</v>
      </c>
      <c r="T14" t="n">
        <v>5265.22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76.38281226352494</v>
      </c>
      <c r="AB14" t="n">
        <v>104.5103335107641</v>
      </c>
      <c r="AC14" t="n">
        <v>94.53601396169749</v>
      </c>
      <c r="AD14" t="n">
        <v>76382.81226352495</v>
      </c>
      <c r="AE14" t="n">
        <v>104510.3335107641</v>
      </c>
      <c r="AF14" t="n">
        <v>2.152774208748766e-06</v>
      </c>
      <c r="AG14" t="n">
        <v>0.1138541666666667</v>
      </c>
      <c r="AH14" t="n">
        <v>94536.01396169749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9.203200000000001</v>
      </c>
      <c r="E15" t="n">
        <v>10.87</v>
      </c>
      <c r="F15" t="n">
        <v>7.8</v>
      </c>
      <c r="G15" t="n">
        <v>29.26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14</v>
      </c>
      <c r="N15" t="n">
        <v>37.95</v>
      </c>
      <c r="O15" t="n">
        <v>23745.63</v>
      </c>
      <c r="P15" t="n">
        <v>87.44</v>
      </c>
      <c r="Q15" t="n">
        <v>968.49</v>
      </c>
      <c r="R15" t="n">
        <v>35.21</v>
      </c>
      <c r="S15" t="n">
        <v>23.91</v>
      </c>
      <c r="T15" t="n">
        <v>4852.76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75.11575249340208</v>
      </c>
      <c r="AB15" t="n">
        <v>102.776686434551</v>
      </c>
      <c r="AC15" t="n">
        <v>92.96782372924866</v>
      </c>
      <c r="AD15" t="n">
        <v>75115.75249340209</v>
      </c>
      <c r="AE15" t="n">
        <v>102776.686434551</v>
      </c>
      <c r="AF15" t="n">
        <v>2.165338214819629e-06</v>
      </c>
      <c r="AG15" t="n">
        <v>0.1132291666666667</v>
      </c>
      <c r="AH15" t="n">
        <v>92967.82372924866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9.2605</v>
      </c>
      <c r="E16" t="n">
        <v>10.8</v>
      </c>
      <c r="F16" t="n">
        <v>7.77</v>
      </c>
      <c r="G16" t="n">
        <v>31.09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13</v>
      </c>
      <c r="N16" t="n">
        <v>38.08</v>
      </c>
      <c r="O16" t="n">
        <v>23792.83</v>
      </c>
      <c r="P16" t="n">
        <v>85.73</v>
      </c>
      <c r="Q16" t="n">
        <v>968.38</v>
      </c>
      <c r="R16" t="n">
        <v>34.28</v>
      </c>
      <c r="S16" t="n">
        <v>23.91</v>
      </c>
      <c r="T16" t="n">
        <v>4389.21</v>
      </c>
      <c r="U16" t="n">
        <v>0.7</v>
      </c>
      <c r="V16" t="n">
        <v>0.87</v>
      </c>
      <c r="W16" t="n">
        <v>1.1</v>
      </c>
      <c r="X16" t="n">
        <v>0.28</v>
      </c>
      <c r="Y16" t="n">
        <v>1</v>
      </c>
      <c r="Z16" t="n">
        <v>10</v>
      </c>
      <c r="AA16" t="n">
        <v>73.5741358144832</v>
      </c>
      <c r="AB16" t="n">
        <v>100.6673784831274</v>
      </c>
      <c r="AC16" t="n">
        <v>91.05982516827592</v>
      </c>
      <c r="AD16" t="n">
        <v>73574.1358144832</v>
      </c>
      <c r="AE16" t="n">
        <v>100667.3784831274</v>
      </c>
      <c r="AF16" t="n">
        <v>2.178819816839488e-06</v>
      </c>
      <c r="AG16" t="n">
        <v>0.1125</v>
      </c>
      <c r="AH16" t="n">
        <v>91059.82516827591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9.304500000000001</v>
      </c>
      <c r="E17" t="n">
        <v>10.75</v>
      </c>
      <c r="F17" t="n">
        <v>7.76</v>
      </c>
      <c r="G17" t="n">
        <v>33.25</v>
      </c>
      <c r="H17" t="n">
        <v>0.44</v>
      </c>
      <c r="I17" t="n">
        <v>14</v>
      </c>
      <c r="J17" t="n">
        <v>191.4</v>
      </c>
      <c r="K17" t="n">
        <v>53.44</v>
      </c>
      <c r="L17" t="n">
        <v>4.75</v>
      </c>
      <c r="M17" t="n">
        <v>12</v>
      </c>
      <c r="N17" t="n">
        <v>38.22</v>
      </c>
      <c r="O17" t="n">
        <v>23840.07</v>
      </c>
      <c r="P17" t="n">
        <v>83.69</v>
      </c>
      <c r="Q17" t="n">
        <v>968.3200000000001</v>
      </c>
      <c r="R17" t="n">
        <v>33.77</v>
      </c>
      <c r="S17" t="n">
        <v>23.91</v>
      </c>
      <c r="T17" t="n">
        <v>4141.76</v>
      </c>
      <c r="U17" t="n">
        <v>0.71</v>
      </c>
      <c r="V17" t="n">
        <v>0.87</v>
      </c>
      <c r="W17" t="n">
        <v>1.1</v>
      </c>
      <c r="X17" t="n">
        <v>0.26</v>
      </c>
      <c r="Y17" t="n">
        <v>1</v>
      </c>
      <c r="Z17" t="n">
        <v>10</v>
      </c>
      <c r="AA17" t="n">
        <v>72.01363082750549</v>
      </c>
      <c r="AB17" t="n">
        <v>98.53222671532427</v>
      </c>
      <c r="AC17" t="n">
        <v>89.12844928848695</v>
      </c>
      <c r="AD17" t="n">
        <v>72013.63082750549</v>
      </c>
      <c r="AE17" t="n">
        <v>98532.22671532427</v>
      </c>
      <c r="AF17" t="n">
        <v>2.189172181392259e-06</v>
      </c>
      <c r="AG17" t="n">
        <v>0.1119791666666667</v>
      </c>
      <c r="AH17" t="n">
        <v>89128.44928848695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9.3531</v>
      </c>
      <c r="E18" t="n">
        <v>10.69</v>
      </c>
      <c r="F18" t="n">
        <v>7.74</v>
      </c>
      <c r="G18" t="n">
        <v>35.72</v>
      </c>
      <c r="H18" t="n">
        <v>0.46</v>
      </c>
      <c r="I18" t="n">
        <v>13</v>
      </c>
      <c r="J18" t="n">
        <v>191.78</v>
      </c>
      <c r="K18" t="n">
        <v>53.44</v>
      </c>
      <c r="L18" t="n">
        <v>5</v>
      </c>
      <c r="M18" t="n">
        <v>10</v>
      </c>
      <c r="N18" t="n">
        <v>38.35</v>
      </c>
      <c r="O18" t="n">
        <v>23887.36</v>
      </c>
      <c r="P18" t="n">
        <v>82.40000000000001</v>
      </c>
      <c r="Q18" t="n">
        <v>968.34</v>
      </c>
      <c r="R18" t="n">
        <v>33.09</v>
      </c>
      <c r="S18" t="n">
        <v>23.91</v>
      </c>
      <c r="T18" t="n">
        <v>3807.32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70.84312552292778</v>
      </c>
      <c r="AB18" t="n">
        <v>96.93068971855234</v>
      </c>
      <c r="AC18" t="n">
        <v>87.67976073491512</v>
      </c>
      <c r="AD18" t="n">
        <v>70843.12552292777</v>
      </c>
      <c r="AE18" t="n">
        <v>96930.68971855234</v>
      </c>
      <c r="AF18" t="n">
        <v>2.20060683860282e-06</v>
      </c>
      <c r="AG18" t="n">
        <v>0.1113541666666667</v>
      </c>
      <c r="AH18" t="n">
        <v>87679.76073491512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9.344799999999999</v>
      </c>
      <c r="E19" t="n">
        <v>10.7</v>
      </c>
      <c r="F19" t="n">
        <v>7.75</v>
      </c>
      <c r="G19" t="n">
        <v>35.76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80.61</v>
      </c>
      <c r="Q19" t="n">
        <v>968.41</v>
      </c>
      <c r="R19" t="n">
        <v>33.2</v>
      </c>
      <c r="S19" t="n">
        <v>23.91</v>
      </c>
      <c r="T19" t="n">
        <v>3860.5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69.88927928398067</v>
      </c>
      <c r="AB19" t="n">
        <v>95.62559521369937</v>
      </c>
      <c r="AC19" t="n">
        <v>86.49922261789328</v>
      </c>
      <c r="AD19" t="n">
        <v>69889.27928398066</v>
      </c>
      <c r="AE19" t="n">
        <v>95625.59521369937</v>
      </c>
      <c r="AF19" t="n">
        <v>2.198654006198547e-06</v>
      </c>
      <c r="AG19" t="n">
        <v>0.1114583333333333</v>
      </c>
      <c r="AH19" t="n">
        <v>86499.22261789328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9.408300000000001</v>
      </c>
      <c r="E20" t="n">
        <v>10.63</v>
      </c>
      <c r="F20" t="n">
        <v>7.71</v>
      </c>
      <c r="G20" t="n">
        <v>38.57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4</v>
      </c>
      <c r="N20" t="n">
        <v>38.62</v>
      </c>
      <c r="O20" t="n">
        <v>23982.06</v>
      </c>
      <c r="P20" t="n">
        <v>79.81999999999999</v>
      </c>
      <c r="Q20" t="n">
        <v>968.3200000000001</v>
      </c>
      <c r="R20" t="n">
        <v>32.24</v>
      </c>
      <c r="S20" t="n">
        <v>23.91</v>
      </c>
      <c r="T20" t="n">
        <v>3385.33</v>
      </c>
      <c r="U20" t="n">
        <v>0.74</v>
      </c>
      <c r="V20" t="n">
        <v>0.88</v>
      </c>
      <c r="W20" t="n">
        <v>1.11</v>
      </c>
      <c r="X20" t="n">
        <v>0.22</v>
      </c>
      <c r="Y20" t="n">
        <v>1</v>
      </c>
      <c r="Z20" t="n">
        <v>10</v>
      </c>
      <c r="AA20" t="n">
        <v>68.86413774142697</v>
      </c>
      <c r="AB20" t="n">
        <v>94.22295132912517</v>
      </c>
      <c r="AC20" t="n">
        <v>85.23044509703932</v>
      </c>
      <c r="AD20" t="n">
        <v>68864.13774142697</v>
      </c>
      <c r="AE20" t="n">
        <v>94222.95132912516</v>
      </c>
      <c r="AF20" t="n">
        <v>2.213594350496296e-06</v>
      </c>
      <c r="AG20" t="n">
        <v>0.1107291666666667</v>
      </c>
      <c r="AH20" t="n">
        <v>85230.44509703932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9.4024</v>
      </c>
      <c r="E21" t="n">
        <v>10.64</v>
      </c>
      <c r="F21" t="n">
        <v>7.72</v>
      </c>
      <c r="G21" t="n">
        <v>38.6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2</v>
      </c>
      <c r="N21" t="n">
        <v>38.75</v>
      </c>
      <c r="O21" t="n">
        <v>24029.48</v>
      </c>
      <c r="P21" t="n">
        <v>79.52</v>
      </c>
      <c r="Q21" t="n">
        <v>968.3200000000001</v>
      </c>
      <c r="R21" t="n">
        <v>32.34</v>
      </c>
      <c r="S21" t="n">
        <v>23.91</v>
      </c>
      <c r="T21" t="n">
        <v>3434.9</v>
      </c>
      <c r="U21" t="n">
        <v>0.74</v>
      </c>
      <c r="V21" t="n">
        <v>0.88</v>
      </c>
      <c r="W21" t="n">
        <v>1.11</v>
      </c>
      <c r="X21" t="n">
        <v>0.22</v>
      </c>
      <c r="Y21" t="n">
        <v>1</v>
      </c>
      <c r="Z21" t="n">
        <v>10</v>
      </c>
      <c r="AA21" t="n">
        <v>68.75970213606728</v>
      </c>
      <c r="AB21" t="n">
        <v>94.0800579264984</v>
      </c>
      <c r="AC21" t="n">
        <v>85.10118924020705</v>
      </c>
      <c r="AD21" t="n">
        <v>68759.70213606728</v>
      </c>
      <c r="AE21" t="n">
        <v>94080.0579264984</v>
      </c>
      <c r="AF21" t="n">
        <v>2.212206192522174e-06</v>
      </c>
      <c r="AG21" t="n">
        <v>0.1108333333333333</v>
      </c>
      <c r="AH21" t="n">
        <v>85101.18924020705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9.3973</v>
      </c>
      <c r="E22" t="n">
        <v>10.64</v>
      </c>
      <c r="F22" t="n">
        <v>7.73</v>
      </c>
      <c r="G22" t="n">
        <v>38.63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0</v>
      </c>
      <c r="N22" t="n">
        <v>38.89</v>
      </c>
      <c r="O22" t="n">
        <v>24076.95</v>
      </c>
      <c r="P22" t="n">
        <v>79.48</v>
      </c>
      <c r="Q22" t="n">
        <v>968.3200000000001</v>
      </c>
      <c r="R22" t="n">
        <v>32.38</v>
      </c>
      <c r="S22" t="n">
        <v>23.91</v>
      </c>
      <c r="T22" t="n">
        <v>3456.63</v>
      </c>
      <c r="U22" t="n">
        <v>0.74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68.79971453061083</v>
      </c>
      <c r="AB22" t="n">
        <v>94.13480464993509</v>
      </c>
      <c r="AC22" t="n">
        <v>85.15071101319647</v>
      </c>
      <c r="AD22" t="n">
        <v>68799.71453061083</v>
      </c>
      <c r="AE22" t="n">
        <v>94134.80464993509</v>
      </c>
      <c r="AF22" t="n">
        <v>2.211006259358104e-06</v>
      </c>
      <c r="AG22" t="n">
        <v>0.1108333333333333</v>
      </c>
      <c r="AH22" t="n">
        <v>85150.71101319647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8.2303</v>
      </c>
      <c r="E2" t="n">
        <v>12.15</v>
      </c>
      <c r="F2" t="n">
        <v>8.66</v>
      </c>
      <c r="G2" t="n">
        <v>8.800000000000001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80.59999999999999</v>
      </c>
      <c r="Q2" t="n">
        <v>968.62</v>
      </c>
      <c r="R2" t="n">
        <v>61.84</v>
      </c>
      <c r="S2" t="n">
        <v>23.91</v>
      </c>
      <c r="T2" t="n">
        <v>17952.11</v>
      </c>
      <c r="U2" t="n">
        <v>0.39</v>
      </c>
      <c r="V2" t="n">
        <v>0.78</v>
      </c>
      <c r="W2" t="n">
        <v>1.17</v>
      </c>
      <c r="X2" t="n">
        <v>1.16</v>
      </c>
      <c r="Y2" t="n">
        <v>1</v>
      </c>
      <c r="Z2" t="n">
        <v>10</v>
      </c>
      <c r="AA2" t="n">
        <v>76.62514343447377</v>
      </c>
      <c r="AB2" t="n">
        <v>104.8419017097529</v>
      </c>
      <c r="AC2" t="n">
        <v>94.83593775713376</v>
      </c>
      <c r="AD2" t="n">
        <v>76625.14343447376</v>
      </c>
      <c r="AE2" t="n">
        <v>104841.9017097529</v>
      </c>
      <c r="AF2" t="n">
        <v>2.094924639168953e-06</v>
      </c>
      <c r="AG2" t="n">
        <v>0.1265625</v>
      </c>
      <c r="AH2" t="n">
        <v>94835.93775713377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8.674099999999999</v>
      </c>
      <c r="E3" t="n">
        <v>11.53</v>
      </c>
      <c r="F3" t="n">
        <v>8.369999999999999</v>
      </c>
      <c r="G3" t="n">
        <v>11.16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75.76000000000001</v>
      </c>
      <c r="Q3" t="n">
        <v>968.49</v>
      </c>
      <c r="R3" t="n">
        <v>52.97</v>
      </c>
      <c r="S3" t="n">
        <v>23.91</v>
      </c>
      <c r="T3" t="n">
        <v>13584.56</v>
      </c>
      <c r="U3" t="n">
        <v>0.45</v>
      </c>
      <c r="V3" t="n">
        <v>0.8100000000000001</v>
      </c>
      <c r="W3" t="n">
        <v>1.15</v>
      </c>
      <c r="X3" t="n">
        <v>0.87</v>
      </c>
      <c r="Y3" t="n">
        <v>1</v>
      </c>
      <c r="Z3" t="n">
        <v>10</v>
      </c>
      <c r="AA3" t="n">
        <v>69.07324242796113</v>
      </c>
      <c r="AB3" t="n">
        <v>94.50905758628873</v>
      </c>
      <c r="AC3" t="n">
        <v>85.48924577457197</v>
      </c>
      <c r="AD3" t="n">
        <v>69073.24242796113</v>
      </c>
      <c r="AE3" t="n">
        <v>94509.05758628873</v>
      </c>
      <c r="AF3" t="n">
        <v>2.207888632566907e-06</v>
      </c>
      <c r="AG3" t="n">
        <v>0.1201041666666667</v>
      </c>
      <c r="AH3" t="n">
        <v>85489.24577457197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8.199999999999999</v>
      </c>
      <c r="G4" t="n">
        <v>13.67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72.27</v>
      </c>
      <c r="Q4" t="n">
        <v>968.41</v>
      </c>
      <c r="R4" t="n">
        <v>47.39</v>
      </c>
      <c r="S4" t="n">
        <v>23.91</v>
      </c>
      <c r="T4" t="n">
        <v>10841.22</v>
      </c>
      <c r="U4" t="n">
        <v>0.5</v>
      </c>
      <c r="V4" t="n">
        <v>0.82</v>
      </c>
      <c r="W4" t="n">
        <v>1.15</v>
      </c>
      <c r="X4" t="n">
        <v>0.7</v>
      </c>
      <c r="Y4" t="n">
        <v>1</v>
      </c>
      <c r="Z4" t="n">
        <v>10</v>
      </c>
      <c r="AA4" t="n">
        <v>64.33475321763179</v>
      </c>
      <c r="AB4" t="n">
        <v>88.0256476013293</v>
      </c>
      <c r="AC4" t="n">
        <v>79.6246033390519</v>
      </c>
      <c r="AD4" t="n">
        <v>64334.75321763179</v>
      </c>
      <c r="AE4" t="n">
        <v>88025.6476013293</v>
      </c>
      <c r="AF4" t="n">
        <v>2.283639160812133e-06</v>
      </c>
      <c r="AG4" t="n">
        <v>0.1161458333333333</v>
      </c>
      <c r="AH4" t="n">
        <v>79624.6033390519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9.222300000000001</v>
      </c>
      <c r="E5" t="n">
        <v>10.84</v>
      </c>
      <c r="F5" t="n">
        <v>8.07</v>
      </c>
      <c r="G5" t="n">
        <v>16.69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27</v>
      </c>
      <c r="N5" t="n">
        <v>16.86</v>
      </c>
      <c r="O5" t="n">
        <v>14665.62</v>
      </c>
      <c r="P5" t="n">
        <v>68.48</v>
      </c>
      <c r="Q5" t="n">
        <v>968.52</v>
      </c>
      <c r="R5" t="n">
        <v>43.42</v>
      </c>
      <c r="S5" t="n">
        <v>23.91</v>
      </c>
      <c r="T5" t="n">
        <v>8893.02</v>
      </c>
      <c r="U5" t="n">
        <v>0.55</v>
      </c>
      <c r="V5" t="n">
        <v>0.84</v>
      </c>
      <c r="W5" t="n">
        <v>1.13</v>
      </c>
      <c r="X5" t="n">
        <v>0.57</v>
      </c>
      <c r="Y5" t="n">
        <v>1</v>
      </c>
      <c r="Z5" t="n">
        <v>10</v>
      </c>
      <c r="AA5" t="n">
        <v>60.10821917627153</v>
      </c>
      <c r="AB5" t="n">
        <v>82.24271726442095</v>
      </c>
      <c r="AC5" t="n">
        <v>74.39358775710257</v>
      </c>
      <c r="AD5" t="n">
        <v>60108.21917627152</v>
      </c>
      <c r="AE5" t="n">
        <v>82242.71726442095</v>
      </c>
      <c r="AF5" t="n">
        <v>2.347426399986372e-06</v>
      </c>
      <c r="AG5" t="n">
        <v>0.1129166666666667</v>
      </c>
      <c r="AH5" t="n">
        <v>74393.58775710256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9.385999999999999</v>
      </c>
      <c r="E6" t="n">
        <v>10.65</v>
      </c>
      <c r="F6" t="n">
        <v>7.97</v>
      </c>
      <c r="G6" t="n">
        <v>19.13</v>
      </c>
      <c r="H6" t="n">
        <v>0.3</v>
      </c>
      <c r="I6" t="n">
        <v>25</v>
      </c>
      <c r="J6" t="n">
        <v>117.34</v>
      </c>
      <c r="K6" t="n">
        <v>43.4</v>
      </c>
      <c r="L6" t="n">
        <v>2</v>
      </c>
      <c r="M6" t="n">
        <v>22</v>
      </c>
      <c r="N6" t="n">
        <v>16.94</v>
      </c>
      <c r="O6" t="n">
        <v>14705.49</v>
      </c>
      <c r="P6" t="n">
        <v>65.81999999999999</v>
      </c>
      <c r="Q6" t="n">
        <v>968.34</v>
      </c>
      <c r="R6" t="n">
        <v>40.58</v>
      </c>
      <c r="S6" t="n">
        <v>23.91</v>
      </c>
      <c r="T6" t="n">
        <v>7491.49</v>
      </c>
      <c r="U6" t="n">
        <v>0.59</v>
      </c>
      <c r="V6" t="n">
        <v>0.85</v>
      </c>
      <c r="W6" t="n">
        <v>1.12</v>
      </c>
      <c r="X6" t="n">
        <v>0.48</v>
      </c>
      <c r="Y6" t="n">
        <v>1</v>
      </c>
      <c r="Z6" t="n">
        <v>10</v>
      </c>
      <c r="AA6" t="n">
        <v>57.32984441269685</v>
      </c>
      <c r="AB6" t="n">
        <v>78.44122233965619</v>
      </c>
      <c r="AC6" t="n">
        <v>70.95490217252451</v>
      </c>
      <c r="AD6" t="n">
        <v>57329.84441269685</v>
      </c>
      <c r="AE6" t="n">
        <v>78441.22233965619</v>
      </c>
      <c r="AF6" t="n">
        <v>2.389094281282553e-06</v>
      </c>
      <c r="AG6" t="n">
        <v>0.1109375</v>
      </c>
      <c r="AH6" t="n">
        <v>70954.90217252451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9.5052</v>
      </c>
      <c r="E7" t="n">
        <v>10.52</v>
      </c>
      <c r="F7" t="n">
        <v>7.91</v>
      </c>
      <c r="G7" t="n">
        <v>21.57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18</v>
      </c>
      <c r="N7" t="n">
        <v>17.01</v>
      </c>
      <c r="O7" t="n">
        <v>14745.39</v>
      </c>
      <c r="P7" t="n">
        <v>62.81</v>
      </c>
      <c r="Q7" t="n">
        <v>968.33</v>
      </c>
      <c r="R7" t="n">
        <v>38.53</v>
      </c>
      <c r="S7" t="n">
        <v>23.91</v>
      </c>
      <c r="T7" t="n">
        <v>6480.43</v>
      </c>
      <c r="U7" t="n">
        <v>0.62</v>
      </c>
      <c r="V7" t="n">
        <v>0.85</v>
      </c>
      <c r="W7" t="n">
        <v>1.12</v>
      </c>
      <c r="X7" t="n">
        <v>0.41</v>
      </c>
      <c r="Y7" t="n">
        <v>1</v>
      </c>
      <c r="Z7" t="n">
        <v>10</v>
      </c>
      <c r="AA7" t="n">
        <v>54.78006637741174</v>
      </c>
      <c r="AB7" t="n">
        <v>74.95250354351298</v>
      </c>
      <c r="AC7" t="n">
        <v>67.7991418018365</v>
      </c>
      <c r="AD7" t="n">
        <v>54780.06637741173</v>
      </c>
      <c r="AE7" t="n">
        <v>74952.50354351297</v>
      </c>
      <c r="AF7" t="n">
        <v>2.419435218671098e-06</v>
      </c>
      <c r="AG7" t="n">
        <v>0.1095833333333333</v>
      </c>
      <c r="AH7" t="n">
        <v>67799.14180183649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9.587</v>
      </c>
      <c r="E8" t="n">
        <v>10.43</v>
      </c>
      <c r="F8" t="n">
        <v>7.87</v>
      </c>
      <c r="G8" t="n">
        <v>23.61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8</v>
      </c>
      <c r="N8" t="n">
        <v>17.08</v>
      </c>
      <c r="O8" t="n">
        <v>14785.31</v>
      </c>
      <c r="P8" t="n">
        <v>60.96</v>
      </c>
      <c r="Q8" t="n">
        <v>968.42</v>
      </c>
      <c r="R8" t="n">
        <v>36.93</v>
      </c>
      <c r="S8" t="n">
        <v>23.91</v>
      </c>
      <c r="T8" t="n">
        <v>5692.91</v>
      </c>
      <c r="U8" t="n">
        <v>0.65</v>
      </c>
      <c r="V8" t="n">
        <v>0.86</v>
      </c>
      <c r="W8" t="n">
        <v>1.12</v>
      </c>
      <c r="X8" t="n">
        <v>0.37</v>
      </c>
      <c r="Y8" t="n">
        <v>1</v>
      </c>
      <c r="Z8" t="n">
        <v>10</v>
      </c>
      <c r="AA8" t="n">
        <v>53.19177490372285</v>
      </c>
      <c r="AB8" t="n">
        <v>72.77933307873845</v>
      </c>
      <c r="AC8" t="n">
        <v>65.83337567615544</v>
      </c>
      <c r="AD8" t="n">
        <v>53191.77490372285</v>
      </c>
      <c r="AE8" t="n">
        <v>72779.33307873845</v>
      </c>
      <c r="AF8" t="n">
        <v>2.440256432415921e-06</v>
      </c>
      <c r="AG8" t="n">
        <v>0.1086458333333333</v>
      </c>
      <c r="AH8" t="n">
        <v>65833.37567615544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9.601000000000001</v>
      </c>
      <c r="E9" t="n">
        <v>10.42</v>
      </c>
      <c r="F9" t="n">
        <v>7.88</v>
      </c>
      <c r="G9" t="n">
        <v>24.88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</v>
      </c>
      <c r="N9" t="n">
        <v>17.16</v>
      </c>
      <c r="O9" t="n">
        <v>14825.26</v>
      </c>
      <c r="P9" t="n">
        <v>61.59</v>
      </c>
      <c r="Q9" t="n">
        <v>968.65</v>
      </c>
      <c r="R9" t="n">
        <v>37.02</v>
      </c>
      <c r="S9" t="n">
        <v>23.91</v>
      </c>
      <c r="T9" t="n">
        <v>5739.83</v>
      </c>
      <c r="U9" t="n">
        <v>0.65</v>
      </c>
      <c r="V9" t="n">
        <v>0.86</v>
      </c>
      <c r="W9" t="n">
        <v>1.13</v>
      </c>
      <c r="X9" t="n">
        <v>0.38</v>
      </c>
      <c r="Y9" t="n">
        <v>1</v>
      </c>
      <c r="Z9" t="n">
        <v>10</v>
      </c>
      <c r="AA9" t="n">
        <v>53.49497014222843</v>
      </c>
      <c r="AB9" t="n">
        <v>73.19417818009146</v>
      </c>
      <c r="AC9" t="n">
        <v>66.20862854327422</v>
      </c>
      <c r="AD9" t="n">
        <v>53494.97014222843</v>
      </c>
      <c r="AE9" t="n">
        <v>73194.17818009146</v>
      </c>
      <c r="AF9" t="n">
        <v>2.443819965330683e-06</v>
      </c>
      <c r="AG9" t="n">
        <v>0.1085416666666667</v>
      </c>
      <c r="AH9" t="n">
        <v>66208.62854327422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9.5997</v>
      </c>
      <c r="E10" t="n">
        <v>10.42</v>
      </c>
      <c r="F10" t="n">
        <v>7.88</v>
      </c>
      <c r="G10" t="n">
        <v>24.88</v>
      </c>
      <c r="H10" t="n">
        <v>0.45</v>
      </c>
      <c r="I10" t="n">
        <v>19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61.78</v>
      </c>
      <c r="Q10" t="n">
        <v>968.65</v>
      </c>
      <c r="R10" t="n">
        <v>37.06</v>
      </c>
      <c r="S10" t="n">
        <v>23.91</v>
      </c>
      <c r="T10" t="n">
        <v>5760.22</v>
      </c>
      <c r="U10" t="n">
        <v>0.65</v>
      </c>
      <c r="V10" t="n">
        <v>0.86</v>
      </c>
      <c r="W10" t="n">
        <v>1.13</v>
      </c>
      <c r="X10" t="n">
        <v>0.38</v>
      </c>
      <c r="Y10" t="n">
        <v>1</v>
      </c>
      <c r="Z10" t="n">
        <v>10</v>
      </c>
      <c r="AA10" t="n">
        <v>53.60966223462186</v>
      </c>
      <c r="AB10" t="n">
        <v>73.35110496076207</v>
      </c>
      <c r="AC10" t="n">
        <v>66.35057845224578</v>
      </c>
      <c r="AD10" t="n">
        <v>53609.66223462186</v>
      </c>
      <c r="AE10" t="n">
        <v>73351.10496076207</v>
      </c>
      <c r="AF10" t="n">
        <v>2.44348906584574e-06</v>
      </c>
      <c r="AG10" t="n">
        <v>0.1085416666666667</v>
      </c>
      <c r="AH10" t="n">
        <v>66350.57845224578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8.9146</v>
      </c>
      <c r="E2" t="n">
        <v>11.22</v>
      </c>
      <c r="F2" t="n">
        <v>8.41</v>
      </c>
      <c r="G2" t="n">
        <v>10.97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62.49</v>
      </c>
      <c r="Q2" t="n">
        <v>968.38</v>
      </c>
      <c r="R2" t="n">
        <v>54.22</v>
      </c>
      <c r="S2" t="n">
        <v>23.91</v>
      </c>
      <c r="T2" t="n">
        <v>14205.05</v>
      </c>
      <c r="U2" t="n">
        <v>0.44</v>
      </c>
      <c r="V2" t="n">
        <v>0.8</v>
      </c>
      <c r="W2" t="n">
        <v>1.15</v>
      </c>
      <c r="X2" t="n">
        <v>0.91</v>
      </c>
      <c r="Y2" t="n">
        <v>1</v>
      </c>
      <c r="Z2" t="n">
        <v>10</v>
      </c>
      <c r="AA2" t="n">
        <v>56.92224881323832</v>
      </c>
      <c r="AB2" t="n">
        <v>77.88353205862857</v>
      </c>
      <c r="AC2" t="n">
        <v>70.45043706919473</v>
      </c>
      <c r="AD2" t="n">
        <v>56922.24881323832</v>
      </c>
      <c r="AE2" t="n">
        <v>77883.53205862858</v>
      </c>
      <c r="AF2" t="n">
        <v>2.363655269337564e-06</v>
      </c>
      <c r="AG2" t="n">
        <v>0.116875</v>
      </c>
      <c r="AH2" t="n">
        <v>70450.43706919474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9.3132</v>
      </c>
      <c r="E3" t="n">
        <v>10.74</v>
      </c>
      <c r="F3" t="n">
        <v>8.16</v>
      </c>
      <c r="G3" t="n">
        <v>14.39</v>
      </c>
      <c r="H3" t="n">
        <v>0.24</v>
      </c>
      <c r="I3" t="n">
        <v>34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57.61</v>
      </c>
      <c r="Q3" t="n">
        <v>968.36</v>
      </c>
      <c r="R3" t="n">
        <v>46.12</v>
      </c>
      <c r="S3" t="n">
        <v>23.91</v>
      </c>
      <c r="T3" t="n">
        <v>10214.08</v>
      </c>
      <c r="U3" t="n">
        <v>0.52</v>
      </c>
      <c r="V3" t="n">
        <v>0.83</v>
      </c>
      <c r="W3" t="n">
        <v>1.14</v>
      </c>
      <c r="X3" t="n">
        <v>0.66</v>
      </c>
      <c r="Y3" t="n">
        <v>1</v>
      </c>
      <c r="Z3" t="n">
        <v>10</v>
      </c>
      <c r="AA3" t="n">
        <v>51.22524931432572</v>
      </c>
      <c r="AB3" t="n">
        <v>70.08864601034061</v>
      </c>
      <c r="AC3" t="n">
        <v>63.39948400516164</v>
      </c>
      <c r="AD3" t="n">
        <v>51225.24931432572</v>
      </c>
      <c r="AE3" t="n">
        <v>70088.64601034061</v>
      </c>
      <c r="AF3" t="n">
        <v>2.469341782513473e-06</v>
      </c>
      <c r="AG3" t="n">
        <v>0.111875</v>
      </c>
      <c r="AH3" t="n">
        <v>63399.48400516164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9.5097</v>
      </c>
      <c r="E4" t="n">
        <v>10.52</v>
      </c>
      <c r="F4" t="n">
        <v>8.050000000000001</v>
      </c>
      <c r="G4" t="n">
        <v>17.24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17</v>
      </c>
      <c r="N4" t="n">
        <v>11.43</v>
      </c>
      <c r="O4" t="n">
        <v>11393.43</v>
      </c>
      <c r="P4" t="n">
        <v>54.6</v>
      </c>
      <c r="Q4" t="n">
        <v>968.38</v>
      </c>
      <c r="R4" t="n">
        <v>42.4</v>
      </c>
      <c r="S4" t="n">
        <v>23.91</v>
      </c>
      <c r="T4" t="n">
        <v>8386.02</v>
      </c>
      <c r="U4" t="n">
        <v>0.5600000000000001</v>
      </c>
      <c r="V4" t="n">
        <v>0.84</v>
      </c>
      <c r="W4" t="n">
        <v>1.14</v>
      </c>
      <c r="X4" t="n">
        <v>0.55</v>
      </c>
      <c r="Y4" t="n">
        <v>1</v>
      </c>
      <c r="Z4" t="n">
        <v>10</v>
      </c>
      <c r="AA4" t="n">
        <v>48.27162384109088</v>
      </c>
      <c r="AB4" t="n">
        <v>66.0473653331033</v>
      </c>
      <c r="AC4" t="n">
        <v>59.7438974837855</v>
      </c>
      <c r="AD4" t="n">
        <v>48271.62384109088</v>
      </c>
      <c r="AE4" t="n">
        <v>66047.3653331033</v>
      </c>
      <c r="AF4" t="n">
        <v>2.521442635095173e-06</v>
      </c>
      <c r="AG4" t="n">
        <v>0.1095833333333333</v>
      </c>
      <c r="AH4" t="n">
        <v>59743.89748378551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9.569100000000001</v>
      </c>
      <c r="E5" t="n">
        <v>10.45</v>
      </c>
      <c r="F5" t="n">
        <v>8.02</v>
      </c>
      <c r="G5" t="n">
        <v>18.51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53.26</v>
      </c>
      <c r="Q5" t="n">
        <v>968.34</v>
      </c>
      <c r="R5" t="n">
        <v>41.08</v>
      </c>
      <c r="S5" t="n">
        <v>23.91</v>
      </c>
      <c r="T5" t="n">
        <v>7736.32</v>
      </c>
      <c r="U5" t="n">
        <v>0.58</v>
      </c>
      <c r="V5" t="n">
        <v>0.84</v>
      </c>
      <c r="W5" t="n">
        <v>1.15</v>
      </c>
      <c r="X5" t="n">
        <v>0.52</v>
      </c>
      <c r="Y5" t="n">
        <v>1</v>
      </c>
      <c r="Z5" t="n">
        <v>10</v>
      </c>
      <c r="AA5" t="n">
        <v>47.1639697689705</v>
      </c>
      <c r="AB5" t="n">
        <v>64.53182416538013</v>
      </c>
      <c r="AC5" t="n">
        <v>58.37299743803396</v>
      </c>
      <c r="AD5" t="n">
        <v>47163.96976897051</v>
      </c>
      <c r="AE5" t="n">
        <v>64531.82416538012</v>
      </c>
      <c r="AF5" t="n">
        <v>2.53719220579926e-06</v>
      </c>
      <c r="AG5" t="n">
        <v>0.1088541666666667</v>
      </c>
      <c r="AH5" t="n">
        <v>58372.99743803396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9.5745</v>
      </c>
      <c r="E6" t="n">
        <v>10.44</v>
      </c>
      <c r="F6" t="n">
        <v>8.01</v>
      </c>
      <c r="G6" t="n">
        <v>18.49</v>
      </c>
      <c r="H6" t="n">
        <v>0.39</v>
      </c>
      <c r="I6" t="n">
        <v>26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53.27</v>
      </c>
      <c r="Q6" t="n">
        <v>968.34</v>
      </c>
      <c r="R6" t="n">
        <v>40.91</v>
      </c>
      <c r="S6" t="n">
        <v>23.91</v>
      </c>
      <c r="T6" t="n">
        <v>7652.33</v>
      </c>
      <c r="U6" t="n">
        <v>0.58</v>
      </c>
      <c r="V6" t="n">
        <v>0.84</v>
      </c>
      <c r="W6" t="n">
        <v>1.15</v>
      </c>
      <c r="X6" t="n">
        <v>0.52</v>
      </c>
      <c r="Y6" t="n">
        <v>1</v>
      </c>
      <c r="Z6" t="n">
        <v>10</v>
      </c>
      <c r="AA6" t="n">
        <v>47.1252208851709</v>
      </c>
      <c r="AB6" t="n">
        <v>64.47880623308544</v>
      </c>
      <c r="AC6" t="n">
        <v>58.32503946278633</v>
      </c>
      <c r="AD6" t="n">
        <v>47125.22088517091</v>
      </c>
      <c r="AE6" t="n">
        <v>64478.80623308543</v>
      </c>
      <c r="AF6" t="n">
        <v>2.538623984954177e-06</v>
      </c>
      <c r="AG6" t="n">
        <v>0.10875</v>
      </c>
      <c r="AH6" t="n">
        <v>58325.03946278633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</row>
    <row r="25">
      <c r="A25" t="n">
        <v>0</v>
      </c>
      <c r="B25" t="n">
        <v>140</v>
      </c>
      <c r="C25" t="inlineStr">
        <is>
          <t xml:space="preserve">CONCLUIDO	</t>
        </is>
      </c>
      <c r="D25" t="n">
        <v>5.129</v>
      </c>
      <c r="E25" t="n">
        <v>19.5</v>
      </c>
      <c r="F25" t="n">
        <v>10.07</v>
      </c>
      <c r="G25" t="n">
        <v>4.83</v>
      </c>
      <c r="H25" t="n">
        <v>0.06</v>
      </c>
      <c r="I25" t="n">
        <v>125</v>
      </c>
      <c r="J25" t="n">
        <v>274.09</v>
      </c>
      <c r="K25" t="n">
        <v>60.56</v>
      </c>
      <c r="L25" t="n">
        <v>1</v>
      </c>
      <c r="M25" t="n">
        <v>123</v>
      </c>
      <c r="N25" t="n">
        <v>72.53</v>
      </c>
      <c r="O25" t="n">
        <v>34038.11</v>
      </c>
      <c r="P25" t="n">
        <v>172.53</v>
      </c>
      <c r="Q25" t="n">
        <v>968.8099999999999</v>
      </c>
      <c r="R25" t="n">
        <v>105.62</v>
      </c>
      <c r="S25" t="n">
        <v>23.91</v>
      </c>
      <c r="T25" t="n">
        <v>39509.34</v>
      </c>
      <c r="U25" t="n">
        <v>0.23</v>
      </c>
      <c r="V25" t="n">
        <v>0.67</v>
      </c>
      <c r="W25" t="n">
        <v>1.3</v>
      </c>
      <c r="X25" t="n">
        <v>2.57</v>
      </c>
      <c r="Y25" t="n">
        <v>1</v>
      </c>
      <c r="Z25" t="n">
        <v>10</v>
      </c>
    </row>
    <row r="26">
      <c r="A26" t="n">
        <v>1</v>
      </c>
      <c r="B26" t="n">
        <v>140</v>
      </c>
      <c r="C26" t="inlineStr">
        <is>
          <t xml:space="preserve">CONCLUIDO	</t>
        </is>
      </c>
      <c r="D26" t="n">
        <v>5.834</v>
      </c>
      <c r="E26" t="n">
        <v>17.14</v>
      </c>
      <c r="F26" t="n">
        <v>9.380000000000001</v>
      </c>
      <c r="G26" t="n">
        <v>6.05</v>
      </c>
      <c r="H26" t="n">
        <v>0.08</v>
      </c>
      <c r="I26" t="n">
        <v>93</v>
      </c>
      <c r="J26" t="n">
        <v>274.57</v>
      </c>
      <c r="K26" t="n">
        <v>60.56</v>
      </c>
      <c r="L26" t="n">
        <v>1.25</v>
      </c>
      <c r="M26" t="n">
        <v>91</v>
      </c>
      <c r="N26" t="n">
        <v>72.76000000000001</v>
      </c>
      <c r="O26" t="n">
        <v>34097.72</v>
      </c>
      <c r="P26" t="n">
        <v>160.03</v>
      </c>
      <c r="Q26" t="n">
        <v>968.54</v>
      </c>
      <c r="R26" t="n">
        <v>84.45999999999999</v>
      </c>
      <c r="S26" t="n">
        <v>23.91</v>
      </c>
      <c r="T26" t="n">
        <v>29093.41</v>
      </c>
      <c r="U26" t="n">
        <v>0.28</v>
      </c>
      <c r="V26" t="n">
        <v>0.72</v>
      </c>
      <c r="W26" t="n">
        <v>1.23</v>
      </c>
      <c r="X26" t="n">
        <v>1.88</v>
      </c>
      <c r="Y26" t="n">
        <v>1</v>
      </c>
      <c r="Z26" t="n">
        <v>10</v>
      </c>
    </row>
    <row r="27">
      <c r="A27" t="n">
        <v>2</v>
      </c>
      <c r="B27" t="n">
        <v>140</v>
      </c>
      <c r="C27" t="inlineStr">
        <is>
          <t xml:space="preserve">CONCLUIDO	</t>
        </is>
      </c>
      <c r="D27" t="n">
        <v>6.352</v>
      </c>
      <c r="E27" t="n">
        <v>15.74</v>
      </c>
      <c r="F27" t="n">
        <v>8.98</v>
      </c>
      <c r="G27" t="n">
        <v>7.28</v>
      </c>
      <c r="H27" t="n">
        <v>0.1</v>
      </c>
      <c r="I27" t="n">
        <v>74</v>
      </c>
      <c r="J27" t="n">
        <v>275.05</v>
      </c>
      <c r="K27" t="n">
        <v>60.56</v>
      </c>
      <c r="L27" t="n">
        <v>1.5</v>
      </c>
      <c r="M27" t="n">
        <v>72</v>
      </c>
      <c r="N27" t="n">
        <v>73</v>
      </c>
      <c r="O27" t="n">
        <v>34157.42</v>
      </c>
      <c r="P27" t="n">
        <v>152.31</v>
      </c>
      <c r="Q27" t="n">
        <v>968.48</v>
      </c>
      <c r="R27" t="n">
        <v>71.69</v>
      </c>
      <c r="S27" t="n">
        <v>23.91</v>
      </c>
      <c r="T27" t="n">
        <v>22800.04</v>
      </c>
      <c r="U27" t="n">
        <v>0.33</v>
      </c>
      <c r="V27" t="n">
        <v>0.75</v>
      </c>
      <c r="W27" t="n">
        <v>1.2</v>
      </c>
      <c r="X27" t="n">
        <v>1.48</v>
      </c>
      <c r="Y27" t="n">
        <v>1</v>
      </c>
      <c r="Z27" t="n">
        <v>10</v>
      </c>
    </row>
    <row r="28">
      <c r="A28" t="n">
        <v>3</v>
      </c>
      <c r="B28" t="n">
        <v>140</v>
      </c>
      <c r="C28" t="inlineStr">
        <is>
          <t xml:space="preserve">CONCLUIDO	</t>
        </is>
      </c>
      <c r="D28" t="n">
        <v>6.7174</v>
      </c>
      <c r="E28" t="n">
        <v>14.89</v>
      </c>
      <c r="F28" t="n">
        <v>8.75</v>
      </c>
      <c r="G28" t="n">
        <v>8.470000000000001</v>
      </c>
      <c r="H28" t="n">
        <v>0.11</v>
      </c>
      <c r="I28" t="n">
        <v>62</v>
      </c>
      <c r="J28" t="n">
        <v>275.54</v>
      </c>
      <c r="K28" t="n">
        <v>60.56</v>
      </c>
      <c r="L28" t="n">
        <v>1.75</v>
      </c>
      <c r="M28" t="n">
        <v>60</v>
      </c>
      <c r="N28" t="n">
        <v>73.23</v>
      </c>
      <c r="O28" t="n">
        <v>34217.22</v>
      </c>
      <c r="P28" t="n">
        <v>147.78</v>
      </c>
      <c r="Q28" t="n">
        <v>968.54</v>
      </c>
      <c r="R28" t="n">
        <v>64.48999999999999</v>
      </c>
      <c r="S28" t="n">
        <v>23.91</v>
      </c>
      <c r="T28" t="n">
        <v>19262.4</v>
      </c>
      <c r="U28" t="n">
        <v>0.37</v>
      </c>
      <c r="V28" t="n">
        <v>0.77</v>
      </c>
      <c r="W28" t="n">
        <v>1.18</v>
      </c>
      <c r="X28" t="n">
        <v>1.25</v>
      </c>
      <c r="Y28" t="n">
        <v>1</v>
      </c>
      <c r="Z28" t="n">
        <v>10</v>
      </c>
    </row>
    <row r="29">
      <c r="A29" t="n">
        <v>4</v>
      </c>
      <c r="B29" t="n">
        <v>140</v>
      </c>
      <c r="C29" t="inlineStr">
        <is>
          <t xml:space="preserve">CONCLUIDO	</t>
        </is>
      </c>
      <c r="D29" t="n">
        <v>7.0373</v>
      </c>
      <c r="E29" t="n">
        <v>14.21</v>
      </c>
      <c r="F29" t="n">
        <v>8.539999999999999</v>
      </c>
      <c r="G29" t="n">
        <v>9.67</v>
      </c>
      <c r="H29" t="n">
        <v>0.13</v>
      </c>
      <c r="I29" t="n">
        <v>53</v>
      </c>
      <c r="J29" t="n">
        <v>276.02</v>
      </c>
      <c r="K29" t="n">
        <v>60.56</v>
      </c>
      <c r="L29" t="n">
        <v>2</v>
      </c>
      <c r="M29" t="n">
        <v>51</v>
      </c>
      <c r="N29" t="n">
        <v>73.47</v>
      </c>
      <c r="O29" t="n">
        <v>34277.1</v>
      </c>
      <c r="P29" t="n">
        <v>143.53</v>
      </c>
      <c r="Q29" t="n">
        <v>968.5</v>
      </c>
      <c r="R29" t="n">
        <v>58.13</v>
      </c>
      <c r="S29" t="n">
        <v>23.91</v>
      </c>
      <c r="T29" t="n">
        <v>16126.04</v>
      </c>
      <c r="U29" t="n">
        <v>0.41</v>
      </c>
      <c r="V29" t="n">
        <v>0.79</v>
      </c>
      <c r="W29" t="n">
        <v>1.17</v>
      </c>
      <c r="X29" t="n">
        <v>1.04</v>
      </c>
      <c r="Y29" t="n">
        <v>1</v>
      </c>
      <c r="Z29" t="n">
        <v>10</v>
      </c>
    </row>
    <row r="30">
      <c r="A30" t="n">
        <v>5</v>
      </c>
      <c r="B30" t="n">
        <v>140</v>
      </c>
      <c r="C30" t="inlineStr">
        <is>
          <t xml:space="preserve">CONCLUIDO	</t>
        </is>
      </c>
      <c r="D30" t="n">
        <v>7.2994</v>
      </c>
      <c r="E30" t="n">
        <v>13.7</v>
      </c>
      <c r="F30" t="n">
        <v>8.4</v>
      </c>
      <c r="G30" t="n">
        <v>10.95</v>
      </c>
      <c r="H30" t="n">
        <v>0.14</v>
      </c>
      <c r="I30" t="n">
        <v>46</v>
      </c>
      <c r="J30" t="n">
        <v>276.51</v>
      </c>
      <c r="K30" t="n">
        <v>60.56</v>
      </c>
      <c r="L30" t="n">
        <v>2.25</v>
      </c>
      <c r="M30" t="n">
        <v>44</v>
      </c>
      <c r="N30" t="n">
        <v>73.70999999999999</v>
      </c>
      <c r="O30" t="n">
        <v>34337.08</v>
      </c>
      <c r="P30" t="n">
        <v>140.32</v>
      </c>
      <c r="Q30" t="n">
        <v>968.52</v>
      </c>
      <c r="R30" t="n">
        <v>53.69</v>
      </c>
      <c r="S30" t="n">
        <v>23.91</v>
      </c>
      <c r="T30" t="n">
        <v>13940.62</v>
      </c>
      <c r="U30" t="n">
        <v>0.45</v>
      </c>
      <c r="V30" t="n">
        <v>0.8100000000000001</v>
      </c>
      <c r="W30" t="n">
        <v>1.15</v>
      </c>
      <c r="X30" t="n">
        <v>0.9</v>
      </c>
      <c r="Y30" t="n">
        <v>1</v>
      </c>
      <c r="Z30" t="n">
        <v>10</v>
      </c>
    </row>
    <row r="31">
      <c r="A31" t="n">
        <v>6</v>
      </c>
      <c r="B31" t="n">
        <v>140</v>
      </c>
      <c r="C31" t="inlineStr">
        <is>
          <t xml:space="preserve">CONCLUIDO	</t>
        </is>
      </c>
      <c r="D31" t="n">
        <v>7.4939</v>
      </c>
      <c r="E31" t="n">
        <v>13.34</v>
      </c>
      <c r="F31" t="n">
        <v>8.300000000000001</v>
      </c>
      <c r="G31" t="n">
        <v>12.15</v>
      </c>
      <c r="H31" t="n">
        <v>0.16</v>
      </c>
      <c r="I31" t="n">
        <v>41</v>
      </c>
      <c r="J31" t="n">
        <v>277</v>
      </c>
      <c r="K31" t="n">
        <v>60.56</v>
      </c>
      <c r="L31" t="n">
        <v>2.5</v>
      </c>
      <c r="M31" t="n">
        <v>39</v>
      </c>
      <c r="N31" t="n">
        <v>73.94</v>
      </c>
      <c r="O31" t="n">
        <v>34397.15</v>
      </c>
      <c r="P31" t="n">
        <v>138.09</v>
      </c>
      <c r="Q31" t="n">
        <v>968.34</v>
      </c>
      <c r="R31" t="n">
        <v>50.8</v>
      </c>
      <c r="S31" t="n">
        <v>23.91</v>
      </c>
      <c r="T31" t="n">
        <v>12519.97</v>
      </c>
      <c r="U31" t="n">
        <v>0.47</v>
      </c>
      <c r="V31" t="n">
        <v>0.8100000000000001</v>
      </c>
      <c r="W31" t="n">
        <v>1.15</v>
      </c>
      <c r="X31" t="n">
        <v>0.8100000000000001</v>
      </c>
      <c r="Y31" t="n">
        <v>1</v>
      </c>
      <c r="Z31" t="n">
        <v>10</v>
      </c>
    </row>
    <row r="32">
      <c r="A32" t="n">
        <v>7</v>
      </c>
      <c r="B32" t="n">
        <v>140</v>
      </c>
      <c r="C32" t="inlineStr">
        <is>
          <t xml:space="preserve">CONCLUIDO	</t>
        </is>
      </c>
      <c r="D32" t="n">
        <v>7.6623</v>
      </c>
      <c r="E32" t="n">
        <v>13.05</v>
      </c>
      <c r="F32" t="n">
        <v>8.220000000000001</v>
      </c>
      <c r="G32" t="n">
        <v>13.33</v>
      </c>
      <c r="H32" t="n">
        <v>0.18</v>
      </c>
      <c r="I32" t="n">
        <v>37</v>
      </c>
      <c r="J32" t="n">
        <v>277.48</v>
      </c>
      <c r="K32" t="n">
        <v>60.56</v>
      </c>
      <c r="L32" t="n">
        <v>2.75</v>
      </c>
      <c r="M32" t="n">
        <v>35</v>
      </c>
      <c r="N32" t="n">
        <v>74.18000000000001</v>
      </c>
      <c r="O32" t="n">
        <v>34457.31</v>
      </c>
      <c r="P32" t="n">
        <v>135.85</v>
      </c>
      <c r="Q32" t="n">
        <v>968.58</v>
      </c>
      <c r="R32" t="n">
        <v>47.88</v>
      </c>
      <c r="S32" t="n">
        <v>23.91</v>
      </c>
      <c r="T32" t="n">
        <v>11083.3</v>
      </c>
      <c r="U32" t="n">
        <v>0.5</v>
      </c>
      <c r="V32" t="n">
        <v>0.82</v>
      </c>
      <c r="W32" t="n">
        <v>1.15</v>
      </c>
      <c r="X32" t="n">
        <v>0.72</v>
      </c>
      <c r="Y32" t="n">
        <v>1</v>
      </c>
      <c r="Z32" t="n">
        <v>10</v>
      </c>
    </row>
    <row r="33">
      <c r="A33" t="n">
        <v>8</v>
      </c>
      <c r="B33" t="n">
        <v>140</v>
      </c>
      <c r="C33" t="inlineStr">
        <is>
          <t xml:space="preserve">CONCLUIDO	</t>
        </is>
      </c>
      <c r="D33" t="n">
        <v>7.8339</v>
      </c>
      <c r="E33" t="n">
        <v>12.76</v>
      </c>
      <c r="F33" t="n">
        <v>8.140000000000001</v>
      </c>
      <c r="G33" t="n">
        <v>14.8</v>
      </c>
      <c r="H33" t="n">
        <v>0.19</v>
      </c>
      <c r="I33" t="n">
        <v>33</v>
      </c>
      <c r="J33" t="n">
        <v>277.97</v>
      </c>
      <c r="K33" t="n">
        <v>60.56</v>
      </c>
      <c r="L33" t="n">
        <v>3</v>
      </c>
      <c r="M33" t="n">
        <v>31</v>
      </c>
      <c r="N33" t="n">
        <v>74.42</v>
      </c>
      <c r="O33" t="n">
        <v>34517.57</v>
      </c>
      <c r="P33" t="n">
        <v>133.94</v>
      </c>
      <c r="Q33" t="n">
        <v>968.4</v>
      </c>
      <c r="R33" t="n">
        <v>45.79</v>
      </c>
      <c r="S33" t="n">
        <v>23.91</v>
      </c>
      <c r="T33" t="n">
        <v>10057.89</v>
      </c>
      <c r="U33" t="n">
        <v>0.52</v>
      </c>
      <c r="V33" t="n">
        <v>0.83</v>
      </c>
      <c r="W33" t="n">
        <v>1.13</v>
      </c>
      <c r="X33" t="n">
        <v>0.64</v>
      </c>
      <c r="Y33" t="n">
        <v>1</v>
      </c>
      <c r="Z33" t="n">
        <v>10</v>
      </c>
    </row>
    <row r="34">
      <c r="A34" t="n">
        <v>9</v>
      </c>
      <c r="B34" t="n">
        <v>140</v>
      </c>
      <c r="C34" t="inlineStr">
        <is>
          <t xml:space="preserve">CONCLUIDO	</t>
        </is>
      </c>
      <c r="D34" t="n">
        <v>7.9189</v>
      </c>
      <c r="E34" t="n">
        <v>12.63</v>
      </c>
      <c r="F34" t="n">
        <v>8.109999999999999</v>
      </c>
      <c r="G34" t="n">
        <v>15.69</v>
      </c>
      <c r="H34" t="n">
        <v>0.21</v>
      </c>
      <c r="I34" t="n">
        <v>31</v>
      </c>
      <c r="J34" t="n">
        <v>278.46</v>
      </c>
      <c r="K34" t="n">
        <v>60.56</v>
      </c>
      <c r="L34" t="n">
        <v>3.25</v>
      </c>
      <c r="M34" t="n">
        <v>29</v>
      </c>
      <c r="N34" t="n">
        <v>74.66</v>
      </c>
      <c r="O34" t="n">
        <v>34577.92</v>
      </c>
      <c r="P34" t="n">
        <v>132.78</v>
      </c>
      <c r="Q34" t="n">
        <v>968.54</v>
      </c>
      <c r="R34" t="n">
        <v>44.51</v>
      </c>
      <c r="S34" t="n">
        <v>23.91</v>
      </c>
      <c r="T34" t="n">
        <v>9425.92</v>
      </c>
      <c r="U34" t="n">
        <v>0.54</v>
      </c>
      <c r="V34" t="n">
        <v>0.83</v>
      </c>
      <c r="W34" t="n">
        <v>1.13</v>
      </c>
      <c r="X34" t="n">
        <v>0.61</v>
      </c>
      <c r="Y34" t="n">
        <v>1</v>
      </c>
      <c r="Z34" t="n">
        <v>10</v>
      </c>
    </row>
    <row r="35">
      <c r="A35" t="n">
        <v>10</v>
      </c>
      <c r="B35" t="n">
        <v>140</v>
      </c>
      <c r="C35" t="inlineStr">
        <is>
          <t xml:space="preserve">CONCLUIDO	</t>
        </is>
      </c>
      <c r="D35" t="n">
        <v>8.072699999999999</v>
      </c>
      <c r="E35" t="n">
        <v>12.39</v>
      </c>
      <c r="F35" t="n">
        <v>8.02</v>
      </c>
      <c r="G35" t="n">
        <v>17.19</v>
      </c>
      <c r="H35" t="n">
        <v>0.22</v>
      </c>
      <c r="I35" t="n">
        <v>28</v>
      </c>
      <c r="J35" t="n">
        <v>278.95</v>
      </c>
      <c r="K35" t="n">
        <v>60.56</v>
      </c>
      <c r="L35" t="n">
        <v>3.5</v>
      </c>
      <c r="M35" t="n">
        <v>26</v>
      </c>
      <c r="N35" t="n">
        <v>74.90000000000001</v>
      </c>
      <c r="O35" t="n">
        <v>34638.36</v>
      </c>
      <c r="P35" t="n">
        <v>130.74</v>
      </c>
      <c r="Q35" t="n">
        <v>968.37</v>
      </c>
      <c r="R35" t="n">
        <v>42.04</v>
      </c>
      <c r="S35" t="n">
        <v>23.91</v>
      </c>
      <c r="T35" t="n">
        <v>8203.559999999999</v>
      </c>
      <c r="U35" t="n">
        <v>0.57</v>
      </c>
      <c r="V35" t="n">
        <v>0.84</v>
      </c>
      <c r="W35" t="n">
        <v>1.13</v>
      </c>
      <c r="X35" t="n">
        <v>0.53</v>
      </c>
      <c r="Y35" t="n">
        <v>1</v>
      </c>
      <c r="Z35" t="n">
        <v>10</v>
      </c>
    </row>
    <row r="36">
      <c r="A36" t="n">
        <v>11</v>
      </c>
      <c r="B36" t="n">
        <v>140</v>
      </c>
      <c r="C36" t="inlineStr">
        <is>
          <t xml:space="preserve">CONCLUIDO	</t>
        </is>
      </c>
      <c r="D36" t="n">
        <v>8.167</v>
      </c>
      <c r="E36" t="n">
        <v>12.24</v>
      </c>
      <c r="F36" t="n">
        <v>7.99</v>
      </c>
      <c r="G36" t="n">
        <v>18.43</v>
      </c>
      <c r="H36" t="n">
        <v>0.24</v>
      </c>
      <c r="I36" t="n">
        <v>26</v>
      </c>
      <c r="J36" t="n">
        <v>279.44</v>
      </c>
      <c r="K36" t="n">
        <v>60.56</v>
      </c>
      <c r="L36" t="n">
        <v>3.75</v>
      </c>
      <c r="M36" t="n">
        <v>24</v>
      </c>
      <c r="N36" t="n">
        <v>75.14</v>
      </c>
      <c r="O36" t="n">
        <v>34698.9</v>
      </c>
      <c r="P36" t="n">
        <v>129.17</v>
      </c>
      <c r="Q36" t="n">
        <v>968.4</v>
      </c>
      <c r="R36" t="n">
        <v>40.98</v>
      </c>
      <c r="S36" t="n">
        <v>23.91</v>
      </c>
      <c r="T36" t="n">
        <v>7683.74</v>
      </c>
      <c r="U36" t="n">
        <v>0.58</v>
      </c>
      <c r="V36" t="n">
        <v>0.85</v>
      </c>
      <c r="W36" t="n">
        <v>1.12</v>
      </c>
      <c r="X36" t="n">
        <v>0.49</v>
      </c>
      <c r="Y36" t="n">
        <v>1</v>
      </c>
      <c r="Z36" t="n">
        <v>10</v>
      </c>
    </row>
    <row r="37">
      <c r="A37" t="n">
        <v>12</v>
      </c>
      <c r="B37" t="n">
        <v>140</v>
      </c>
      <c r="C37" t="inlineStr">
        <is>
          <t xml:space="preserve">CONCLUIDO	</t>
        </is>
      </c>
      <c r="D37" t="n">
        <v>8.2719</v>
      </c>
      <c r="E37" t="n">
        <v>12.09</v>
      </c>
      <c r="F37" t="n">
        <v>7.93</v>
      </c>
      <c r="G37" t="n">
        <v>19.84</v>
      </c>
      <c r="H37" t="n">
        <v>0.25</v>
      </c>
      <c r="I37" t="n">
        <v>24</v>
      </c>
      <c r="J37" t="n">
        <v>279.94</v>
      </c>
      <c r="K37" t="n">
        <v>60.56</v>
      </c>
      <c r="L37" t="n">
        <v>4</v>
      </c>
      <c r="M37" t="n">
        <v>22</v>
      </c>
      <c r="N37" t="n">
        <v>75.38</v>
      </c>
      <c r="O37" t="n">
        <v>34759.54</v>
      </c>
      <c r="P37" t="n">
        <v>127.7</v>
      </c>
      <c r="Q37" t="n">
        <v>968.42</v>
      </c>
      <c r="R37" t="n">
        <v>39.34</v>
      </c>
      <c r="S37" t="n">
        <v>23.91</v>
      </c>
      <c r="T37" t="n">
        <v>6874.66</v>
      </c>
      <c r="U37" t="n">
        <v>0.61</v>
      </c>
      <c r="V37" t="n">
        <v>0.85</v>
      </c>
      <c r="W37" t="n">
        <v>1.11</v>
      </c>
      <c r="X37" t="n">
        <v>0.44</v>
      </c>
      <c r="Y37" t="n">
        <v>1</v>
      </c>
      <c r="Z37" t="n">
        <v>10</v>
      </c>
    </row>
    <row r="38">
      <c r="A38" t="n">
        <v>13</v>
      </c>
      <c r="B38" t="n">
        <v>140</v>
      </c>
      <c r="C38" t="inlineStr">
        <is>
          <t xml:space="preserve">CONCLUIDO	</t>
        </is>
      </c>
      <c r="D38" t="n">
        <v>8.3156</v>
      </c>
      <c r="E38" t="n">
        <v>12.03</v>
      </c>
      <c r="F38" t="n">
        <v>7.92</v>
      </c>
      <c r="G38" t="n">
        <v>20.67</v>
      </c>
      <c r="H38" t="n">
        <v>0.27</v>
      </c>
      <c r="I38" t="n">
        <v>23</v>
      </c>
      <c r="J38" t="n">
        <v>280.43</v>
      </c>
      <c r="K38" t="n">
        <v>60.56</v>
      </c>
      <c r="L38" t="n">
        <v>4.25</v>
      </c>
      <c r="M38" t="n">
        <v>21</v>
      </c>
      <c r="N38" t="n">
        <v>75.62</v>
      </c>
      <c r="O38" t="n">
        <v>34820.27</v>
      </c>
      <c r="P38" t="n">
        <v>126.87</v>
      </c>
      <c r="Q38" t="n">
        <v>968.42</v>
      </c>
      <c r="R38" t="n">
        <v>38.91</v>
      </c>
      <c r="S38" t="n">
        <v>23.91</v>
      </c>
      <c r="T38" t="n">
        <v>6664.57</v>
      </c>
      <c r="U38" t="n">
        <v>0.61</v>
      </c>
      <c r="V38" t="n">
        <v>0.85</v>
      </c>
      <c r="W38" t="n">
        <v>1.12</v>
      </c>
      <c r="X38" t="n">
        <v>0.43</v>
      </c>
      <c r="Y38" t="n">
        <v>1</v>
      </c>
      <c r="Z38" t="n">
        <v>10</v>
      </c>
    </row>
    <row r="39">
      <c r="A39" t="n">
        <v>14</v>
      </c>
      <c r="B39" t="n">
        <v>140</v>
      </c>
      <c r="C39" t="inlineStr">
        <is>
          <t xml:space="preserve">CONCLUIDO	</t>
        </is>
      </c>
      <c r="D39" t="n">
        <v>8.4063</v>
      </c>
      <c r="E39" t="n">
        <v>11.9</v>
      </c>
      <c r="F39" t="n">
        <v>7.9</v>
      </c>
      <c r="G39" t="n">
        <v>22.57</v>
      </c>
      <c r="H39" t="n">
        <v>0.29</v>
      </c>
      <c r="I39" t="n">
        <v>21</v>
      </c>
      <c r="J39" t="n">
        <v>280.92</v>
      </c>
      <c r="K39" t="n">
        <v>60.56</v>
      </c>
      <c r="L39" t="n">
        <v>4.5</v>
      </c>
      <c r="M39" t="n">
        <v>19</v>
      </c>
      <c r="N39" t="n">
        <v>75.87</v>
      </c>
      <c r="O39" t="n">
        <v>34881.09</v>
      </c>
      <c r="P39" t="n">
        <v>125.77</v>
      </c>
      <c r="Q39" t="n">
        <v>968.3200000000001</v>
      </c>
      <c r="R39" t="n">
        <v>38.14</v>
      </c>
      <c r="S39" t="n">
        <v>23.91</v>
      </c>
      <c r="T39" t="n">
        <v>6293.04</v>
      </c>
      <c r="U39" t="n">
        <v>0.63</v>
      </c>
      <c r="V39" t="n">
        <v>0.86</v>
      </c>
      <c r="W39" t="n">
        <v>1.11</v>
      </c>
      <c r="X39" t="n">
        <v>0.4</v>
      </c>
      <c r="Y39" t="n">
        <v>1</v>
      </c>
      <c r="Z39" t="n">
        <v>10</v>
      </c>
    </row>
    <row r="40">
      <c r="A40" t="n">
        <v>15</v>
      </c>
      <c r="B40" t="n">
        <v>140</v>
      </c>
      <c r="C40" t="inlineStr">
        <is>
          <t xml:space="preserve">CONCLUIDO	</t>
        </is>
      </c>
      <c r="D40" t="n">
        <v>8.464399999999999</v>
      </c>
      <c r="E40" t="n">
        <v>11.81</v>
      </c>
      <c r="F40" t="n">
        <v>7.87</v>
      </c>
      <c r="G40" t="n">
        <v>23.61</v>
      </c>
      <c r="H40" t="n">
        <v>0.3</v>
      </c>
      <c r="I40" t="n">
        <v>20</v>
      </c>
      <c r="J40" t="n">
        <v>281.41</v>
      </c>
      <c r="K40" t="n">
        <v>60.56</v>
      </c>
      <c r="L40" t="n">
        <v>4.75</v>
      </c>
      <c r="M40" t="n">
        <v>18</v>
      </c>
      <c r="N40" t="n">
        <v>76.11</v>
      </c>
      <c r="O40" t="n">
        <v>34942.02</v>
      </c>
      <c r="P40" t="n">
        <v>124.72</v>
      </c>
      <c r="Q40" t="n">
        <v>968.3200000000001</v>
      </c>
      <c r="R40" t="n">
        <v>37.28</v>
      </c>
      <c r="S40" t="n">
        <v>23.91</v>
      </c>
      <c r="T40" t="n">
        <v>5866.76</v>
      </c>
      <c r="U40" t="n">
        <v>0.64</v>
      </c>
      <c r="V40" t="n">
        <v>0.86</v>
      </c>
      <c r="W40" t="n">
        <v>1.11</v>
      </c>
      <c r="X40" t="n">
        <v>0.37</v>
      </c>
      <c r="Y40" t="n">
        <v>1</v>
      </c>
      <c r="Z40" t="n">
        <v>10</v>
      </c>
    </row>
    <row r="41">
      <c r="A41" t="n">
        <v>16</v>
      </c>
      <c r="B41" t="n">
        <v>140</v>
      </c>
      <c r="C41" t="inlineStr">
        <is>
          <t xml:space="preserve">CONCLUIDO	</t>
        </is>
      </c>
      <c r="D41" t="n">
        <v>8.5137</v>
      </c>
      <c r="E41" t="n">
        <v>11.75</v>
      </c>
      <c r="F41" t="n">
        <v>7.85</v>
      </c>
      <c r="G41" t="n">
        <v>24.8</v>
      </c>
      <c r="H41" t="n">
        <v>0.32</v>
      </c>
      <c r="I41" t="n">
        <v>19</v>
      </c>
      <c r="J41" t="n">
        <v>281.91</v>
      </c>
      <c r="K41" t="n">
        <v>60.56</v>
      </c>
      <c r="L41" t="n">
        <v>5</v>
      </c>
      <c r="M41" t="n">
        <v>17</v>
      </c>
      <c r="N41" t="n">
        <v>76.34999999999999</v>
      </c>
      <c r="O41" t="n">
        <v>35003.04</v>
      </c>
      <c r="P41" t="n">
        <v>123.32</v>
      </c>
      <c r="Q41" t="n">
        <v>968.46</v>
      </c>
      <c r="R41" t="n">
        <v>36.53</v>
      </c>
      <c r="S41" t="n">
        <v>23.91</v>
      </c>
      <c r="T41" t="n">
        <v>5497.71</v>
      </c>
      <c r="U41" t="n">
        <v>0.65</v>
      </c>
      <c r="V41" t="n">
        <v>0.86</v>
      </c>
      <c r="W41" t="n">
        <v>1.12</v>
      </c>
      <c r="X41" t="n">
        <v>0.36</v>
      </c>
      <c r="Y41" t="n">
        <v>1</v>
      </c>
      <c r="Z41" t="n">
        <v>10</v>
      </c>
    </row>
    <row r="42">
      <c r="A42" t="n">
        <v>17</v>
      </c>
      <c r="B42" t="n">
        <v>140</v>
      </c>
      <c r="C42" t="inlineStr">
        <is>
          <t xml:space="preserve">CONCLUIDO	</t>
        </is>
      </c>
      <c r="D42" t="n">
        <v>8.559200000000001</v>
      </c>
      <c r="E42" t="n">
        <v>11.68</v>
      </c>
      <c r="F42" t="n">
        <v>7.84</v>
      </c>
      <c r="G42" t="n">
        <v>26.14</v>
      </c>
      <c r="H42" t="n">
        <v>0.33</v>
      </c>
      <c r="I42" t="n">
        <v>18</v>
      </c>
      <c r="J42" t="n">
        <v>282.4</v>
      </c>
      <c r="K42" t="n">
        <v>60.56</v>
      </c>
      <c r="L42" t="n">
        <v>5.25</v>
      </c>
      <c r="M42" t="n">
        <v>16</v>
      </c>
      <c r="N42" t="n">
        <v>76.59999999999999</v>
      </c>
      <c r="O42" t="n">
        <v>35064.15</v>
      </c>
      <c r="P42" t="n">
        <v>122.48</v>
      </c>
      <c r="Q42" t="n">
        <v>968.3200000000001</v>
      </c>
      <c r="R42" t="n">
        <v>36.3</v>
      </c>
      <c r="S42" t="n">
        <v>23.91</v>
      </c>
      <c r="T42" t="n">
        <v>5386.66</v>
      </c>
      <c r="U42" t="n">
        <v>0.66</v>
      </c>
      <c r="V42" t="n">
        <v>0.86</v>
      </c>
      <c r="W42" t="n">
        <v>1.11</v>
      </c>
      <c r="X42" t="n">
        <v>0.35</v>
      </c>
      <c r="Y42" t="n">
        <v>1</v>
      </c>
      <c r="Z42" t="n">
        <v>10</v>
      </c>
    </row>
    <row r="43">
      <c r="A43" t="n">
        <v>18</v>
      </c>
      <c r="B43" t="n">
        <v>140</v>
      </c>
      <c r="C43" t="inlineStr">
        <is>
          <t xml:space="preserve">CONCLUIDO	</t>
        </is>
      </c>
      <c r="D43" t="n">
        <v>8.608499999999999</v>
      </c>
      <c r="E43" t="n">
        <v>11.62</v>
      </c>
      <c r="F43" t="n">
        <v>7.83</v>
      </c>
      <c r="G43" t="n">
        <v>27.63</v>
      </c>
      <c r="H43" t="n">
        <v>0.35</v>
      </c>
      <c r="I43" t="n">
        <v>17</v>
      </c>
      <c r="J43" t="n">
        <v>282.9</v>
      </c>
      <c r="K43" t="n">
        <v>60.56</v>
      </c>
      <c r="L43" t="n">
        <v>5.5</v>
      </c>
      <c r="M43" t="n">
        <v>15</v>
      </c>
      <c r="N43" t="n">
        <v>76.84999999999999</v>
      </c>
      <c r="O43" t="n">
        <v>35125.37</v>
      </c>
      <c r="P43" t="n">
        <v>121.38</v>
      </c>
      <c r="Q43" t="n">
        <v>968.48</v>
      </c>
      <c r="R43" t="n">
        <v>36</v>
      </c>
      <c r="S43" t="n">
        <v>23.91</v>
      </c>
      <c r="T43" t="n">
        <v>5241.99</v>
      </c>
      <c r="U43" t="n">
        <v>0.66</v>
      </c>
      <c r="V43" t="n">
        <v>0.86</v>
      </c>
      <c r="W43" t="n">
        <v>1.11</v>
      </c>
      <c r="X43" t="n">
        <v>0.33</v>
      </c>
      <c r="Y43" t="n">
        <v>1</v>
      </c>
      <c r="Z43" t="n">
        <v>10</v>
      </c>
    </row>
    <row r="44">
      <c r="A44" t="n">
        <v>19</v>
      </c>
      <c r="B44" t="n">
        <v>140</v>
      </c>
      <c r="C44" t="inlineStr">
        <is>
          <t xml:space="preserve">CONCLUIDO	</t>
        </is>
      </c>
      <c r="D44" t="n">
        <v>8.6701</v>
      </c>
      <c r="E44" t="n">
        <v>11.53</v>
      </c>
      <c r="F44" t="n">
        <v>7.8</v>
      </c>
      <c r="G44" t="n">
        <v>29.24</v>
      </c>
      <c r="H44" t="n">
        <v>0.36</v>
      </c>
      <c r="I44" t="n">
        <v>16</v>
      </c>
      <c r="J44" t="n">
        <v>283.4</v>
      </c>
      <c r="K44" t="n">
        <v>60.56</v>
      </c>
      <c r="L44" t="n">
        <v>5.75</v>
      </c>
      <c r="M44" t="n">
        <v>14</v>
      </c>
      <c r="N44" t="n">
        <v>77.09</v>
      </c>
      <c r="O44" t="n">
        <v>35186.68</v>
      </c>
      <c r="P44" t="n">
        <v>120.28</v>
      </c>
      <c r="Q44" t="n">
        <v>968.39</v>
      </c>
      <c r="R44" t="n">
        <v>34.96</v>
      </c>
      <c r="S44" t="n">
        <v>23.91</v>
      </c>
      <c r="T44" t="n">
        <v>4723.55</v>
      </c>
      <c r="U44" t="n">
        <v>0.68</v>
      </c>
      <c r="V44" t="n">
        <v>0.87</v>
      </c>
      <c r="W44" t="n">
        <v>1.11</v>
      </c>
      <c r="X44" t="n">
        <v>0.3</v>
      </c>
      <c r="Y44" t="n">
        <v>1</v>
      </c>
      <c r="Z44" t="n">
        <v>10</v>
      </c>
    </row>
    <row r="45">
      <c r="A45" t="n">
        <v>20</v>
      </c>
      <c r="B45" t="n">
        <v>140</v>
      </c>
      <c r="C45" t="inlineStr">
        <is>
          <t xml:space="preserve">CONCLUIDO	</t>
        </is>
      </c>
      <c r="D45" t="n">
        <v>8.6724</v>
      </c>
      <c r="E45" t="n">
        <v>11.53</v>
      </c>
      <c r="F45" t="n">
        <v>7.79</v>
      </c>
      <c r="G45" t="n">
        <v>29.23</v>
      </c>
      <c r="H45" t="n">
        <v>0.38</v>
      </c>
      <c r="I45" t="n">
        <v>16</v>
      </c>
      <c r="J45" t="n">
        <v>283.9</v>
      </c>
      <c r="K45" t="n">
        <v>60.56</v>
      </c>
      <c r="L45" t="n">
        <v>6</v>
      </c>
      <c r="M45" t="n">
        <v>14</v>
      </c>
      <c r="N45" t="n">
        <v>77.34</v>
      </c>
      <c r="O45" t="n">
        <v>35248.1</v>
      </c>
      <c r="P45" t="n">
        <v>119.58</v>
      </c>
      <c r="Q45" t="n">
        <v>968.42</v>
      </c>
      <c r="R45" t="n">
        <v>35.02</v>
      </c>
      <c r="S45" t="n">
        <v>23.91</v>
      </c>
      <c r="T45" t="n">
        <v>4756.38</v>
      </c>
      <c r="U45" t="n">
        <v>0.68</v>
      </c>
      <c r="V45" t="n">
        <v>0.87</v>
      </c>
      <c r="W45" t="n">
        <v>1.1</v>
      </c>
      <c r="X45" t="n">
        <v>0.3</v>
      </c>
      <c r="Y45" t="n">
        <v>1</v>
      </c>
      <c r="Z45" t="n">
        <v>10</v>
      </c>
    </row>
    <row r="46">
      <c r="A46" t="n">
        <v>21</v>
      </c>
      <c r="B46" t="n">
        <v>140</v>
      </c>
      <c r="C46" t="inlineStr">
        <is>
          <t xml:space="preserve">CONCLUIDO	</t>
        </is>
      </c>
      <c r="D46" t="n">
        <v>8.727499999999999</v>
      </c>
      <c r="E46" t="n">
        <v>11.46</v>
      </c>
      <c r="F46" t="n">
        <v>7.77</v>
      </c>
      <c r="G46" t="n">
        <v>31.09</v>
      </c>
      <c r="H46" t="n">
        <v>0.39</v>
      </c>
      <c r="I46" t="n">
        <v>15</v>
      </c>
      <c r="J46" t="n">
        <v>284.4</v>
      </c>
      <c r="K46" t="n">
        <v>60.56</v>
      </c>
      <c r="L46" t="n">
        <v>6.25</v>
      </c>
      <c r="M46" t="n">
        <v>13</v>
      </c>
      <c r="N46" t="n">
        <v>77.59</v>
      </c>
      <c r="O46" t="n">
        <v>35309.61</v>
      </c>
      <c r="P46" t="n">
        <v>118.52</v>
      </c>
      <c r="Q46" t="n">
        <v>968.3200000000001</v>
      </c>
      <c r="R46" t="n">
        <v>34.38</v>
      </c>
      <c r="S46" t="n">
        <v>23.91</v>
      </c>
      <c r="T46" t="n">
        <v>4440.13</v>
      </c>
      <c r="U46" t="n">
        <v>0.7</v>
      </c>
      <c r="V46" t="n">
        <v>0.87</v>
      </c>
      <c r="W46" t="n">
        <v>1.1</v>
      </c>
      <c r="X46" t="n">
        <v>0.28</v>
      </c>
      <c r="Y46" t="n">
        <v>1</v>
      </c>
      <c r="Z46" t="n">
        <v>10</v>
      </c>
    </row>
    <row r="47">
      <c r="A47" t="n">
        <v>22</v>
      </c>
      <c r="B47" t="n">
        <v>140</v>
      </c>
      <c r="C47" t="inlineStr">
        <is>
          <t xml:space="preserve">CONCLUIDO	</t>
        </is>
      </c>
      <c r="D47" t="n">
        <v>8.7852</v>
      </c>
      <c r="E47" t="n">
        <v>11.38</v>
      </c>
      <c r="F47" t="n">
        <v>7.75</v>
      </c>
      <c r="G47" t="n">
        <v>33.22</v>
      </c>
      <c r="H47" t="n">
        <v>0.41</v>
      </c>
      <c r="I47" t="n">
        <v>14</v>
      </c>
      <c r="J47" t="n">
        <v>284.89</v>
      </c>
      <c r="K47" t="n">
        <v>60.56</v>
      </c>
      <c r="L47" t="n">
        <v>6.5</v>
      </c>
      <c r="M47" t="n">
        <v>12</v>
      </c>
      <c r="N47" t="n">
        <v>77.84</v>
      </c>
      <c r="O47" t="n">
        <v>35371.22</v>
      </c>
      <c r="P47" t="n">
        <v>116.87</v>
      </c>
      <c r="Q47" t="n">
        <v>968.36</v>
      </c>
      <c r="R47" t="n">
        <v>33.44</v>
      </c>
      <c r="S47" t="n">
        <v>23.91</v>
      </c>
      <c r="T47" t="n">
        <v>3978.13</v>
      </c>
      <c r="U47" t="n">
        <v>0.71</v>
      </c>
      <c r="V47" t="n">
        <v>0.87</v>
      </c>
      <c r="W47" t="n">
        <v>1.11</v>
      </c>
      <c r="X47" t="n">
        <v>0.25</v>
      </c>
      <c r="Y47" t="n">
        <v>1</v>
      </c>
      <c r="Z47" t="n">
        <v>10</v>
      </c>
    </row>
    <row r="48">
      <c r="A48" t="n">
        <v>23</v>
      </c>
      <c r="B48" t="n">
        <v>140</v>
      </c>
      <c r="C48" t="inlineStr">
        <is>
          <t xml:space="preserve">CONCLUIDO	</t>
        </is>
      </c>
      <c r="D48" t="n">
        <v>8.7925</v>
      </c>
      <c r="E48" t="n">
        <v>11.37</v>
      </c>
      <c r="F48" t="n">
        <v>7.74</v>
      </c>
      <c r="G48" t="n">
        <v>33.18</v>
      </c>
      <c r="H48" t="n">
        <v>0.42</v>
      </c>
      <c r="I48" t="n">
        <v>14</v>
      </c>
      <c r="J48" t="n">
        <v>285.39</v>
      </c>
      <c r="K48" t="n">
        <v>60.56</v>
      </c>
      <c r="L48" t="n">
        <v>6.75</v>
      </c>
      <c r="M48" t="n">
        <v>12</v>
      </c>
      <c r="N48" t="n">
        <v>78.09</v>
      </c>
      <c r="O48" t="n">
        <v>35432.93</v>
      </c>
      <c r="P48" t="n">
        <v>116.53</v>
      </c>
      <c r="Q48" t="n">
        <v>968.37</v>
      </c>
      <c r="R48" t="n">
        <v>33.22</v>
      </c>
      <c r="S48" t="n">
        <v>23.91</v>
      </c>
      <c r="T48" t="n">
        <v>3868.39</v>
      </c>
      <c r="U48" t="n">
        <v>0.72</v>
      </c>
      <c r="V48" t="n">
        <v>0.87</v>
      </c>
      <c r="W48" t="n">
        <v>1.1</v>
      </c>
      <c r="X48" t="n">
        <v>0.24</v>
      </c>
      <c r="Y48" t="n">
        <v>1</v>
      </c>
      <c r="Z48" t="n">
        <v>10</v>
      </c>
    </row>
    <row r="49">
      <c r="A49" t="n">
        <v>24</v>
      </c>
      <c r="B49" t="n">
        <v>140</v>
      </c>
      <c r="C49" t="inlineStr">
        <is>
          <t xml:space="preserve">CONCLUIDO	</t>
        </is>
      </c>
      <c r="D49" t="n">
        <v>8.833299999999999</v>
      </c>
      <c r="E49" t="n">
        <v>11.32</v>
      </c>
      <c r="F49" t="n">
        <v>7.74</v>
      </c>
      <c r="G49" t="n">
        <v>35.73</v>
      </c>
      <c r="H49" t="n">
        <v>0.44</v>
      </c>
      <c r="I49" t="n">
        <v>13</v>
      </c>
      <c r="J49" t="n">
        <v>285.9</v>
      </c>
      <c r="K49" t="n">
        <v>60.56</v>
      </c>
      <c r="L49" t="n">
        <v>7</v>
      </c>
      <c r="M49" t="n">
        <v>11</v>
      </c>
      <c r="N49" t="n">
        <v>78.34</v>
      </c>
      <c r="O49" t="n">
        <v>35494.74</v>
      </c>
      <c r="P49" t="n">
        <v>115.7</v>
      </c>
      <c r="Q49" t="n">
        <v>968.4299999999999</v>
      </c>
      <c r="R49" t="n">
        <v>33.29</v>
      </c>
      <c r="S49" t="n">
        <v>23.91</v>
      </c>
      <c r="T49" t="n">
        <v>3904.79</v>
      </c>
      <c r="U49" t="n">
        <v>0.72</v>
      </c>
      <c r="V49" t="n">
        <v>0.87</v>
      </c>
      <c r="W49" t="n">
        <v>1.1</v>
      </c>
      <c r="X49" t="n">
        <v>0.24</v>
      </c>
      <c r="Y49" t="n">
        <v>1</v>
      </c>
      <c r="Z49" t="n">
        <v>10</v>
      </c>
    </row>
    <row r="50">
      <c r="A50" t="n">
        <v>25</v>
      </c>
      <c r="B50" t="n">
        <v>140</v>
      </c>
      <c r="C50" t="inlineStr">
        <is>
          <t xml:space="preserve">CONCLUIDO	</t>
        </is>
      </c>
      <c r="D50" t="n">
        <v>8.8346</v>
      </c>
      <c r="E50" t="n">
        <v>11.32</v>
      </c>
      <c r="F50" t="n">
        <v>7.74</v>
      </c>
      <c r="G50" t="n">
        <v>35.72</v>
      </c>
      <c r="H50" t="n">
        <v>0.45</v>
      </c>
      <c r="I50" t="n">
        <v>13</v>
      </c>
      <c r="J50" t="n">
        <v>286.4</v>
      </c>
      <c r="K50" t="n">
        <v>60.56</v>
      </c>
      <c r="L50" t="n">
        <v>7.25</v>
      </c>
      <c r="M50" t="n">
        <v>11</v>
      </c>
      <c r="N50" t="n">
        <v>78.59</v>
      </c>
      <c r="O50" t="n">
        <v>35556.78</v>
      </c>
      <c r="P50" t="n">
        <v>115.13</v>
      </c>
      <c r="Q50" t="n">
        <v>968.46</v>
      </c>
      <c r="R50" t="n">
        <v>33.15</v>
      </c>
      <c r="S50" t="n">
        <v>23.91</v>
      </c>
      <c r="T50" t="n">
        <v>3835.91</v>
      </c>
      <c r="U50" t="n">
        <v>0.72</v>
      </c>
      <c r="V50" t="n">
        <v>0.87</v>
      </c>
      <c r="W50" t="n">
        <v>1.1</v>
      </c>
      <c r="X50" t="n">
        <v>0.24</v>
      </c>
      <c r="Y50" t="n">
        <v>1</v>
      </c>
      <c r="Z50" t="n">
        <v>10</v>
      </c>
    </row>
    <row r="51">
      <c r="A51" t="n">
        <v>26</v>
      </c>
      <c r="B51" t="n">
        <v>140</v>
      </c>
      <c r="C51" t="inlineStr">
        <is>
          <t xml:space="preserve">CONCLUIDO	</t>
        </is>
      </c>
      <c r="D51" t="n">
        <v>8.898300000000001</v>
      </c>
      <c r="E51" t="n">
        <v>11.24</v>
      </c>
      <c r="F51" t="n">
        <v>7.71</v>
      </c>
      <c r="G51" t="n">
        <v>38.55</v>
      </c>
      <c r="H51" t="n">
        <v>0.47</v>
      </c>
      <c r="I51" t="n">
        <v>12</v>
      </c>
      <c r="J51" t="n">
        <v>286.9</v>
      </c>
      <c r="K51" t="n">
        <v>60.56</v>
      </c>
      <c r="L51" t="n">
        <v>7.5</v>
      </c>
      <c r="M51" t="n">
        <v>10</v>
      </c>
      <c r="N51" t="n">
        <v>78.84999999999999</v>
      </c>
      <c r="O51" t="n">
        <v>35618.8</v>
      </c>
      <c r="P51" t="n">
        <v>113.34</v>
      </c>
      <c r="Q51" t="n">
        <v>968.3200000000001</v>
      </c>
      <c r="R51" t="n">
        <v>32.38</v>
      </c>
      <c r="S51" t="n">
        <v>23.91</v>
      </c>
      <c r="T51" t="n">
        <v>3457.93</v>
      </c>
      <c r="U51" t="n">
        <v>0.74</v>
      </c>
      <c r="V51" t="n">
        <v>0.88</v>
      </c>
      <c r="W51" t="n">
        <v>1.1</v>
      </c>
      <c r="X51" t="n">
        <v>0.21</v>
      </c>
      <c r="Y51" t="n">
        <v>1</v>
      </c>
      <c r="Z51" t="n">
        <v>10</v>
      </c>
    </row>
    <row r="52">
      <c r="A52" t="n">
        <v>27</v>
      </c>
      <c r="B52" t="n">
        <v>140</v>
      </c>
      <c r="C52" t="inlineStr">
        <is>
          <t xml:space="preserve">CONCLUIDO	</t>
        </is>
      </c>
      <c r="D52" t="n">
        <v>8.8957</v>
      </c>
      <c r="E52" t="n">
        <v>11.24</v>
      </c>
      <c r="F52" t="n">
        <v>7.71</v>
      </c>
      <c r="G52" t="n">
        <v>38.57</v>
      </c>
      <c r="H52" t="n">
        <v>0.48</v>
      </c>
      <c r="I52" t="n">
        <v>12</v>
      </c>
      <c r="J52" t="n">
        <v>287.41</v>
      </c>
      <c r="K52" t="n">
        <v>60.56</v>
      </c>
      <c r="L52" t="n">
        <v>7.75</v>
      </c>
      <c r="M52" t="n">
        <v>10</v>
      </c>
      <c r="N52" t="n">
        <v>79.09999999999999</v>
      </c>
      <c r="O52" t="n">
        <v>35680.92</v>
      </c>
      <c r="P52" t="n">
        <v>112.39</v>
      </c>
      <c r="Q52" t="n">
        <v>968.35</v>
      </c>
      <c r="R52" t="n">
        <v>32.42</v>
      </c>
      <c r="S52" t="n">
        <v>23.91</v>
      </c>
      <c r="T52" t="n">
        <v>3475.23</v>
      </c>
      <c r="U52" t="n">
        <v>0.74</v>
      </c>
      <c r="V52" t="n">
        <v>0.88</v>
      </c>
      <c r="W52" t="n">
        <v>1.1</v>
      </c>
      <c r="X52" t="n">
        <v>0.22</v>
      </c>
      <c r="Y52" t="n">
        <v>1</v>
      </c>
      <c r="Z52" t="n">
        <v>10</v>
      </c>
    </row>
    <row r="53">
      <c r="A53" t="n">
        <v>28</v>
      </c>
      <c r="B53" t="n">
        <v>140</v>
      </c>
      <c r="C53" t="inlineStr">
        <is>
          <t xml:space="preserve">CONCLUIDO	</t>
        </is>
      </c>
      <c r="D53" t="n">
        <v>8.9534</v>
      </c>
      <c r="E53" t="n">
        <v>11.17</v>
      </c>
      <c r="F53" t="n">
        <v>7.69</v>
      </c>
      <c r="G53" t="n">
        <v>41.96</v>
      </c>
      <c r="H53" t="n">
        <v>0.49</v>
      </c>
      <c r="I53" t="n">
        <v>11</v>
      </c>
      <c r="J53" t="n">
        <v>287.91</v>
      </c>
      <c r="K53" t="n">
        <v>60.56</v>
      </c>
      <c r="L53" t="n">
        <v>8</v>
      </c>
      <c r="M53" t="n">
        <v>9</v>
      </c>
      <c r="N53" t="n">
        <v>79.36</v>
      </c>
      <c r="O53" t="n">
        <v>35743.15</v>
      </c>
      <c r="P53" t="n">
        <v>111.02</v>
      </c>
      <c r="Q53" t="n">
        <v>968.41</v>
      </c>
      <c r="R53" t="n">
        <v>31.83</v>
      </c>
      <c r="S53" t="n">
        <v>23.91</v>
      </c>
      <c r="T53" t="n">
        <v>3186.85</v>
      </c>
      <c r="U53" t="n">
        <v>0.75</v>
      </c>
      <c r="V53" t="n">
        <v>0.88</v>
      </c>
      <c r="W53" t="n">
        <v>1.1</v>
      </c>
      <c r="X53" t="n">
        <v>0.2</v>
      </c>
      <c r="Y53" t="n">
        <v>1</v>
      </c>
      <c r="Z53" t="n">
        <v>10</v>
      </c>
    </row>
    <row r="54">
      <c r="A54" t="n">
        <v>29</v>
      </c>
      <c r="B54" t="n">
        <v>140</v>
      </c>
      <c r="C54" t="inlineStr">
        <is>
          <t xml:space="preserve">CONCLUIDO	</t>
        </is>
      </c>
      <c r="D54" t="n">
        <v>8.9557</v>
      </c>
      <c r="E54" t="n">
        <v>11.17</v>
      </c>
      <c r="F54" t="n">
        <v>7.69</v>
      </c>
      <c r="G54" t="n">
        <v>41.95</v>
      </c>
      <c r="H54" t="n">
        <v>0.51</v>
      </c>
      <c r="I54" t="n">
        <v>11</v>
      </c>
      <c r="J54" t="n">
        <v>288.42</v>
      </c>
      <c r="K54" t="n">
        <v>60.56</v>
      </c>
      <c r="L54" t="n">
        <v>8.25</v>
      </c>
      <c r="M54" t="n">
        <v>9</v>
      </c>
      <c r="N54" t="n">
        <v>79.61</v>
      </c>
      <c r="O54" t="n">
        <v>35805.48</v>
      </c>
      <c r="P54" t="n">
        <v>110.6</v>
      </c>
      <c r="Q54" t="n">
        <v>968.41</v>
      </c>
      <c r="R54" t="n">
        <v>31.86</v>
      </c>
      <c r="S54" t="n">
        <v>23.91</v>
      </c>
      <c r="T54" t="n">
        <v>3201.66</v>
      </c>
      <c r="U54" t="n">
        <v>0.75</v>
      </c>
      <c r="V54" t="n">
        <v>0.88</v>
      </c>
      <c r="W54" t="n">
        <v>1.09</v>
      </c>
      <c r="X54" t="n">
        <v>0.19</v>
      </c>
      <c r="Y54" t="n">
        <v>1</v>
      </c>
      <c r="Z54" t="n">
        <v>10</v>
      </c>
    </row>
    <row r="55">
      <c r="A55" t="n">
        <v>30</v>
      </c>
      <c r="B55" t="n">
        <v>140</v>
      </c>
      <c r="C55" t="inlineStr">
        <is>
          <t xml:space="preserve">CONCLUIDO	</t>
        </is>
      </c>
      <c r="D55" t="n">
        <v>8.955399999999999</v>
      </c>
      <c r="E55" t="n">
        <v>11.17</v>
      </c>
      <c r="F55" t="n">
        <v>7.69</v>
      </c>
      <c r="G55" t="n">
        <v>41.95</v>
      </c>
      <c r="H55" t="n">
        <v>0.52</v>
      </c>
      <c r="I55" t="n">
        <v>11</v>
      </c>
      <c r="J55" t="n">
        <v>288.92</v>
      </c>
      <c r="K55" t="n">
        <v>60.56</v>
      </c>
      <c r="L55" t="n">
        <v>8.5</v>
      </c>
      <c r="M55" t="n">
        <v>9</v>
      </c>
      <c r="N55" t="n">
        <v>79.87</v>
      </c>
      <c r="O55" t="n">
        <v>35867.91</v>
      </c>
      <c r="P55" t="n">
        <v>109.57</v>
      </c>
      <c r="Q55" t="n">
        <v>968.3200000000001</v>
      </c>
      <c r="R55" t="n">
        <v>31.82</v>
      </c>
      <c r="S55" t="n">
        <v>23.91</v>
      </c>
      <c r="T55" t="n">
        <v>3181.02</v>
      </c>
      <c r="U55" t="n">
        <v>0.75</v>
      </c>
      <c r="V55" t="n">
        <v>0.88</v>
      </c>
      <c r="W55" t="n">
        <v>1.1</v>
      </c>
      <c r="X55" t="n">
        <v>0.19</v>
      </c>
      <c r="Y55" t="n">
        <v>1</v>
      </c>
      <c r="Z55" t="n">
        <v>10</v>
      </c>
    </row>
    <row r="56">
      <c r="A56" t="n">
        <v>31</v>
      </c>
      <c r="B56" t="n">
        <v>140</v>
      </c>
      <c r="C56" t="inlineStr">
        <is>
          <t xml:space="preserve">CONCLUIDO	</t>
        </is>
      </c>
      <c r="D56" t="n">
        <v>9.0122</v>
      </c>
      <c r="E56" t="n">
        <v>11.1</v>
      </c>
      <c r="F56" t="n">
        <v>7.67</v>
      </c>
      <c r="G56" t="n">
        <v>46.04</v>
      </c>
      <c r="H56" t="n">
        <v>0.54</v>
      </c>
      <c r="I56" t="n">
        <v>10</v>
      </c>
      <c r="J56" t="n">
        <v>289.43</v>
      </c>
      <c r="K56" t="n">
        <v>60.56</v>
      </c>
      <c r="L56" t="n">
        <v>8.75</v>
      </c>
      <c r="M56" t="n">
        <v>8</v>
      </c>
      <c r="N56" t="n">
        <v>80.12</v>
      </c>
      <c r="O56" t="n">
        <v>35930.44</v>
      </c>
      <c r="P56" t="n">
        <v>108.24</v>
      </c>
      <c r="Q56" t="n">
        <v>968.39</v>
      </c>
      <c r="R56" t="n">
        <v>31.16</v>
      </c>
      <c r="S56" t="n">
        <v>23.91</v>
      </c>
      <c r="T56" t="n">
        <v>2853.58</v>
      </c>
      <c r="U56" t="n">
        <v>0.77</v>
      </c>
      <c r="V56" t="n">
        <v>0.88</v>
      </c>
      <c r="W56" t="n">
        <v>1.1</v>
      </c>
      <c r="X56" t="n">
        <v>0.18</v>
      </c>
      <c r="Y56" t="n">
        <v>1</v>
      </c>
      <c r="Z56" t="n">
        <v>10</v>
      </c>
    </row>
    <row r="57">
      <c r="A57" t="n">
        <v>32</v>
      </c>
      <c r="B57" t="n">
        <v>140</v>
      </c>
      <c r="C57" t="inlineStr">
        <is>
          <t xml:space="preserve">CONCLUIDO	</t>
        </is>
      </c>
      <c r="D57" t="n">
        <v>9.015599999999999</v>
      </c>
      <c r="E57" t="n">
        <v>11.09</v>
      </c>
      <c r="F57" t="n">
        <v>7.67</v>
      </c>
      <c r="G57" t="n">
        <v>46.01</v>
      </c>
      <c r="H57" t="n">
        <v>0.55</v>
      </c>
      <c r="I57" t="n">
        <v>10</v>
      </c>
      <c r="J57" t="n">
        <v>289.94</v>
      </c>
      <c r="K57" t="n">
        <v>60.56</v>
      </c>
      <c r="L57" t="n">
        <v>9</v>
      </c>
      <c r="M57" t="n">
        <v>8</v>
      </c>
      <c r="N57" t="n">
        <v>80.38</v>
      </c>
      <c r="O57" t="n">
        <v>35993.08</v>
      </c>
      <c r="P57" t="n">
        <v>107.65</v>
      </c>
      <c r="Q57" t="n">
        <v>968.3200000000001</v>
      </c>
      <c r="R57" t="n">
        <v>30.99</v>
      </c>
      <c r="S57" t="n">
        <v>23.91</v>
      </c>
      <c r="T57" t="n">
        <v>2769.73</v>
      </c>
      <c r="U57" t="n">
        <v>0.77</v>
      </c>
      <c r="V57" t="n">
        <v>0.88</v>
      </c>
      <c r="W57" t="n">
        <v>1.1</v>
      </c>
      <c r="X57" t="n">
        <v>0.17</v>
      </c>
      <c r="Y57" t="n">
        <v>1</v>
      </c>
      <c r="Z57" t="n">
        <v>10</v>
      </c>
    </row>
    <row r="58">
      <c r="A58" t="n">
        <v>33</v>
      </c>
      <c r="B58" t="n">
        <v>140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7.66</v>
      </c>
      <c r="G58" t="n">
        <v>45.96</v>
      </c>
      <c r="H58" t="n">
        <v>0.57</v>
      </c>
      <c r="I58" t="n">
        <v>10</v>
      </c>
      <c r="J58" t="n">
        <v>290.45</v>
      </c>
      <c r="K58" t="n">
        <v>60.56</v>
      </c>
      <c r="L58" t="n">
        <v>9.25</v>
      </c>
      <c r="M58" t="n">
        <v>8</v>
      </c>
      <c r="N58" t="n">
        <v>80.64</v>
      </c>
      <c r="O58" t="n">
        <v>36055.83</v>
      </c>
      <c r="P58" t="n">
        <v>105.44</v>
      </c>
      <c r="Q58" t="n">
        <v>968.38</v>
      </c>
      <c r="R58" t="n">
        <v>30.79</v>
      </c>
      <c r="S58" t="n">
        <v>23.91</v>
      </c>
      <c r="T58" t="n">
        <v>2671.32</v>
      </c>
      <c r="U58" t="n">
        <v>0.78</v>
      </c>
      <c r="V58" t="n">
        <v>0.88</v>
      </c>
      <c r="W58" t="n">
        <v>1.09</v>
      </c>
      <c r="X58" t="n">
        <v>0.16</v>
      </c>
      <c r="Y58" t="n">
        <v>1</v>
      </c>
      <c r="Z58" t="n">
        <v>10</v>
      </c>
    </row>
    <row r="59">
      <c r="A59" t="n">
        <v>34</v>
      </c>
      <c r="B59" t="n">
        <v>140</v>
      </c>
      <c r="C59" t="inlineStr">
        <is>
          <t xml:space="preserve">CONCLUIDO	</t>
        </is>
      </c>
      <c r="D59" t="n">
        <v>9.0657</v>
      </c>
      <c r="E59" t="n">
        <v>11.03</v>
      </c>
      <c r="F59" t="n">
        <v>7.66</v>
      </c>
      <c r="G59" t="n">
        <v>51.06</v>
      </c>
      <c r="H59" t="n">
        <v>0.58</v>
      </c>
      <c r="I59" t="n">
        <v>9</v>
      </c>
      <c r="J59" t="n">
        <v>290.96</v>
      </c>
      <c r="K59" t="n">
        <v>60.56</v>
      </c>
      <c r="L59" t="n">
        <v>9.5</v>
      </c>
      <c r="M59" t="n">
        <v>7</v>
      </c>
      <c r="N59" t="n">
        <v>80.90000000000001</v>
      </c>
      <c r="O59" t="n">
        <v>36118.68</v>
      </c>
      <c r="P59" t="n">
        <v>104.73</v>
      </c>
      <c r="Q59" t="n">
        <v>968.3200000000001</v>
      </c>
      <c r="R59" t="n">
        <v>30.85</v>
      </c>
      <c r="S59" t="n">
        <v>23.91</v>
      </c>
      <c r="T59" t="n">
        <v>2703.45</v>
      </c>
      <c r="U59" t="n">
        <v>0.78</v>
      </c>
      <c r="V59" t="n">
        <v>0.88</v>
      </c>
      <c r="W59" t="n">
        <v>1.09</v>
      </c>
      <c r="X59" t="n">
        <v>0.16</v>
      </c>
      <c r="Y59" t="n">
        <v>1</v>
      </c>
      <c r="Z59" t="n">
        <v>10</v>
      </c>
    </row>
    <row r="60">
      <c r="A60" t="n">
        <v>35</v>
      </c>
      <c r="B60" t="n">
        <v>140</v>
      </c>
      <c r="C60" t="inlineStr">
        <is>
          <t xml:space="preserve">CONCLUIDO	</t>
        </is>
      </c>
      <c r="D60" t="n">
        <v>9.0671</v>
      </c>
      <c r="E60" t="n">
        <v>11.03</v>
      </c>
      <c r="F60" t="n">
        <v>7.66</v>
      </c>
      <c r="G60" t="n">
        <v>51.05</v>
      </c>
      <c r="H60" t="n">
        <v>0.6</v>
      </c>
      <c r="I60" t="n">
        <v>9</v>
      </c>
      <c r="J60" t="n">
        <v>291.47</v>
      </c>
      <c r="K60" t="n">
        <v>60.56</v>
      </c>
      <c r="L60" t="n">
        <v>9.75</v>
      </c>
      <c r="M60" t="n">
        <v>6</v>
      </c>
      <c r="N60" t="n">
        <v>81.16</v>
      </c>
      <c r="O60" t="n">
        <v>36181.64</v>
      </c>
      <c r="P60" t="n">
        <v>104.21</v>
      </c>
      <c r="Q60" t="n">
        <v>968.3200000000001</v>
      </c>
      <c r="R60" t="n">
        <v>30.59</v>
      </c>
      <c r="S60" t="n">
        <v>23.91</v>
      </c>
      <c r="T60" t="n">
        <v>2577.56</v>
      </c>
      <c r="U60" t="n">
        <v>0.78</v>
      </c>
      <c r="V60" t="n">
        <v>0.88</v>
      </c>
      <c r="W60" t="n">
        <v>1.1</v>
      </c>
      <c r="X60" t="n">
        <v>0.16</v>
      </c>
      <c r="Y60" t="n">
        <v>1</v>
      </c>
      <c r="Z60" t="n">
        <v>10</v>
      </c>
    </row>
    <row r="61">
      <c r="A61" t="n">
        <v>36</v>
      </c>
      <c r="B61" t="n">
        <v>140</v>
      </c>
      <c r="C61" t="inlineStr">
        <is>
          <t xml:space="preserve">CONCLUIDO	</t>
        </is>
      </c>
      <c r="D61" t="n">
        <v>9.069800000000001</v>
      </c>
      <c r="E61" t="n">
        <v>11.03</v>
      </c>
      <c r="F61" t="n">
        <v>7.65</v>
      </c>
      <c r="G61" t="n">
        <v>51.03</v>
      </c>
      <c r="H61" t="n">
        <v>0.61</v>
      </c>
      <c r="I61" t="n">
        <v>9</v>
      </c>
      <c r="J61" t="n">
        <v>291.98</v>
      </c>
      <c r="K61" t="n">
        <v>60.56</v>
      </c>
      <c r="L61" t="n">
        <v>10</v>
      </c>
      <c r="M61" t="n">
        <v>4</v>
      </c>
      <c r="N61" t="n">
        <v>81.42</v>
      </c>
      <c r="O61" t="n">
        <v>36244.71</v>
      </c>
      <c r="P61" t="n">
        <v>103.8</v>
      </c>
      <c r="Q61" t="n">
        <v>968.4</v>
      </c>
      <c r="R61" t="n">
        <v>30.49</v>
      </c>
      <c r="S61" t="n">
        <v>23.91</v>
      </c>
      <c r="T61" t="n">
        <v>2524.02</v>
      </c>
      <c r="U61" t="n">
        <v>0.78</v>
      </c>
      <c r="V61" t="n">
        <v>0.88</v>
      </c>
      <c r="W61" t="n">
        <v>1.1</v>
      </c>
      <c r="X61" t="n">
        <v>0.16</v>
      </c>
      <c r="Y61" t="n">
        <v>1</v>
      </c>
      <c r="Z61" t="n">
        <v>10</v>
      </c>
    </row>
    <row r="62">
      <c r="A62" t="n">
        <v>37</v>
      </c>
      <c r="B62" t="n">
        <v>140</v>
      </c>
      <c r="C62" t="inlineStr">
        <is>
          <t xml:space="preserve">CONCLUIDO	</t>
        </is>
      </c>
      <c r="D62" t="n">
        <v>9.0646</v>
      </c>
      <c r="E62" t="n">
        <v>11.03</v>
      </c>
      <c r="F62" t="n">
        <v>7.66</v>
      </c>
      <c r="G62" t="n">
        <v>51.07</v>
      </c>
      <c r="H62" t="n">
        <v>0.62</v>
      </c>
      <c r="I62" t="n">
        <v>9</v>
      </c>
      <c r="J62" t="n">
        <v>292.49</v>
      </c>
      <c r="K62" t="n">
        <v>60.56</v>
      </c>
      <c r="L62" t="n">
        <v>10.25</v>
      </c>
      <c r="M62" t="n">
        <v>4</v>
      </c>
      <c r="N62" t="n">
        <v>81.68000000000001</v>
      </c>
      <c r="O62" t="n">
        <v>36307.88</v>
      </c>
      <c r="P62" t="n">
        <v>103.81</v>
      </c>
      <c r="Q62" t="n">
        <v>968.48</v>
      </c>
      <c r="R62" t="n">
        <v>30.62</v>
      </c>
      <c r="S62" t="n">
        <v>23.91</v>
      </c>
      <c r="T62" t="n">
        <v>2591.08</v>
      </c>
      <c r="U62" t="n">
        <v>0.78</v>
      </c>
      <c r="V62" t="n">
        <v>0.88</v>
      </c>
      <c r="W62" t="n">
        <v>1.1</v>
      </c>
      <c r="X62" t="n">
        <v>0.16</v>
      </c>
      <c r="Y62" t="n">
        <v>1</v>
      </c>
      <c r="Z62" t="n">
        <v>10</v>
      </c>
    </row>
    <row r="63">
      <c r="A63" t="n">
        <v>38</v>
      </c>
      <c r="B63" t="n">
        <v>140</v>
      </c>
      <c r="C63" t="inlineStr">
        <is>
          <t xml:space="preserve">CONCLUIDO	</t>
        </is>
      </c>
      <c r="D63" t="n">
        <v>9.062099999999999</v>
      </c>
      <c r="E63" t="n">
        <v>11.04</v>
      </c>
      <c r="F63" t="n">
        <v>7.66</v>
      </c>
      <c r="G63" t="n">
        <v>51.09</v>
      </c>
      <c r="H63" t="n">
        <v>0.64</v>
      </c>
      <c r="I63" t="n">
        <v>9</v>
      </c>
      <c r="J63" t="n">
        <v>293</v>
      </c>
      <c r="K63" t="n">
        <v>60.56</v>
      </c>
      <c r="L63" t="n">
        <v>10.5</v>
      </c>
      <c r="M63" t="n">
        <v>2</v>
      </c>
      <c r="N63" t="n">
        <v>81.95</v>
      </c>
      <c r="O63" t="n">
        <v>36371.17</v>
      </c>
      <c r="P63" t="n">
        <v>103.11</v>
      </c>
      <c r="Q63" t="n">
        <v>968.4</v>
      </c>
      <c r="R63" t="n">
        <v>30.74</v>
      </c>
      <c r="S63" t="n">
        <v>23.91</v>
      </c>
      <c r="T63" t="n">
        <v>2652.43</v>
      </c>
      <c r="U63" t="n">
        <v>0.78</v>
      </c>
      <c r="V63" t="n">
        <v>0.88</v>
      </c>
      <c r="W63" t="n">
        <v>1.1</v>
      </c>
      <c r="X63" t="n">
        <v>0.17</v>
      </c>
      <c r="Y63" t="n">
        <v>1</v>
      </c>
      <c r="Z63" t="n">
        <v>10</v>
      </c>
    </row>
    <row r="64">
      <c r="A64" t="n">
        <v>39</v>
      </c>
      <c r="B64" t="n">
        <v>140</v>
      </c>
      <c r="C64" t="inlineStr">
        <is>
          <t xml:space="preserve">CONCLUIDO	</t>
        </is>
      </c>
      <c r="D64" t="n">
        <v>9.057700000000001</v>
      </c>
      <c r="E64" t="n">
        <v>11.04</v>
      </c>
      <c r="F64" t="n">
        <v>7.67</v>
      </c>
      <c r="G64" t="n">
        <v>51.13</v>
      </c>
      <c r="H64" t="n">
        <v>0.65</v>
      </c>
      <c r="I64" t="n">
        <v>9</v>
      </c>
      <c r="J64" t="n">
        <v>293.52</v>
      </c>
      <c r="K64" t="n">
        <v>60.56</v>
      </c>
      <c r="L64" t="n">
        <v>10.75</v>
      </c>
      <c r="M64" t="n">
        <v>2</v>
      </c>
      <c r="N64" t="n">
        <v>82.20999999999999</v>
      </c>
      <c r="O64" t="n">
        <v>36434.56</v>
      </c>
      <c r="P64" t="n">
        <v>102.72</v>
      </c>
      <c r="Q64" t="n">
        <v>968.4</v>
      </c>
      <c r="R64" t="n">
        <v>30.83</v>
      </c>
      <c r="S64" t="n">
        <v>23.91</v>
      </c>
      <c r="T64" t="n">
        <v>2696.21</v>
      </c>
      <c r="U64" t="n">
        <v>0.78</v>
      </c>
      <c r="V64" t="n">
        <v>0.88</v>
      </c>
      <c r="W64" t="n">
        <v>1.1</v>
      </c>
      <c r="X64" t="n">
        <v>0.17</v>
      </c>
      <c r="Y64" t="n">
        <v>1</v>
      </c>
      <c r="Z64" t="n">
        <v>10</v>
      </c>
    </row>
    <row r="65">
      <c r="A65" t="n">
        <v>40</v>
      </c>
      <c r="B65" t="n">
        <v>140</v>
      </c>
      <c r="C65" t="inlineStr">
        <is>
          <t xml:space="preserve">CONCLUIDO	</t>
        </is>
      </c>
      <c r="D65" t="n">
        <v>9.065300000000001</v>
      </c>
      <c r="E65" t="n">
        <v>11.03</v>
      </c>
      <c r="F65" t="n">
        <v>7.66</v>
      </c>
      <c r="G65" t="n">
        <v>51.07</v>
      </c>
      <c r="H65" t="n">
        <v>0.67</v>
      </c>
      <c r="I65" t="n">
        <v>9</v>
      </c>
      <c r="J65" t="n">
        <v>294.03</v>
      </c>
      <c r="K65" t="n">
        <v>60.56</v>
      </c>
      <c r="L65" t="n">
        <v>11</v>
      </c>
      <c r="M65" t="n">
        <v>2</v>
      </c>
      <c r="N65" t="n">
        <v>82.48</v>
      </c>
      <c r="O65" t="n">
        <v>36498.06</v>
      </c>
      <c r="P65" t="n">
        <v>102.24</v>
      </c>
      <c r="Q65" t="n">
        <v>968.4400000000001</v>
      </c>
      <c r="R65" t="n">
        <v>30.66</v>
      </c>
      <c r="S65" t="n">
        <v>23.91</v>
      </c>
      <c r="T65" t="n">
        <v>2610.12</v>
      </c>
      <c r="U65" t="n">
        <v>0.78</v>
      </c>
      <c r="V65" t="n">
        <v>0.88</v>
      </c>
      <c r="W65" t="n">
        <v>1.1</v>
      </c>
      <c r="X65" t="n">
        <v>0.16</v>
      </c>
      <c r="Y65" t="n">
        <v>1</v>
      </c>
      <c r="Z65" t="n">
        <v>10</v>
      </c>
    </row>
    <row r="66">
      <c r="A66" t="n">
        <v>41</v>
      </c>
      <c r="B66" t="n">
        <v>140</v>
      </c>
      <c r="C66" t="inlineStr">
        <is>
          <t xml:space="preserve">CONCLUIDO	</t>
        </is>
      </c>
      <c r="D66" t="n">
        <v>9.1243</v>
      </c>
      <c r="E66" t="n">
        <v>10.96</v>
      </c>
      <c r="F66" t="n">
        <v>7.64</v>
      </c>
      <c r="G66" t="n">
        <v>57.31</v>
      </c>
      <c r="H66" t="n">
        <v>0.68</v>
      </c>
      <c r="I66" t="n">
        <v>8</v>
      </c>
      <c r="J66" t="n">
        <v>294.55</v>
      </c>
      <c r="K66" t="n">
        <v>60.56</v>
      </c>
      <c r="L66" t="n">
        <v>11.25</v>
      </c>
      <c r="M66" t="n">
        <v>0</v>
      </c>
      <c r="N66" t="n">
        <v>82.73999999999999</v>
      </c>
      <c r="O66" t="n">
        <v>36561.67</v>
      </c>
      <c r="P66" t="n">
        <v>101.58</v>
      </c>
      <c r="Q66" t="n">
        <v>968.4</v>
      </c>
      <c r="R66" t="n">
        <v>29.92</v>
      </c>
      <c r="S66" t="n">
        <v>23.91</v>
      </c>
      <c r="T66" t="n">
        <v>2244.65</v>
      </c>
      <c r="U66" t="n">
        <v>0.8</v>
      </c>
      <c r="V66" t="n">
        <v>0.89</v>
      </c>
      <c r="W66" t="n">
        <v>1.1</v>
      </c>
      <c r="X66" t="n">
        <v>0.14</v>
      </c>
      <c r="Y66" t="n">
        <v>1</v>
      </c>
      <c r="Z66" t="n">
        <v>10</v>
      </c>
    </row>
    <row r="67">
      <c r="A67" t="n">
        <v>0</v>
      </c>
      <c r="B67" t="n">
        <v>40</v>
      </c>
      <c r="C67" t="inlineStr">
        <is>
          <t xml:space="preserve">CONCLUIDO	</t>
        </is>
      </c>
      <c r="D67" t="n">
        <v>8.9146</v>
      </c>
      <c r="E67" t="n">
        <v>11.22</v>
      </c>
      <c r="F67" t="n">
        <v>8.41</v>
      </c>
      <c r="G67" t="n">
        <v>10.97</v>
      </c>
      <c r="H67" t="n">
        <v>0.2</v>
      </c>
      <c r="I67" t="n">
        <v>46</v>
      </c>
      <c r="J67" t="n">
        <v>89.87</v>
      </c>
      <c r="K67" t="n">
        <v>37.55</v>
      </c>
      <c r="L67" t="n">
        <v>1</v>
      </c>
      <c r="M67" t="n">
        <v>44</v>
      </c>
      <c r="N67" t="n">
        <v>11.32</v>
      </c>
      <c r="O67" t="n">
        <v>11317.98</v>
      </c>
      <c r="P67" t="n">
        <v>62.49</v>
      </c>
      <c r="Q67" t="n">
        <v>968.38</v>
      </c>
      <c r="R67" t="n">
        <v>54.22</v>
      </c>
      <c r="S67" t="n">
        <v>23.91</v>
      </c>
      <c r="T67" t="n">
        <v>14205.05</v>
      </c>
      <c r="U67" t="n">
        <v>0.44</v>
      </c>
      <c r="V67" t="n">
        <v>0.8</v>
      </c>
      <c r="W67" t="n">
        <v>1.15</v>
      </c>
      <c r="X67" t="n">
        <v>0.91</v>
      </c>
      <c r="Y67" t="n">
        <v>1</v>
      </c>
      <c r="Z67" t="n">
        <v>10</v>
      </c>
    </row>
    <row r="68">
      <c r="A68" t="n">
        <v>1</v>
      </c>
      <c r="B68" t="n">
        <v>40</v>
      </c>
      <c r="C68" t="inlineStr">
        <is>
          <t xml:space="preserve">CONCLUIDO	</t>
        </is>
      </c>
      <c r="D68" t="n">
        <v>9.3132</v>
      </c>
      <c r="E68" t="n">
        <v>10.74</v>
      </c>
      <c r="F68" t="n">
        <v>8.16</v>
      </c>
      <c r="G68" t="n">
        <v>14.39</v>
      </c>
      <c r="H68" t="n">
        <v>0.24</v>
      </c>
      <c r="I68" t="n">
        <v>34</v>
      </c>
      <c r="J68" t="n">
        <v>90.18000000000001</v>
      </c>
      <c r="K68" t="n">
        <v>37.55</v>
      </c>
      <c r="L68" t="n">
        <v>1.25</v>
      </c>
      <c r="M68" t="n">
        <v>31</v>
      </c>
      <c r="N68" t="n">
        <v>11.37</v>
      </c>
      <c r="O68" t="n">
        <v>11355.7</v>
      </c>
      <c r="P68" t="n">
        <v>57.61</v>
      </c>
      <c r="Q68" t="n">
        <v>968.36</v>
      </c>
      <c r="R68" t="n">
        <v>46.12</v>
      </c>
      <c r="S68" t="n">
        <v>23.91</v>
      </c>
      <c r="T68" t="n">
        <v>10214.08</v>
      </c>
      <c r="U68" t="n">
        <v>0.52</v>
      </c>
      <c r="V68" t="n">
        <v>0.83</v>
      </c>
      <c r="W68" t="n">
        <v>1.14</v>
      </c>
      <c r="X68" t="n">
        <v>0.66</v>
      </c>
      <c r="Y68" t="n">
        <v>1</v>
      </c>
      <c r="Z68" t="n">
        <v>10</v>
      </c>
    </row>
    <row r="69">
      <c r="A69" t="n">
        <v>2</v>
      </c>
      <c r="B69" t="n">
        <v>40</v>
      </c>
      <c r="C69" t="inlineStr">
        <is>
          <t xml:space="preserve">CONCLUIDO	</t>
        </is>
      </c>
      <c r="D69" t="n">
        <v>9.5097</v>
      </c>
      <c r="E69" t="n">
        <v>10.52</v>
      </c>
      <c r="F69" t="n">
        <v>8.050000000000001</v>
      </c>
      <c r="G69" t="n">
        <v>17.24</v>
      </c>
      <c r="H69" t="n">
        <v>0.29</v>
      </c>
      <c r="I69" t="n">
        <v>28</v>
      </c>
      <c r="J69" t="n">
        <v>90.48</v>
      </c>
      <c r="K69" t="n">
        <v>37.55</v>
      </c>
      <c r="L69" t="n">
        <v>1.5</v>
      </c>
      <c r="M69" t="n">
        <v>17</v>
      </c>
      <c r="N69" t="n">
        <v>11.43</v>
      </c>
      <c r="O69" t="n">
        <v>11393.43</v>
      </c>
      <c r="P69" t="n">
        <v>54.6</v>
      </c>
      <c r="Q69" t="n">
        <v>968.38</v>
      </c>
      <c r="R69" t="n">
        <v>42.4</v>
      </c>
      <c r="S69" t="n">
        <v>23.91</v>
      </c>
      <c r="T69" t="n">
        <v>8386.02</v>
      </c>
      <c r="U69" t="n">
        <v>0.5600000000000001</v>
      </c>
      <c r="V69" t="n">
        <v>0.84</v>
      </c>
      <c r="W69" t="n">
        <v>1.14</v>
      </c>
      <c r="X69" t="n">
        <v>0.55</v>
      </c>
      <c r="Y69" t="n">
        <v>1</v>
      </c>
      <c r="Z69" t="n">
        <v>10</v>
      </c>
    </row>
    <row r="70">
      <c r="A70" t="n">
        <v>3</v>
      </c>
      <c r="B70" t="n">
        <v>40</v>
      </c>
      <c r="C70" t="inlineStr">
        <is>
          <t xml:space="preserve">CONCLUIDO	</t>
        </is>
      </c>
      <c r="D70" t="n">
        <v>9.569100000000001</v>
      </c>
      <c r="E70" t="n">
        <v>10.45</v>
      </c>
      <c r="F70" t="n">
        <v>8.02</v>
      </c>
      <c r="G70" t="n">
        <v>18.51</v>
      </c>
      <c r="H70" t="n">
        <v>0.34</v>
      </c>
      <c r="I70" t="n">
        <v>26</v>
      </c>
      <c r="J70" t="n">
        <v>90.79000000000001</v>
      </c>
      <c r="K70" t="n">
        <v>37.55</v>
      </c>
      <c r="L70" t="n">
        <v>1.75</v>
      </c>
      <c r="M70" t="n">
        <v>2</v>
      </c>
      <c r="N70" t="n">
        <v>11.49</v>
      </c>
      <c r="O70" t="n">
        <v>11431.19</v>
      </c>
      <c r="P70" t="n">
        <v>53.26</v>
      </c>
      <c r="Q70" t="n">
        <v>968.34</v>
      </c>
      <c r="R70" t="n">
        <v>41.08</v>
      </c>
      <c r="S70" t="n">
        <v>23.91</v>
      </c>
      <c r="T70" t="n">
        <v>7736.32</v>
      </c>
      <c r="U70" t="n">
        <v>0.58</v>
      </c>
      <c r="V70" t="n">
        <v>0.84</v>
      </c>
      <c r="W70" t="n">
        <v>1.15</v>
      </c>
      <c r="X70" t="n">
        <v>0.52</v>
      </c>
      <c r="Y70" t="n">
        <v>1</v>
      </c>
      <c r="Z70" t="n">
        <v>10</v>
      </c>
    </row>
    <row r="71">
      <c r="A71" t="n">
        <v>4</v>
      </c>
      <c r="B71" t="n">
        <v>40</v>
      </c>
      <c r="C71" t="inlineStr">
        <is>
          <t xml:space="preserve">CONCLUIDO	</t>
        </is>
      </c>
      <c r="D71" t="n">
        <v>9.5745</v>
      </c>
      <c r="E71" t="n">
        <v>10.44</v>
      </c>
      <c r="F71" t="n">
        <v>8.01</v>
      </c>
      <c r="G71" t="n">
        <v>18.49</v>
      </c>
      <c r="H71" t="n">
        <v>0.39</v>
      </c>
      <c r="I71" t="n">
        <v>26</v>
      </c>
      <c r="J71" t="n">
        <v>91.09999999999999</v>
      </c>
      <c r="K71" t="n">
        <v>37.55</v>
      </c>
      <c r="L71" t="n">
        <v>2</v>
      </c>
      <c r="M71" t="n">
        <v>0</v>
      </c>
      <c r="N71" t="n">
        <v>11.54</v>
      </c>
      <c r="O71" t="n">
        <v>11468.97</v>
      </c>
      <c r="P71" t="n">
        <v>53.27</v>
      </c>
      <c r="Q71" t="n">
        <v>968.34</v>
      </c>
      <c r="R71" t="n">
        <v>40.91</v>
      </c>
      <c r="S71" t="n">
        <v>23.91</v>
      </c>
      <c r="T71" t="n">
        <v>7652.33</v>
      </c>
      <c r="U71" t="n">
        <v>0.58</v>
      </c>
      <c r="V71" t="n">
        <v>0.84</v>
      </c>
      <c r="W71" t="n">
        <v>1.15</v>
      </c>
      <c r="X71" t="n">
        <v>0.52</v>
      </c>
      <c r="Y71" t="n">
        <v>1</v>
      </c>
      <c r="Z71" t="n">
        <v>10</v>
      </c>
    </row>
    <row r="72">
      <c r="A72" t="n">
        <v>0</v>
      </c>
      <c r="B72" t="n">
        <v>125</v>
      </c>
      <c r="C72" t="inlineStr">
        <is>
          <t xml:space="preserve">CONCLUIDO	</t>
        </is>
      </c>
      <c r="D72" t="n">
        <v>5.6112</v>
      </c>
      <c r="E72" t="n">
        <v>17.82</v>
      </c>
      <c r="F72" t="n">
        <v>9.779999999999999</v>
      </c>
      <c r="G72" t="n">
        <v>5.24</v>
      </c>
      <c r="H72" t="n">
        <v>0.07000000000000001</v>
      </c>
      <c r="I72" t="n">
        <v>112</v>
      </c>
      <c r="J72" t="n">
        <v>242.64</v>
      </c>
      <c r="K72" t="n">
        <v>58.47</v>
      </c>
      <c r="L72" t="n">
        <v>1</v>
      </c>
      <c r="M72" t="n">
        <v>110</v>
      </c>
      <c r="N72" t="n">
        <v>58.17</v>
      </c>
      <c r="O72" t="n">
        <v>30160.1</v>
      </c>
      <c r="P72" t="n">
        <v>154.71</v>
      </c>
      <c r="Q72" t="n">
        <v>968.6900000000001</v>
      </c>
      <c r="R72" t="n">
        <v>96.53</v>
      </c>
      <c r="S72" t="n">
        <v>23.91</v>
      </c>
      <c r="T72" t="n">
        <v>35029.38</v>
      </c>
      <c r="U72" t="n">
        <v>0.25</v>
      </c>
      <c r="V72" t="n">
        <v>0.6899999999999999</v>
      </c>
      <c r="W72" t="n">
        <v>1.27</v>
      </c>
      <c r="X72" t="n">
        <v>2.28</v>
      </c>
      <c r="Y72" t="n">
        <v>1</v>
      </c>
      <c r="Z72" t="n">
        <v>10</v>
      </c>
    </row>
    <row r="73">
      <c r="A73" t="n">
        <v>1</v>
      </c>
      <c r="B73" t="n">
        <v>125</v>
      </c>
      <c r="C73" t="inlineStr">
        <is>
          <t xml:space="preserve">CONCLUIDO	</t>
        </is>
      </c>
      <c r="D73" t="n">
        <v>6.2871</v>
      </c>
      <c r="E73" t="n">
        <v>15.91</v>
      </c>
      <c r="F73" t="n">
        <v>9.18</v>
      </c>
      <c r="G73" t="n">
        <v>6.56</v>
      </c>
      <c r="H73" t="n">
        <v>0.09</v>
      </c>
      <c r="I73" t="n">
        <v>84</v>
      </c>
      <c r="J73" t="n">
        <v>243.08</v>
      </c>
      <c r="K73" t="n">
        <v>58.47</v>
      </c>
      <c r="L73" t="n">
        <v>1.25</v>
      </c>
      <c r="M73" t="n">
        <v>82</v>
      </c>
      <c r="N73" t="n">
        <v>58.36</v>
      </c>
      <c r="O73" t="n">
        <v>30214.33</v>
      </c>
      <c r="P73" t="n">
        <v>144.37</v>
      </c>
      <c r="Q73" t="n">
        <v>968.73</v>
      </c>
      <c r="R73" t="n">
        <v>77.95</v>
      </c>
      <c r="S73" t="n">
        <v>23.91</v>
      </c>
      <c r="T73" t="n">
        <v>25883.4</v>
      </c>
      <c r="U73" t="n">
        <v>0.31</v>
      </c>
      <c r="V73" t="n">
        <v>0.74</v>
      </c>
      <c r="W73" t="n">
        <v>1.22</v>
      </c>
      <c r="X73" t="n">
        <v>1.68</v>
      </c>
      <c r="Y73" t="n">
        <v>1</v>
      </c>
      <c r="Z73" t="n">
        <v>10</v>
      </c>
    </row>
    <row r="74">
      <c r="A74" t="n">
        <v>2</v>
      </c>
      <c r="B74" t="n">
        <v>125</v>
      </c>
      <c r="C74" t="inlineStr">
        <is>
          <t xml:space="preserve">CONCLUIDO	</t>
        </is>
      </c>
      <c r="D74" t="n">
        <v>6.7761</v>
      </c>
      <c r="E74" t="n">
        <v>14.76</v>
      </c>
      <c r="F74" t="n">
        <v>8.84</v>
      </c>
      <c r="G74" t="n">
        <v>7.91</v>
      </c>
      <c r="H74" t="n">
        <v>0.11</v>
      </c>
      <c r="I74" t="n">
        <v>67</v>
      </c>
      <c r="J74" t="n">
        <v>243.52</v>
      </c>
      <c r="K74" t="n">
        <v>58.47</v>
      </c>
      <c r="L74" t="n">
        <v>1.5</v>
      </c>
      <c r="M74" t="n">
        <v>65</v>
      </c>
      <c r="N74" t="n">
        <v>58.55</v>
      </c>
      <c r="O74" t="n">
        <v>30268.64</v>
      </c>
      <c r="P74" t="n">
        <v>138.03</v>
      </c>
      <c r="Q74" t="n">
        <v>968.8</v>
      </c>
      <c r="R74" t="n">
        <v>67.34999999999999</v>
      </c>
      <c r="S74" t="n">
        <v>23.91</v>
      </c>
      <c r="T74" t="n">
        <v>20667</v>
      </c>
      <c r="U74" t="n">
        <v>0.35</v>
      </c>
      <c r="V74" t="n">
        <v>0.77</v>
      </c>
      <c r="W74" t="n">
        <v>1.19</v>
      </c>
      <c r="X74" t="n">
        <v>1.34</v>
      </c>
      <c r="Y74" t="n">
        <v>1</v>
      </c>
      <c r="Z74" t="n">
        <v>10</v>
      </c>
    </row>
    <row r="75">
      <c r="A75" t="n">
        <v>3</v>
      </c>
      <c r="B75" t="n">
        <v>125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8.59</v>
      </c>
      <c r="G75" t="n">
        <v>9.210000000000001</v>
      </c>
      <c r="H75" t="n">
        <v>0.13</v>
      </c>
      <c r="I75" t="n">
        <v>56</v>
      </c>
      <c r="J75" t="n">
        <v>243.96</v>
      </c>
      <c r="K75" t="n">
        <v>58.47</v>
      </c>
      <c r="L75" t="n">
        <v>1.75</v>
      </c>
      <c r="M75" t="n">
        <v>54</v>
      </c>
      <c r="N75" t="n">
        <v>58.74</v>
      </c>
      <c r="O75" t="n">
        <v>30323.01</v>
      </c>
      <c r="P75" t="n">
        <v>133.47</v>
      </c>
      <c r="Q75" t="n">
        <v>968.35</v>
      </c>
      <c r="R75" t="n">
        <v>59.7</v>
      </c>
      <c r="S75" t="n">
        <v>23.91</v>
      </c>
      <c r="T75" t="n">
        <v>16897.8</v>
      </c>
      <c r="U75" t="n">
        <v>0.4</v>
      </c>
      <c r="V75" t="n">
        <v>0.79</v>
      </c>
      <c r="W75" t="n">
        <v>1.17</v>
      </c>
      <c r="X75" t="n">
        <v>1.09</v>
      </c>
      <c r="Y75" t="n">
        <v>1</v>
      </c>
      <c r="Z75" t="n">
        <v>10</v>
      </c>
    </row>
    <row r="76">
      <c r="A76" t="n">
        <v>4</v>
      </c>
      <c r="B76" t="n">
        <v>125</v>
      </c>
      <c r="C76" t="inlineStr">
        <is>
          <t xml:space="preserve">CONCLUIDO	</t>
        </is>
      </c>
      <c r="D76" t="n">
        <v>7.4247</v>
      </c>
      <c r="E76" t="n">
        <v>13.47</v>
      </c>
      <c r="F76" t="n">
        <v>8.449999999999999</v>
      </c>
      <c r="G76" t="n">
        <v>10.56</v>
      </c>
      <c r="H76" t="n">
        <v>0.15</v>
      </c>
      <c r="I76" t="n">
        <v>48</v>
      </c>
      <c r="J76" t="n">
        <v>244.41</v>
      </c>
      <c r="K76" t="n">
        <v>58.47</v>
      </c>
      <c r="L76" t="n">
        <v>2</v>
      </c>
      <c r="M76" t="n">
        <v>46</v>
      </c>
      <c r="N76" t="n">
        <v>58.93</v>
      </c>
      <c r="O76" t="n">
        <v>30377.45</v>
      </c>
      <c r="P76" t="n">
        <v>130.38</v>
      </c>
      <c r="Q76" t="n">
        <v>968.51</v>
      </c>
      <c r="R76" t="n">
        <v>55.1</v>
      </c>
      <c r="S76" t="n">
        <v>23.91</v>
      </c>
      <c r="T76" t="n">
        <v>14634.35</v>
      </c>
      <c r="U76" t="n">
        <v>0.43</v>
      </c>
      <c r="V76" t="n">
        <v>0.8</v>
      </c>
      <c r="W76" t="n">
        <v>1.16</v>
      </c>
      <c r="X76" t="n">
        <v>0.95</v>
      </c>
      <c r="Y76" t="n">
        <v>1</v>
      </c>
      <c r="Z76" t="n">
        <v>10</v>
      </c>
    </row>
    <row r="77">
      <c r="A77" t="n">
        <v>5</v>
      </c>
      <c r="B77" t="n">
        <v>125</v>
      </c>
      <c r="C77" t="inlineStr">
        <is>
          <t xml:space="preserve">CONCLUIDO	</t>
        </is>
      </c>
      <c r="D77" t="n">
        <v>7.6505</v>
      </c>
      <c r="E77" t="n">
        <v>13.07</v>
      </c>
      <c r="F77" t="n">
        <v>8.33</v>
      </c>
      <c r="G77" t="n">
        <v>11.9</v>
      </c>
      <c r="H77" t="n">
        <v>0.16</v>
      </c>
      <c r="I77" t="n">
        <v>42</v>
      </c>
      <c r="J77" t="n">
        <v>244.85</v>
      </c>
      <c r="K77" t="n">
        <v>58.47</v>
      </c>
      <c r="L77" t="n">
        <v>2.25</v>
      </c>
      <c r="M77" t="n">
        <v>40</v>
      </c>
      <c r="N77" t="n">
        <v>59.12</v>
      </c>
      <c r="O77" t="n">
        <v>30431.96</v>
      </c>
      <c r="P77" t="n">
        <v>127.64</v>
      </c>
      <c r="Q77" t="n">
        <v>968.4</v>
      </c>
      <c r="R77" t="n">
        <v>51.67</v>
      </c>
      <c r="S77" t="n">
        <v>23.91</v>
      </c>
      <c r="T77" t="n">
        <v>12949.83</v>
      </c>
      <c r="U77" t="n">
        <v>0.46</v>
      </c>
      <c r="V77" t="n">
        <v>0.8100000000000001</v>
      </c>
      <c r="W77" t="n">
        <v>1.15</v>
      </c>
      <c r="X77" t="n">
        <v>0.83</v>
      </c>
      <c r="Y77" t="n">
        <v>1</v>
      </c>
      <c r="Z77" t="n">
        <v>10</v>
      </c>
    </row>
    <row r="78">
      <c r="A78" t="n">
        <v>6</v>
      </c>
      <c r="B78" t="n">
        <v>125</v>
      </c>
      <c r="C78" t="inlineStr">
        <is>
          <t xml:space="preserve">CONCLUIDO	</t>
        </is>
      </c>
      <c r="D78" t="n">
        <v>7.8723</v>
      </c>
      <c r="E78" t="n">
        <v>12.7</v>
      </c>
      <c r="F78" t="n">
        <v>8.199999999999999</v>
      </c>
      <c r="G78" t="n">
        <v>13.3</v>
      </c>
      <c r="H78" t="n">
        <v>0.18</v>
      </c>
      <c r="I78" t="n">
        <v>37</v>
      </c>
      <c r="J78" t="n">
        <v>245.29</v>
      </c>
      <c r="K78" t="n">
        <v>58.47</v>
      </c>
      <c r="L78" t="n">
        <v>2.5</v>
      </c>
      <c r="M78" t="n">
        <v>35</v>
      </c>
      <c r="N78" t="n">
        <v>59.32</v>
      </c>
      <c r="O78" t="n">
        <v>30486.54</v>
      </c>
      <c r="P78" t="n">
        <v>124.71</v>
      </c>
      <c r="Q78" t="n">
        <v>968.37</v>
      </c>
      <c r="R78" t="n">
        <v>47.7</v>
      </c>
      <c r="S78" t="n">
        <v>23.91</v>
      </c>
      <c r="T78" t="n">
        <v>10990.69</v>
      </c>
      <c r="U78" t="n">
        <v>0.5</v>
      </c>
      <c r="V78" t="n">
        <v>0.82</v>
      </c>
      <c r="W78" t="n">
        <v>1.13</v>
      </c>
      <c r="X78" t="n">
        <v>0.7</v>
      </c>
      <c r="Y78" t="n">
        <v>1</v>
      </c>
      <c r="Z78" t="n">
        <v>10</v>
      </c>
    </row>
    <row r="79">
      <c r="A79" t="n">
        <v>7</v>
      </c>
      <c r="B79" t="n">
        <v>125</v>
      </c>
      <c r="C79" t="inlineStr">
        <is>
          <t xml:space="preserve">CONCLUIDO	</t>
        </is>
      </c>
      <c r="D79" t="n">
        <v>8.033899999999999</v>
      </c>
      <c r="E79" t="n">
        <v>12.45</v>
      </c>
      <c r="F79" t="n">
        <v>8.130000000000001</v>
      </c>
      <c r="G79" t="n">
        <v>14.79</v>
      </c>
      <c r="H79" t="n">
        <v>0.2</v>
      </c>
      <c r="I79" t="n">
        <v>33</v>
      </c>
      <c r="J79" t="n">
        <v>245.73</v>
      </c>
      <c r="K79" t="n">
        <v>58.47</v>
      </c>
      <c r="L79" t="n">
        <v>2.75</v>
      </c>
      <c r="M79" t="n">
        <v>31</v>
      </c>
      <c r="N79" t="n">
        <v>59.51</v>
      </c>
      <c r="O79" t="n">
        <v>30541.19</v>
      </c>
      <c r="P79" t="n">
        <v>122.87</v>
      </c>
      <c r="Q79" t="n">
        <v>968.55</v>
      </c>
      <c r="R79" t="n">
        <v>45.56</v>
      </c>
      <c r="S79" t="n">
        <v>23.91</v>
      </c>
      <c r="T79" t="n">
        <v>9938.639999999999</v>
      </c>
      <c r="U79" t="n">
        <v>0.52</v>
      </c>
      <c r="V79" t="n">
        <v>0.83</v>
      </c>
      <c r="W79" t="n">
        <v>1.13</v>
      </c>
      <c r="X79" t="n">
        <v>0.63</v>
      </c>
      <c r="Y79" t="n">
        <v>1</v>
      </c>
      <c r="Z79" t="n">
        <v>10</v>
      </c>
    </row>
    <row r="80">
      <c r="A80" t="n">
        <v>8</v>
      </c>
      <c r="B80" t="n">
        <v>125</v>
      </c>
      <c r="C80" t="inlineStr">
        <is>
          <t xml:space="preserve">CONCLUIDO	</t>
        </is>
      </c>
      <c r="D80" t="n">
        <v>8.1592</v>
      </c>
      <c r="E80" t="n">
        <v>12.26</v>
      </c>
      <c r="F80" t="n">
        <v>8.08</v>
      </c>
      <c r="G80" t="n">
        <v>16.16</v>
      </c>
      <c r="H80" t="n">
        <v>0.22</v>
      </c>
      <c r="I80" t="n">
        <v>30</v>
      </c>
      <c r="J80" t="n">
        <v>246.18</v>
      </c>
      <c r="K80" t="n">
        <v>58.47</v>
      </c>
      <c r="L80" t="n">
        <v>3</v>
      </c>
      <c r="M80" t="n">
        <v>28</v>
      </c>
      <c r="N80" t="n">
        <v>59.7</v>
      </c>
      <c r="O80" t="n">
        <v>30595.91</v>
      </c>
      <c r="P80" t="n">
        <v>121.3</v>
      </c>
      <c r="Q80" t="n">
        <v>968.47</v>
      </c>
      <c r="R80" t="n">
        <v>43.82</v>
      </c>
      <c r="S80" t="n">
        <v>23.91</v>
      </c>
      <c r="T80" t="n">
        <v>9085.780000000001</v>
      </c>
      <c r="U80" t="n">
        <v>0.55</v>
      </c>
      <c r="V80" t="n">
        <v>0.84</v>
      </c>
      <c r="W80" t="n">
        <v>1.13</v>
      </c>
      <c r="X80" t="n">
        <v>0.58</v>
      </c>
      <c r="Y80" t="n">
        <v>1</v>
      </c>
      <c r="Z80" t="n">
        <v>10</v>
      </c>
    </row>
    <row r="81">
      <c r="A81" t="n">
        <v>9</v>
      </c>
      <c r="B81" t="n">
        <v>125</v>
      </c>
      <c r="C81" t="inlineStr">
        <is>
          <t xml:space="preserve">CONCLUIDO	</t>
        </is>
      </c>
      <c r="D81" t="n">
        <v>8.259</v>
      </c>
      <c r="E81" t="n">
        <v>12.11</v>
      </c>
      <c r="F81" t="n">
        <v>8.029999999999999</v>
      </c>
      <c r="G81" t="n">
        <v>17.2</v>
      </c>
      <c r="H81" t="n">
        <v>0.23</v>
      </c>
      <c r="I81" t="n">
        <v>28</v>
      </c>
      <c r="J81" t="n">
        <v>246.62</v>
      </c>
      <c r="K81" t="n">
        <v>58.47</v>
      </c>
      <c r="L81" t="n">
        <v>3.25</v>
      </c>
      <c r="M81" t="n">
        <v>26</v>
      </c>
      <c r="N81" t="n">
        <v>59.9</v>
      </c>
      <c r="O81" t="n">
        <v>30650.7</v>
      </c>
      <c r="P81" t="n">
        <v>119.61</v>
      </c>
      <c r="Q81" t="n">
        <v>968.4</v>
      </c>
      <c r="R81" t="n">
        <v>42.38</v>
      </c>
      <c r="S81" t="n">
        <v>23.91</v>
      </c>
      <c r="T81" t="n">
        <v>8374.73</v>
      </c>
      <c r="U81" t="n">
        <v>0.5600000000000001</v>
      </c>
      <c r="V81" t="n">
        <v>0.84</v>
      </c>
      <c r="W81" t="n">
        <v>1.12</v>
      </c>
      <c r="X81" t="n">
        <v>0.53</v>
      </c>
      <c r="Y81" t="n">
        <v>1</v>
      </c>
      <c r="Z81" t="n">
        <v>10</v>
      </c>
    </row>
    <row r="82">
      <c r="A82" t="n">
        <v>10</v>
      </c>
      <c r="B82" t="n">
        <v>125</v>
      </c>
      <c r="C82" t="inlineStr">
        <is>
          <t xml:space="preserve">CONCLUIDO	</t>
        </is>
      </c>
      <c r="D82" t="n">
        <v>8.347200000000001</v>
      </c>
      <c r="E82" t="n">
        <v>11.98</v>
      </c>
      <c r="F82" t="n">
        <v>8</v>
      </c>
      <c r="G82" t="n">
        <v>18.45</v>
      </c>
      <c r="H82" t="n">
        <v>0.25</v>
      </c>
      <c r="I82" t="n">
        <v>26</v>
      </c>
      <c r="J82" t="n">
        <v>247.07</v>
      </c>
      <c r="K82" t="n">
        <v>58.47</v>
      </c>
      <c r="L82" t="n">
        <v>3.5</v>
      </c>
      <c r="M82" t="n">
        <v>24</v>
      </c>
      <c r="N82" t="n">
        <v>60.09</v>
      </c>
      <c r="O82" t="n">
        <v>30705.56</v>
      </c>
      <c r="P82" t="n">
        <v>118.35</v>
      </c>
      <c r="Q82" t="n">
        <v>968.36</v>
      </c>
      <c r="R82" t="n">
        <v>41.17</v>
      </c>
      <c r="S82" t="n">
        <v>23.91</v>
      </c>
      <c r="T82" t="n">
        <v>7782.05</v>
      </c>
      <c r="U82" t="n">
        <v>0.58</v>
      </c>
      <c r="V82" t="n">
        <v>0.85</v>
      </c>
      <c r="W82" t="n">
        <v>1.12</v>
      </c>
      <c r="X82" t="n">
        <v>0.5</v>
      </c>
      <c r="Y82" t="n">
        <v>1</v>
      </c>
      <c r="Z82" t="n">
        <v>10</v>
      </c>
    </row>
    <row r="83">
      <c r="A83" t="n">
        <v>11</v>
      </c>
      <c r="B83" t="n">
        <v>125</v>
      </c>
      <c r="C83" t="inlineStr">
        <is>
          <t xml:space="preserve">CONCLUIDO	</t>
        </is>
      </c>
      <c r="D83" t="n">
        <v>8.4499</v>
      </c>
      <c r="E83" t="n">
        <v>11.83</v>
      </c>
      <c r="F83" t="n">
        <v>7.94</v>
      </c>
      <c r="G83" t="n">
        <v>19.86</v>
      </c>
      <c r="H83" t="n">
        <v>0.27</v>
      </c>
      <c r="I83" t="n">
        <v>24</v>
      </c>
      <c r="J83" t="n">
        <v>247.51</v>
      </c>
      <c r="K83" t="n">
        <v>58.47</v>
      </c>
      <c r="L83" t="n">
        <v>3.75</v>
      </c>
      <c r="M83" t="n">
        <v>22</v>
      </c>
      <c r="N83" t="n">
        <v>60.29</v>
      </c>
      <c r="O83" t="n">
        <v>30760.49</v>
      </c>
      <c r="P83" t="n">
        <v>116.65</v>
      </c>
      <c r="Q83" t="n">
        <v>968.38</v>
      </c>
      <c r="R83" t="n">
        <v>39.72</v>
      </c>
      <c r="S83" t="n">
        <v>23.91</v>
      </c>
      <c r="T83" t="n">
        <v>7064.18</v>
      </c>
      <c r="U83" t="n">
        <v>0.6</v>
      </c>
      <c r="V83" t="n">
        <v>0.85</v>
      </c>
      <c r="W83" t="n">
        <v>1.11</v>
      </c>
      <c r="X83" t="n">
        <v>0.45</v>
      </c>
      <c r="Y83" t="n">
        <v>1</v>
      </c>
      <c r="Z83" t="n">
        <v>10</v>
      </c>
    </row>
    <row r="84">
      <c r="A84" t="n">
        <v>12</v>
      </c>
      <c r="B84" t="n">
        <v>125</v>
      </c>
      <c r="C84" t="inlineStr">
        <is>
          <t xml:space="preserve">CONCLUIDO	</t>
        </is>
      </c>
      <c r="D84" t="n">
        <v>8.5474</v>
      </c>
      <c r="E84" t="n">
        <v>11.7</v>
      </c>
      <c r="F84" t="n">
        <v>7.9</v>
      </c>
      <c r="G84" t="n">
        <v>21.56</v>
      </c>
      <c r="H84" t="n">
        <v>0.29</v>
      </c>
      <c r="I84" t="n">
        <v>22</v>
      </c>
      <c r="J84" t="n">
        <v>247.96</v>
      </c>
      <c r="K84" t="n">
        <v>58.47</v>
      </c>
      <c r="L84" t="n">
        <v>4</v>
      </c>
      <c r="M84" t="n">
        <v>20</v>
      </c>
      <c r="N84" t="n">
        <v>60.48</v>
      </c>
      <c r="O84" t="n">
        <v>30815.5</v>
      </c>
      <c r="P84" t="n">
        <v>115.29</v>
      </c>
      <c r="Q84" t="n">
        <v>968.4400000000001</v>
      </c>
      <c r="R84" t="n">
        <v>38.47</v>
      </c>
      <c r="S84" t="n">
        <v>23.91</v>
      </c>
      <c r="T84" t="n">
        <v>6448.6</v>
      </c>
      <c r="U84" t="n">
        <v>0.62</v>
      </c>
      <c r="V84" t="n">
        <v>0.86</v>
      </c>
      <c r="W84" t="n">
        <v>1.11</v>
      </c>
      <c r="X84" t="n">
        <v>0.41</v>
      </c>
      <c r="Y84" t="n">
        <v>1</v>
      </c>
      <c r="Z84" t="n">
        <v>10</v>
      </c>
    </row>
    <row r="85">
      <c r="A85" t="n">
        <v>13</v>
      </c>
      <c r="B85" t="n">
        <v>125</v>
      </c>
      <c r="C85" t="inlineStr">
        <is>
          <t xml:space="preserve">CONCLUIDO	</t>
        </is>
      </c>
      <c r="D85" t="n">
        <v>8.5892</v>
      </c>
      <c r="E85" t="n">
        <v>11.64</v>
      </c>
      <c r="F85" t="n">
        <v>7.89</v>
      </c>
      <c r="G85" t="n">
        <v>22.55</v>
      </c>
      <c r="H85" t="n">
        <v>0.3</v>
      </c>
      <c r="I85" t="n">
        <v>21</v>
      </c>
      <c r="J85" t="n">
        <v>248.4</v>
      </c>
      <c r="K85" t="n">
        <v>58.47</v>
      </c>
      <c r="L85" t="n">
        <v>4.25</v>
      </c>
      <c r="M85" t="n">
        <v>19</v>
      </c>
      <c r="N85" t="n">
        <v>60.68</v>
      </c>
      <c r="O85" t="n">
        <v>30870.57</v>
      </c>
      <c r="P85" t="n">
        <v>114.18</v>
      </c>
      <c r="Q85" t="n">
        <v>968.37</v>
      </c>
      <c r="R85" t="n">
        <v>38.16</v>
      </c>
      <c r="S85" t="n">
        <v>23.91</v>
      </c>
      <c r="T85" t="n">
        <v>6301.49</v>
      </c>
      <c r="U85" t="n">
        <v>0.63</v>
      </c>
      <c r="V85" t="n">
        <v>0.86</v>
      </c>
      <c r="W85" t="n">
        <v>1.11</v>
      </c>
      <c r="X85" t="n">
        <v>0.4</v>
      </c>
      <c r="Y85" t="n">
        <v>1</v>
      </c>
      <c r="Z85" t="n">
        <v>10</v>
      </c>
    </row>
    <row r="86">
      <c r="A86" t="n">
        <v>14</v>
      </c>
      <c r="B86" t="n">
        <v>125</v>
      </c>
      <c r="C86" t="inlineStr">
        <is>
          <t xml:space="preserve">CONCLUIDO	</t>
        </is>
      </c>
      <c r="D86" t="n">
        <v>8.6366</v>
      </c>
      <c r="E86" t="n">
        <v>11.58</v>
      </c>
      <c r="F86" t="n">
        <v>7.88</v>
      </c>
      <c r="G86" t="n">
        <v>23.63</v>
      </c>
      <c r="H86" t="n">
        <v>0.32</v>
      </c>
      <c r="I86" t="n">
        <v>20</v>
      </c>
      <c r="J86" t="n">
        <v>248.85</v>
      </c>
      <c r="K86" t="n">
        <v>58.47</v>
      </c>
      <c r="L86" t="n">
        <v>4.5</v>
      </c>
      <c r="M86" t="n">
        <v>18</v>
      </c>
      <c r="N86" t="n">
        <v>60.88</v>
      </c>
      <c r="O86" t="n">
        <v>30925.72</v>
      </c>
      <c r="P86" t="n">
        <v>113.54</v>
      </c>
      <c r="Q86" t="n">
        <v>968.35</v>
      </c>
      <c r="R86" t="n">
        <v>37.59</v>
      </c>
      <c r="S86" t="n">
        <v>23.91</v>
      </c>
      <c r="T86" t="n">
        <v>6020.61</v>
      </c>
      <c r="U86" t="n">
        <v>0.64</v>
      </c>
      <c r="V86" t="n">
        <v>0.86</v>
      </c>
      <c r="W86" t="n">
        <v>1.11</v>
      </c>
      <c r="X86" t="n">
        <v>0.38</v>
      </c>
      <c r="Y86" t="n">
        <v>1</v>
      </c>
      <c r="Z86" t="n">
        <v>10</v>
      </c>
    </row>
    <row r="87">
      <c r="A87" t="n">
        <v>15</v>
      </c>
      <c r="B87" t="n">
        <v>125</v>
      </c>
      <c r="C87" t="inlineStr">
        <is>
          <t xml:space="preserve">CONCLUIDO	</t>
        </is>
      </c>
      <c r="D87" t="n">
        <v>8.7338</v>
      </c>
      <c r="E87" t="n">
        <v>11.45</v>
      </c>
      <c r="F87" t="n">
        <v>7.84</v>
      </c>
      <c r="G87" t="n">
        <v>26.14</v>
      </c>
      <c r="H87" t="n">
        <v>0.34</v>
      </c>
      <c r="I87" t="n">
        <v>18</v>
      </c>
      <c r="J87" t="n">
        <v>249.3</v>
      </c>
      <c r="K87" t="n">
        <v>58.47</v>
      </c>
      <c r="L87" t="n">
        <v>4.75</v>
      </c>
      <c r="M87" t="n">
        <v>16</v>
      </c>
      <c r="N87" t="n">
        <v>61.07</v>
      </c>
      <c r="O87" t="n">
        <v>30980.93</v>
      </c>
      <c r="P87" t="n">
        <v>111.6</v>
      </c>
      <c r="Q87" t="n">
        <v>968.37</v>
      </c>
      <c r="R87" t="n">
        <v>36.38</v>
      </c>
      <c r="S87" t="n">
        <v>23.91</v>
      </c>
      <c r="T87" t="n">
        <v>5427.5</v>
      </c>
      <c r="U87" t="n">
        <v>0.66</v>
      </c>
      <c r="V87" t="n">
        <v>0.86</v>
      </c>
      <c r="W87" t="n">
        <v>1.11</v>
      </c>
      <c r="X87" t="n">
        <v>0.35</v>
      </c>
      <c r="Y87" t="n">
        <v>1</v>
      </c>
      <c r="Z87" t="n">
        <v>10</v>
      </c>
    </row>
    <row r="88">
      <c r="A88" t="n">
        <v>16</v>
      </c>
      <c r="B88" t="n">
        <v>125</v>
      </c>
      <c r="C88" t="inlineStr">
        <is>
          <t xml:space="preserve">CONCLUIDO	</t>
        </is>
      </c>
      <c r="D88" t="n">
        <v>8.7828</v>
      </c>
      <c r="E88" t="n">
        <v>11.39</v>
      </c>
      <c r="F88" t="n">
        <v>7.83</v>
      </c>
      <c r="G88" t="n">
        <v>27.62</v>
      </c>
      <c r="H88" t="n">
        <v>0.36</v>
      </c>
      <c r="I88" t="n">
        <v>17</v>
      </c>
      <c r="J88" t="n">
        <v>249.75</v>
      </c>
      <c r="K88" t="n">
        <v>58.47</v>
      </c>
      <c r="L88" t="n">
        <v>5</v>
      </c>
      <c r="M88" t="n">
        <v>15</v>
      </c>
      <c r="N88" t="n">
        <v>61.27</v>
      </c>
      <c r="O88" t="n">
        <v>31036.22</v>
      </c>
      <c r="P88" t="n">
        <v>110.32</v>
      </c>
      <c r="Q88" t="n">
        <v>968.42</v>
      </c>
      <c r="R88" t="n">
        <v>35.94</v>
      </c>
      <c r="S88" t="n">
        <v>23.91</v>
      </c>
      <c r="T88" t="n">
        <v>5210.18</v>
      </c>
      <c r="U88" t="n">
        <v>0.67</v>
      </c>
      <c r="V88" t="n">
        <v>0.86</v>
      </c>
      <c r="W88" t="n">
        <v>1.11</v>
      </c>
      <c r="X88" t="n">
        <v>0.33</v>
      </c>
      <c r="Y88" t="n">
        <v>1</v>
      </c>
      <c r="Z88" t="n">
        <v>10</v>
      </c>
    </row>
    <row r="89">
      <c r="A89" t="n">
        <v>17</v>
      </c>
      <c r="B89" t="n">
        <v>125</v>
      </c>
      <c r="C89" t="inlineStr">
        <is>
          <t xml:space="preserve">CONCLUIDO	</t>
        </is>
      </c>
      <c r="D89" t="n">
        <v>8.848000000000001</v>
      </c>
      <c r="E89" t="n">
        <v>11.3</v>
      </c>
      <c r="F89" t="n">
        <v>7.79</v>
      </c>
      <c r="G89" t="n">
        <v>29.21</v>
      </c>
      <c r="H89" t="n">
        <v>0.37</v>
      </c>
      <c r="I89" t="n">
        <v>16</v>
      </c>
      <c r="J89" t="n">
        <v>250.2</v>
      </c>
      <c r="K89" t="n">
        <v>58.47</v>
      </c>
      <c r="L89" t="n">
        <v>5.25</v>
      </c>
      <c r="M89" t="n">
        <v>14</v>
      </c>
      <c r="N89" t="n">
        <v>61.47</v>
      </c>
      <c r="O89" t="n">
        <v>31091.59</v>
      </c>
      <c r="P89" t="n">
        <v>109.19</v>
      </c>
      <c r="Q89" t="n">
        <v>968.35</v>
      </c>
      <c r="R89" t="n">
        <v>34.8</v>
      </c>
      <c r="S89" t="n">
        <v>23.91</v>
      </c>
      <c r="T89" t="n">
        <v>4643.93</v>
      </c>
      <c r="U89" t="n">
        <v>0.6899999999999999</v>
      </c>
      <c r="V89" t="n">
        <v>0.87</v>
      </c>
      <c r="W89" t="n">
        <v>1.11</v>
      </c>
      <c r="X89" t="n">
        <v>0.29</v>
      </c>
      <c r="Y89" t="n">
        <v>1</v>
      </c>
      <c r="Z89" t="n">
        <v>10</v>
      </c>
    </row>
    <row r="90">
      <c r="A90" t="n">
        <v>18</v>
      </c>
      <c r="B90" t="n">
        <v>125</v>
      </c>
      <c r="C90" t="inlineStr">
        <is>
          <t xml:space="preserve">CONCLUIDO	</t>
        </is>
      </c>
      <c r="D90" t="n">
        <v>8.8964</v>
      </c>
      <c r="E90" t="n">
        <v>11.24</v>
      </c>
      <c r="F90" t="n">
        <v>7.78</v>
      </c>
      <c r="G90" t="n">
        <v>31.1</v>
      </c>
      <c r="H90" t="n">
        <v>0.39</v>
      </c>
      <c r="I90" t="n">
        <v>15</v>
      </c>
      <c r="J90" t="n">
        <v>250.64</v>
      </c>
      <c r="K90" t="n">
        <v>58.47</v>
      </c>
      <c r="L90" t="n">
        <v>5.5</v>
      </c>
      <c r="M90" t="n">
        <v>13</v>
      </c>
      <c r="N90" t="n">
        <v>61.67</v>
      </c>
      <c r="O90" t="n">
        <v>31147.02</v>
      </c>
      <c r="P90" t="n">
        <v>107.18</v>
      </c>
      <c r="Q90" t="n">
        <v>968.38</v>
      </c>
      <c r="R90" t="n">
        <v>34.53</v>
      </c>
      <c r="S90" t="n">
        <v>23.91</v>
      </c>
      <c r="T90" t="n">
        <v>4515.66</v>
      </c>
      <c r="U90" t="n">
        <v>0.6899999999999999</v>
      </c>
      <c r="V90" t="n">
        <v>0.87</v>
      </c>
      <c r="W90" t="n">
        <v>1.1</v>
      </c>
      <c r="X90" t="n">
        <v>0.28</v>
      </c>
      <c r="Y90" t="n">
        <v>1</v>
      </c>
      <c r="Z90" t="n">
        <v>10</v>
      </c>
    </row>
    <row r="91">
      <c r="A91" t="n">
        <v>19</v>
      </c>
      <c r="B91" t="n">
        <v>125</v>
      </c>
      <c r="C91" t="inlineStr">
        <is>
          <t xml:space="preserve">CONCLUIDO	</t>
        </is>
      </c>
      <c r="D91" t="n">
        <v>8.896599999999999</v>
      </c>
      <c r="E91" t="n">
        <v>11.24</v>
      </c>
      <c r="F91" t="n">
        <v>7.78</v>
      </c>
      <c r="G91" t="n">
        <v>31.1</v>
      </c>
      <c r="H91" t="n">
        <v>0.41</v>
      </c>
      <c r="I91" t="n">
        <v>15</v>
      </c>
      <c r="J91" t="n">
        <v>251.09</v>
      </c>
      <c r="K91" t="n">
        <v>58.47</v>
      </c>
      <c r="L91" t="n">
        <v>5.75</v>
      </c>
      <c r="M91" t="n">
        <v>13</v>
      </c>
      <c r="N91" t="n">
        <v>61.87</v>
      </c>
      <c r="O91" t="n">
        <v>31202.53</v>
      </c>
      <c r="P91" t="n">
        <v>107.07</v>
      </c>
      <c r="Q91" t="n">
        <v>968.35</v>
      </c>
      <c r="R91" t="n">
        <v>34.32</v>
      </c>
      <c r="S91" t="n">
        <v>23.91</v>
      </c>
      <c r="T91" t="n">
        <v>4411.11</v>
      </c>
      <c r="U91" t="n">
        <v>0.7</v>
      </c>
      <c r="V91" t="n">
        <v>0.87</v>
      </c>
      <c r="W91" t="n">
        <v>1.1</v>
      </c>
      <c r="X91" t="n">
        <v>0.28</v>
      </c>
      <c r="Y91" t="n">
        <v>1</v>
      </c>
      <c r="Z91" t="n">
        <v>10</v>
      </c>
    </row>
    <row r="92">
      <c r="A92" t="n">
        <v>20</v>
      </c>
      <c r="B92" t="n">
        <v>125</v>
      </c>
      <c r="C92" t="inlineStr">
        <is>
          <t xml:space="preserve">CONCLUIDO	</t>
        </is>
      </c>
      <c r="D92" t="n">
        <v>8.9512</v>
      </c>
      <c r="E92" t="n">
        <v>11.17</v>
      </c>
      <c r="F92" t="n">
        <v>7.75</v>
      </c>
      <c r="G92" t="n">
        <v>33.23</v>
      </c>
      <c r="H92" t="n">
        <v>0.42</v>
      </c>
      <c r="I92" t="n">
        <v>14</v>
      </c>
      <c r="J92" t="n">
        <v>251.55</v>
      </c>
      <c r="K92" t="n">
        <v>58.47</v>
      </c>
      <c r="L92" t="n">
        <v>6</v>
      </c>
      <c r="M92" t="n">
        <v>12</v>
      </c>
      <c r="N92" t="n">
        <v>62.07</v>
      </c>
      <c r="O92" t="n">
        <v>31258.11</v>
      </c>
      <c r="P92" t="n">
        <v>105.54</v>
      </c>
      <c r="Q92" t="n">
        <v>968.34</v>
      </c>
      <c r="R92" t="n">
        <v>33.67</v>
      </c>
      <c r="S92" t="n">
        <v>23.91</v>
      </c>
      <c r="T92" t="n">
        <v>4089.92</v>
      </c>
      <c r="U92" t="n">
        <v>0.71</v>
      </c>
      <c r="V92" t="n">
        <v>0.87</v>
      </c>
      <c r="W92" t="n">
        <v>1.1</v>
      </c>
      <c r="X92" t="n">
        <v>0.26</v>
      </c>
      <c r="Y92" t="n">
        <v>1</v>
      </c>
      <c r="Z92" t="n">
        <v>10</v>
      </c>
    </row>
    <row r="93">
      <c r="A93" t="n">
        <v>21</v>
      </c>
      <c r="B93" t="n">
        <v>125</v>
      </c>
      <c r="C93" t="inlineStr">
        <is>
          <t xml:space="preserve">CONCLUIDO	</t>
        </is>
      </c>
      <c r="D93" t="n">
        <v>9.002700000000001</v>
      </c>
      <c r="E93" t="n">
        <v>11.11</v>
      </c>
      <c r="F93" t="n">
        <v>7.74</v>
      </c>
      <c r="G93" t="n">
        <v>35.71</v>
      </c>
      <c r="H93" t="n">
        <v>0.44</v>
      </c>
      <c r="I93" t="n">
        <v>13</v>
      </c>
      <c r="J93" t="n">
        <v>252</v>
      </c>
      <c r="K93" t="n">
        <v>58.47</v>
      </c>
      <c r="L93" t="n">
        <v>6.25</v>
      </c>
      <c r="M93" t="n">
        <v>11</v>
      </c>
      <c r="N93" t="n">
        <v>62.27</v>
      </c>
      <c r="O93" t="n">
        <v>31313.77</v>
      </c>
      <c r="P93" t="n">
        <v>104.42</v>
      </c>
      <c r="Q93" t="n">
        <v>968.33</v>
      </c>
      <c r="R93" t="n">
        <v>33.28</v>
      </c>
      <c r="S93" t="n">
        <v>23.91</v>
      </c>
      <c r="T93" t="n">
        <v>3902.92</v>
      </c>
      <c r="U93" t="n">
        <v>0.72</v>
      </c>
      <c r="V93" t="n">
        <v>0.87</v>
      </c>
      <c r="W93" t="n">
        <v>1.1</v>
      </c>
      <c r="X93" t="n">
        <v>0.24</v>
      </c>
      <c r="Y93" t="n">
        <v>1</v>
      </c>
      <c r="Z93" t="n">
        <v>10</v>
      </c>
    </row>
    <row r="94">
      <c r="A94" t="n">
        <v>22</v>
      </c>
      <c r="B94" t="n">
        <v>125</v>
      </c>
      <c r="C94" t="inlineStr">
        <is>
          <t xml:space="preserve">CONCLUIDO	</t>
        </is>
      </c>
      <c r="D94" t="n">
        <v>9.0059</v>
      </c>
      <c r="E94" t="n">
        <v>11.1</v>
      </c>
      <c r="F94" t="n">
        <v>7.73</v>
      </c>
      <c r="G94" t="n">
        <v>35.69</v>
      </c>
      <c r="H94" t="n">
        <v>0.46</v>
      </c>
      <c r="I94" t="n">
        <v>13</v>
      </c>
      <c r="J94" t="n">
        <v>252.45</v>
      </c>
      <c r="K94" t="n">
        <v>58.47</v>
      </c>
      <c r="L94" t="n">
        <v>6.5</v>
      </c>
      <c r="M94" t="n">
        <v>11</v>
      </c>
      <c r="N94" t="n">
        <v>62.47</v>
      </c>
      <c r="O94" t="n">
        <v>31369.49</v>
      </c>
      <c r="P94" t="n">
        <v>103.83</v>
      </c>
      <c r="Q94" t="n">
        <v>968.39</v>
      </c>
      <c r="R94" t="n">
        <v>32.97</v>
      </c>
      <c r="S94" t="n">
        <v>23.91</v>
      </c>
      <c r="T94" t="n">
        <v>3747.57</v>
      </c>
      <c r="U94" t="n">
        <v>0.73</v>
      </c>
      <c r="V94" t="n">
        <v>0.87</v>
      </c>
      <c r="W94" t="n">
        <v>1.1</v>
      </c>
      <c r="X94" t="n">
        <v>0.24</v>
      </c>
      <c r="Y94" t="n">
        <v>1</v>
      </c>
      <c r="Z94" t="n">
        <v>10</v>
      </c>
    </row>
    <row r="95">
      <c r="A95" t="n">
        <v>23</v>
      </c>
      <c r="B95" t="n">
        <v>125</v>
      </c>
      <c r="C95" t="inlineStr">
        <is>
          <t xml:space="preserve">CONCLUIDO	</t>
        </is>
      </c>
      <c r="D95" t="n">
        <v>9.0655</v>
      </c>
      <c r="E95" t="n">
        <v>11.03</v>
      </c>
      <c r="F95" t="n">
        <v>7.71</v>
      </c>
      <c r="G95" t="n">
        <v>38.54</v>
      </c>
      <c r="H95" t="n">
        <v>0.47</v>
      </c>
      <c r="I95" t="n">
        <v>12</v>
      </c>
      <c r="J95" t="n">
        <v>252.9</v>
      </c>
      <c r="K95" t="n">
        <v>58.47</v>
      </c>
      <c r="L95" t="n">
        <v>6.75</v>
      </c>
      <c r="M95" t="n">
        <v>10</v>
      </c>
      <c r="N95" t="n">
        <v>62.68</v>
      </c>
      <c r="O95" t="n">
        <v>31425.3</v>
      </c>
      <c r="P95" t="n">
        <v>101.94</v>
      </c>
      <c r="Q95" t="n">
        <v>968.34</v>
      </c>
      <c r="R95" t="n">
        <v>32.37</v>
      </c>
      <c r="S95" t="n">
        <v>23.91</v>
      </c>
      <c r="T95" t="n">
        <v>3453.11</v>
      </c>
      <c r="U95" t="n">
        <v>0.74</v>
      </c>
      <c r="V95" t="n">
        <v>0.88</v>
      </c>
      <c r="W95" t="n">
        <v>1.09</v>
      </c>
      <c r="X95" t="n">
        <v>0.21</v>
      </c>
      <c r="Y95" t="n">
        <v>1</v>
      </c>
      <c r="Z95" t="n">
        <v>10</v>
      </c>
    </row>
    <row r="96">
      <c r="A96" t="n">
        <v>24</v>
      </c>
      <c r="B96" t="n">
        <v>125</v>
      </c>
      <c r="C96" t="inlineStr">
        <is>
          <t xml:space="preserve">CONCLUIDO	</t>
        </is>
      </c>
      <c r="D96" t="n">
        <v>9.0641</v>
      </c>
      <c r="E96" t="n">
        <v>11.03</v>
      </c>
      <c r="F96" t="n">
        <v>7.71</v>
      </c>
      <c r="G96" t="n">
        <v>38.54</v>
      </c>
      <c r="H96" t="n">
        <v>0.49</v>
      </c>
      <c r="I96" t="n">
        <v>12</v>
      </c>
      <c r="J96" t="n">
        <v>253.35</v>
      </c>
      <c r="K96" t="n">
        <v>58.47</v>
      </c>
      <c r="L96" t="n">
        <v>7</v>
      </c>
      <c r="M96" t="n">
        <v>10</v>
      </c>
      <c r="N96" t="n">
        <v>62.88</v>
      </c>
      <c r="O96" t="n">
        <v>31481.17</v>
      </c>
      <c r="P96" t="n">
        <v>100.7</v>
      </c>
      <c r="Q96" t="n">
        <v>968.3200000000001</v>
      </c>
      <c r="R96" t="n">
        <v>32.32</v>
      </c>
      <c r="S96" t="n">
        <v>23.91</v>
      </c>
      <c r="T96" t="n">
        <v>3425.76</v>
      </c>
      <c r="U96" t="n">
        <v>0.74</v>
      </c>
      <c r="V96" t="n">
        <v>0.88</v>
      </c>
      <c r="W96" t="n">
        <v>1.1</v>
      </c>
      <c r="X96" t="n">
        <v>0.21</v>
      </c>
      <c r="Y96" t="n">
        <v>1</v>
      </c>
      <c r="Z96" t="n">
        <v>10</v>
      </c>
    </row>
    <row r="97">
      <c r="A97" t="n">
        <v>25</v>
      </c>
      <c r="B97" t="n">
        <v>125</v>
      </c>
      <c r="C97" t="inlineStr">
        <is>
          <t xml:space="preserve">CONCLUIDO	</t>
        </is>
      </c>
      <c r="D97" t="n">
        <v>9.112299999999999</v>
      </c>
      <c r="E97" t="n">
        <v>10.97</v>
      </c>
      <c r="F97" t="n">
        <v>7.7</v>
      </c>
      <c r="G97" t="n">
        <v>41.99</v>
      </c>
      <c r="H97" t="n">
        <v>0.51</v>
      </c>
      <c r="I97" t="n">
        <v>11</v>
      </c>
      <c r="J97" t="n">
        <v>253.81</v>
      </c>
      <c r="K97" t="n">
        <v>58.47</v>
      </c>
      <c r="L97" t="n">
        <v>7.25</v>
      </c>
      <c r="M97" t="n">
        <v>9</v>
      </c>
      <c r="N97" t="n">
        <v>63.08</v>
      </c>
      <c r="O97" t="n">
        <v>31537.13</v>
      </c>
      <c r="P97" t="n">
        <v>99.3</v>
      </c>
      <c r="Q97" t="n">
        <v>968.34</v>
      </c>
      <c r="R97" t="n">
        <v>31.93</v>
      </c>
      <c r="S97" t="n">
        <v>23.91</v>
      </c>
      <c r="T97" t="n">
        <v>3234.4</v>
      </c>
      <c r="U97" t="n">
        <v>0.75</v>
      </c>
      <c r="V97" t="n">
        <v>0.88</v>
      </c>
      <c r="W97" t="n">
        <v>1.1</v>
      </c>
      <c r="X97" t="n">
        <v>0.2</v>
      </c>
      <c r="Y97" t="n">
        <v>1</v>
      </c>
      <c r="Z97" t="n">
        <v>10</v>
      </c>
    </row>
    <row r="98">
      <c r="A98" t="n">
        <v>26</v>
      </c>
      <c r="B98" t="n">
        <v>125</v>
      </c>
      <c r="C98" t="inlineStr">
        <is>
          <t xml:space="preserve">CONCLUIDO	</t>
        </is>
      </c>
      <c r="D98" t="n">
        <v>9.109299999999999</v>
      </c>
      <c r="E98" t="n">
        <v>10.98</v>
      </c>
      <c r="F98" t="n">
        <v>7.7</v>
      </c>
      <c r="G98" t="n">
        <v>42.01</v>
      </c>
      <c r="H98" t="n">
        <v>0.52</v>
      </c>
      <c r="I98" t="n">
        <v>11</v>
      </c>
      <c r="J98" t="n">
        <v>254.26</v>
      </c>
      <c r="K98" t="n">
        <v>58.47</v>
      </c>
      <c r="L98" t="n">
        <v>7.5</v>
      </c>
      <c r="M98" t="n">
        <v>9</v>
      </c>
      <c r="N98" t="n">
        <v>63.29</v>
      </c>
      <c r="O98" t="n">
        <v>31593.16</v>
      </c>
      <c r="P98" t="n">
        <v>98.98</v>
      </c>
      <c r="Q98" t="n">
        <v>968.46</v>
      </c>
      <c r="R98" t="n">
        <v>32.12</v>
      </c>
      <c r="S98" t="n">
        <v>23.91</v>
      </c>
      <c r="T98" t="n">
        <v>3332.84</v>
      </c>
      <c r="U98" t="n">
        <v>0.74</v>
      </c>
      <c r="V98" t="n">
        <v>0.88</v>
      </c>
      <c r="W98" t="n">
        <v>1.1</v>
      </c>
      <c r="X98" t="n">
        <v>0.2</v>
      </c>
      <c r="Y98" t="n">
        <v>1</v>
      </c>
      <c r="Z98" t="n">
        <v>10</v>
      </c>
    </row>
    <row r="99">
      <c r="A99" t="n">
        <v>27</v>
      </c>
      <c r="B99" t="n">
        <v>125</v>
      </c>
      <c r="C99" t="inlineStr">
        <is>
          <t xml:space="preserve">CONCLUIDO	</t>
        </is>
      </c>
      <c r="D99" t="n">
        <v>9.174300000000001</v>
      </c>
      <c r="E99" t="n">
        <v>10.9</v>
      </c>
      <c r="F99" t="n">
        <v>7.67</v>
      </c>
      <c r="G99" t="n">
        <v>46.02</v>
      </c>
      <c r="H99" t="n">
        <v>0.54</v>
      </c>
      <c r="I99" t="n">
        <v>10</v>
      </c>
      <c r="J99" t="n">
        <v>254.72</v>
      </c>
      <c r="K99" t="n">
        <v>58.47</v>
      </c>
      <c r="L99" t="n">
        <v>7.75</v>
      </c>
      <c r="M99" t="n">
        <v>8</v>
      </c>
      <c r="N99" t="n">
        <v>63.49</v>
      </c>
      <c r="O99" t="n">
        <v>31649.26</v>
      </c>
      <c r="P99" t="n">
        <v>97.44</v>
      </c>
      <c r="Q99" t="n">
        <v>968.3200000000001</v>
      </c>
      <c r="R99" t="n">
        <v>31.07</v>
      </c>
      <c r="S99" t="n">
        <v>23.91</v>
      </c>
      <c r="T99" t="n">
        <v>2810.25</v>
      </c>
      <c r="U99" t="n">
        <v>0.77</v>
      </c>
      <c r="V99" t="n">
        <v>0.88</v>
      </c>
      <c r="W99" t="n">
        <v>1.1</v>
      </c>
      <c r="X99" t="n">
        <v>0.17</v>
      </c>
      <c r="Y99" t="n">
        <v>1</v>
      </c>
      <c r="Z99" t="n">
        <v>10</v>
      </c>
    </row>
    <row r="100">
      <c r="A100" t="n">
        <v>28</v>
      </c>
      <c r="B100" t="n">
        <v>125</v>
      </c>
      <c r="C100" t="inlineStr">
        <is>
          <t xml:space="preserve">CONCLUIDO	</t>
        </is>
      </c>
      <c r="D100" t="n">
        <v>9.179</v>
      </c>
      <c r="E100" t="n">
        <v>10.89</v>
      </c>
      <c r="F100" t="n">
        <v>7.67</v>
      </c>
      <c r="G100" t="n">
        <v>45.99</v>
      </c>
      <c r="H100" t="n">
        <v>0.5600000000000001</v>
      </c>
      <c r="I100" t="n">
        <v>10</v>
      </c>
      <c r="J100" t="n">
        <v>255.17</v>
      </c>
      <c r="K100" t="n">
        <v>58.47</v>
      </c>
      <c r="L100" t="n">
        <v>8</v>
      </c>
      <c r="M100" t="n">
        <v>6</v>
      </c>
      <c r="N100" t="n">
        <v>63.7</v>
      </c>
      <c r="O100" t="n">
        <v>31705.44</v>
      </c>
      <c r="P100" t="n">
        <v>96.31</v>
      </c>
      <c r="Q100" t="n">
        <v>968.3200000000001</v>
      </c>
      <c r="R100" t="n">
        <v>30.8</v>
      </c>
      <c r="S100" t="n">
        <v>23.91</v>
      </c>
      <c r="T100" t="n">
        <v>2678.21</v>
      </c>
      <c r="U100" t="n">
        <v>0.78</v>
      </c>
      <c r="V100" t="n">
        <v>0.88</v>
      </c>
      <c r="W100" t="n">
        <v>1.1</v>
      </c>
      <c r="X100" t="n">
        <v>0.17</v>
      </c>
      <c r="Y100" t="n">
        <v>1</v>
      </c>
      <c r="Z100" t="n">
        <v>10</v>
      </c>
    </row>
    <row r="101">
      <c r="A101" t="n">
        <v>29</v>
      </c>
      <c r="B101" t="n">
        <v>125</v>
      </c>
      <c r="C101" t="inlineStr">
        <is>
          <t xml:space="preserve">CONCLUIDO	</t>
        </is>
      </c>
      <c r="D101" t="n">
        <v>9.1722</v>
      </c>
      <c r="E101" t="n">
        <v>10.9</v>
      </c>
      <c r="F101" t="n">
        <v>7.67</v>
      </c>
      <c r="G101" t="n">
        <v>46.04</v>
      </c>
      <c r="H101" t="n">
        <v>0.57</v>
      </c>
      <c r="I101" t="n">
        <v>10</v>
      </c>
      <c r="J101" t="n">
        <v>255.63</v>
      </c>
      <c r="K101" t="n">
        <v>58.47</v>
      </c>
      <c r="L101" t="n">
        <v>8.25</v>
      </c>
      <c r="M101" t="n">
        <v>5</v>
      </c>
      <c r="N101" t="n">
        <v>63.91</v>
      </c>
      <c r="O101" t="n">
        <v>31761.69</v>
      </c>
      <c r="P101" t="n">
        <v>95.90000000000001</v>
      </c>
      <c r="Q101" t="n">
        <v>968.34</v>
      </c>
      <c r="R101" t="n">
        <v>31.15</v>
      </c>
      <c r="S101" t="n">
        <v>23.91</v>
      </c>
      <c r="T101" t="n">
        <v>2850.95</v>
      </c>
      <c r="U101" t="n">
        <v>0.77</v>
      </c>
      <c r="V101" t="n">
        <v>0.88</v>
      </c>
      <c r="W101" t="n">
        <v>1.1</v>
      </c>
      <c r="X101" t="n">
        <v>0.18</v>
      </c>
      <c r="Y101" t="n">
        <v>1</v>
      </c>
      <c r="Z101" t="n">
        <v>10</v>
      </c>
    </row>
    <row r="102">
      <c r="A102" t="n">
        <v>30</v>
      </c>
      <c r="B102" t="n">
        <v>125</v>
      </c>
      <c r="C102" t="inlineStr">
        <is>
          <t xml:space="preserve">CONCLUIDO	</t>
        </is>
      </c>
      <c r="D102" t="n">
        <v>9.241400000000001</v>
      </c>
      <c r="E102" t="n">
        <v>10.82</v>
      </c>
      <c r="F102" t="n">
        <v>7.64</v>
      </c>
      <c r="G102" t="n">
        <v>50.93</v>
      </c>
      <c r="H102" t="n">
        <v>0.59</v>
      </c>
      <c r="I102" t="n">
        <v>9</v>
      </c>
      <c r="J102" t="n">
        <v>256.09</v>
      </c>
      <c r="K102" t="n">
        <v>58.47</v>
      </c>
      <c r="L102" t="n">
        <v>8.5</v>
      </c>
      <c r="M102" t="n">
        <v>3</v>
      </c>
      <c r="N102" t="n">
        <v>64.11</v>
      </c>
      <c r="O102" t="n">
        <v>31818.02</v>
      </c>
      <c r="P102" t="n">
        <v>92.88</v>
      </c>
      <c r="Q102" t="n">
        <v>968.41</v>
      </c>
      <c r="R102" t="n">
        <v>29.94</v>
      </c>
      <c r="S102" t="n">
        <v>23.91</v>
      </c>
      <c r="T102" t="n">
        <v>2251.86</v>
      </c>
      <c r="U102" t="n">
        <v>0.8</v>
      </c>
      <c r="V102" t="n">
        <v>0.89</v>
      </c>
      <c r="W102" t="n">
        <v>1.1</v>
      </c>
      <c r="X102" t="n">
        <v>0.14</v>
      </c>
      <c r="Y102" t="n">
        <v>1</v>
      </c>
      <c r="Z102" t="n">
        <v>10</v>
      </c>
    </row>
    <row r="103">
      <c r="A103" t="n">
        <v>31</v>
      </c>
      <c r="B103" t="n">
        <v>125</v>
      </c>
      <c r="C103" t="inlineStr">
        <is>
          <t xml:space="preserve">CONCLUIDO	</t>
        </is>
      </c>
      <c r="D103" t="n">
        <v>9.2341</v>
      </c>
      <c r="E103" t="n">
        <v>10.83</v>
      </c>
      <c r="F103" t="n">
        <v>7.65</v>
      </c>
      <c r="G103" t="n">
        <v>50.98</v>
      </c>
      <c r="H103" t="n">
        <v>0.61</v>
      </c>
      <c r="I103" t="n">
        <v>9</v>
      </c>
      <c r="J103" t="n">
        <v>256.54</v>
      </c>
      <c r="K103" t="n">
        <v>58.47</v>
      </c>
      <c r="L103" t="n">
        <v>8.75</v>
      </c>
      <c r="M103" t="n">
        <v>1</v>
      </c>
      <c r="N103" t="n">
        <v>64.31999999999999</v>
      </c>
      <c r="O103" t="n">
        <v>31874.43</v>
      </c>
      <c r="P103" t="n">
        <v>93.05</v>
      </c>
      <c r="Q103" t="n">
        <v>968.3200000000001</v>
      </c>
      <c r="R103" t="n">
        <v>30.2</v>
      </c>
      <c r="S103" t="n">
        <v>23.91</v>
      </c>
      <c r="T103" t="n">
        <v>2382.05</v>
      </c>
      <c r="U103" t="n">
        <v>0.79</v>
      </c>
      <c r="V103" t="n">
        <v>0.88</v>
      </c>
      <c r="W103" t="n">
        <v>1.1</v>
      </c>
      <c r="X103" t="n">
        <v>0.15</v>
      </c>
      <c r="Y103" t="n">
        <v>1</v>
      </c>
      <c r="Z103" t="n">
        <v>10</v>
      </c>
    </row>
    <row r="104">
      <c r="A104" t="n">
        <v>32</v>
      </c>
      <c r="B104" t="n">
        <v>125</v>
      </c>
      <c r="C104" t="inlineStr">
        <is>
          <t xml:space="preserve">CONCLUIDO	</t>
        </is>
      </c>
      <c r="D104" t="n">
        <v>9.229799999999999</v>
      </c>
      <c r="E104" t="n">
        <v>10.83</v>
      </c>
      <c r="F104" t="n">
        <v>7.65</v>
      </c>
      <c r="G104" t="n">
        <v>51.02</v>
      </c>
      <c r="H104" t="n">
        <v>0.62</v>
      </c>
      <c r="I104" t="n">
        <v>9</v>
      </c>
      <c r="J104" t="n">
        <v>257</v>
      </c>
      <c r="K104" t="n">
        <v>58.47</v>
      </c>
      <c r="L104" t="n">
        <v>9</v>
      </c>
      <c r="M104" t="n">
        <v>1</v>
      </c>
      <c r="N104" t="n">
        <v>64.53</v>
      </c>
      <c r="O104" t="n">
        <v>31931.04</v>
      </c>
      <c r="P104" t="n">
        <v>93.54000000000001</v>
      </c>
      <c r="Q104" t="n">
        <v>968.3200000000001</v>
      </c>
      <c r="R104" t="n">
        <v>30.3</v>
      </c>
      <c r="S104" t="n">
        <v>23.91</v>
      </c>
      <c r="T104" t="n">
        <v>2431.01</v>
      </c>
      <c r="U104" t="n">
        <v>0.79</v>
      </c>
      <c r="V104" t="n">
        <v>0.88</v>
      </c>
      <c r="W104" t="n">
        <v>1.1</v>
      </c>
      <c r="X104" t="n">
        <v>0.16</v>
      </c>
      <c r="Y104" t="n">
        <v>1</v>
      </c>
      <c r="Z104" t="n">
        <v>10</v>
      </c>
    </row>
    <row r="105">
      <c r="A105" t="n">
        <v>33</v>
      </c>
      <c r="B105" t="n">
        <v>125</v>
      </c>
      <c r="C105" t="inlineStr">
        <is>
          <t xml:space="preserve">CONCLUIDO	</t>
        </is>
      </c>
      <c r="D105" t="n">
        <v>9.2279</v>
      </c>
      <c r="E105" t="n">
        <v>10.84</v>
      </c>
      <c r="F105" t="n">
        <v>7.65</v>
      </c>
      <c r="G105" t="n">
        <v>51.03</v>
      </c>
      <c r="H105" t="n">
        <v>0.64</v>
      </c>
      <c r="I105" t="n">
        <v>9</v>
      </c>
      <c r="J105" t="n">
        <v>257.46</v>
      </c>
      <c r="K105" t="n">
        <v>58.47</v>
      </c>
      <c r="L105" t="n">
        <v>9.25</v>
      </c>
      <c r="M105" t="n">
        <v>0</v>
      </c>
      <c r="N105" t="n">
        <v>64.73999999999999</v>
      </c>
      <c r="O105" t="n">
        <v>31987.61</v>
      </c>
      <c r="P105" t="n">
        <v>93.77</v>
      </c>
      <c r="Q105" t="n">
        <v>968.3200000000001</v>
      </c>
      <c r="R105" t="n">
        <v>30.28</v>
      </c>
      <c r="S105" t="n">
        <v>23.91</v>
      </c>
      <c r="T105" t="n">
        <v>2420.59</v>
      </c>
      <c r="U105" t="n">
        <v>0.79</v>
      </c>
      <c r="V105" t="n">
        <v>0.88</v>
      </c>
      <c r="W105" t="n">
        <v>1.1</v>
      </c>
      <c r="X105" t="n">
        <v>0.16</v>
      </c>
      <c r="Y105" t="n">
        <v>1</v>
      </c>
      <c r="Z105" t="n">
        <v>10</v>
      </c>
    </row>
    <row r="106">
      <c r="A106" t="n">
        <v>0</v>
      </c>
      <c r="B106" t="n">
        <v>30</v>
      </c>
      <c r="C106" t="inlineStr">
        <is>
          <t xml:space="preserve">CONCLUIDO	</t>
        </is>
      </c>
      <c r="D106" t="n">
        <v>9.3956</v>
      </c>
      <c r="E106" t="n">
        <v>10.64</v>
      </c>
      <c r="F106" t="n">
        <v>8.220000000000001</v>
      </c>
      <c r="G106" t="n">
        <v>13.34</v>
      </c>
      <c r="H106" t="n">
        <v>0.24</v>
      </c>
      <c r="I106" t="n">
        <v>37</v>
      </c>
      <c r="J106" t="n">
        <v>71.52</v>
      </c>
      <c r="K106" t="n">
        <v>32.27</v>
      </c>
      <c r="L106" t="n">
        <v>1</v>
      </c>
      <c r="M106" t="n">
        <v>23</v>
      </c>
      <c r="N106" t="n">
        <v>8.25</v>
      </c>
      <c r="O106" t="n">
        <v>9054.6</v>
      </c>
      <c r="P106" t="n">
        <v>48.52</v>
      </c>
      <c r="Q106" t="n">
        <v>968.38</v>
      </c>
      <c r="R106" t="n">
        <v>47.97</v>
      </c>
      <c r="S106" t="n">
        <v>23.91</v>
      </c>
      <c r="T106" t="n">
        <v>11127.05</v>
      </c>
      <c r="U106" t="n">
        <v>0.5</v>
      </c>
      <c r="V106" t="n">
        <v>0.82</v>
      </c>
      <c r="W106" t="n">
        <v>1.15</v>
      </c>
      <c r="X106" t="n">
        <v>0.73</v>
      </c>
      <c r="Y106" t="n">
        <v>1</v>
      </c>
      <c r="Z106" t="n">
        <v>10</v>
      </c>
    </row>
    <row r="107">
      <c r="A107" t="n">
        <v>1</v>
      </c>
      <c r="B107" t="n">
        <v>30</v>
      </c>
      <c r="C107" t="inlineStr">
        <is>
          <t xml:space="preserve">CONCLUIDO	</t>
        </is>
      </c>
      <c r="D107" t="n">
        <v>9.457800000000001</v>
      </c>
      <c r="E107" t="n">
        <v>10.57</v>
      </c>
      <c r="F107" t="n">
        <v>8.199999999999999</v>
      </c>
      <c r="G107" t="n">
        <v>14.47</v>
      </c>
      <c r="H107" t="n">
        <v>0.3</v>
      </c>
      <c r="I107" t="n">
        <v>34</v>
      </c>
      <c r="J107" t="n">
        <v>71.81</v>
      </c>
      <c r="K107" t="n">
        <v>32.27</v>
      </c>
      <c r="L107" t="n">
        <v>1.25</v>
      </c>
      <c r="M107" t="n">
        <v>1</v>
      </c>
      <c r="N107" t="n">
        <v>8.289999999999999</v>
      </c>
      <c r="O107" t="n">
        <v>9090.98</v>
      </c>
      <c r="P107" t="n">
        <v>47.36</v>
      </c>
      <c r="Q107" t="n">
        <v>968.39</v>
      </c>
      <c r="R107" t="n">
        <v>46.34</v>
      </c>
      <c r="S107" t="n">
        <v>23.91</v>
      </c>
      <c r="T107" t="n">
        <v>10326.31</v>
      </c>
      <c r="U107" t="n">
        <v>0.52</v>
      </c>
      <c r="V107" t="n">
        <v>0.82</v>
      </c>
      <c r="W107" t="n">
        <v>1.18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30</v>
      </c>
      <c r="C108" t="inlineStr">
        <is>
          <t xml:space="preserve">CONCLUIDO	</t>
        </is>
      </c>
      <c r="D108" t="n">
        <v>9.4498</v>
      </c>
      <c r="E108" t="n">
        <v>10.58</v>
      </c>
      <c r="F108" t="n">
        <v>8.210000000000001</v>
      </c>
      <c r="G108" t="n">
        <v>14.49</v>
      </c>
      <c r="H108" t="n">
        <v>0.36</v>
      </c>
      <c r="I108" t="n">
        <v>34</v>
      </c>
      <c r="J108" t="n">
        <v>72.11</v>
      </c>
      <c r="K108" t="n">
        <v>32.27</v>
      </c>
      <c r="L108" t="n">
        <v>1.5</v>
      </c>
      <c r="M108" t="n">
        <v>0</v>
      </c>
      <c r="N108" t="n">
        <v>8.34</v>
      </c>
      <c r="O108" t="n">
        <v>9127.379999999999</v>
      </c>
      <c r="P108" t="n">
        <v>47.78</v>
      </c>
      <c r="Q108" t="n">
        <v>968.53</v>
      </c>
      <c r="R108" t="n">
        <v>46.38</v>
      </c>
      <c r="S108" t="n">
        <v>23.91</v>
      </c>
      <c r="T108" t="n">
        <v>10344.94</v>
      </c>
      <c r="U108" t="n">
        <v>0.52</v>
      </c>
      <c r="V108" t="n">
        <v>0.82</v>
      </c>
      <c r="W108" t="n">
        <v>1.18</v>
      </c>
      <c r="X108" t="n">
        <v>0.71</v>
      </c>
      <c r="Y108" t="n">
        <v>1</v>
      </c>
      <c r="Z108" t="n">
        <v>10</v>
      </c>
    </row>
    <row r="109">
      <c r="A109" t="n">
        <v>0</v>
      </c>
      <c r="B109" t="n">
        <v>15</v>
      </c>
      <c r="C109" t="inlineStr">
        <is>
          <t xml:space="preserve">CONCLUIDO	</t>
        </is>
      </c>
      <c r="D109" t="n">
        <v>8.8437</v>
      </c>
      <c r="E109" t="n">
        <v>11.31</v>
      </c>
      <c r="F109" t="n">
        <v>8.880000000000001</v>
      </c>
      <c r="G109" t="n">
        <v>8.07</v>
      </c>
      <c r="H109" t="n">
        <v>0.43</v>
      </c>
      <c r="I109" t="n">
        <v>66</v>
      </c>
      <c r="J109" t="n">
        <v>39.78</v>
      </c>
      <c r="K109" t="n">
        <v>19.54</v>
      </c>
      <c r="L109" t="n">
        <v>1</v>
      </c>
      <c r="M109" t="n">
        <v>0</v>
      </c>
      <c r="N109" t="n">
        <v>4.24</v>
      </c>
      <c r="O109" t="n">
        <v>5140</v>
      </c>
      <c r="P109" t="n">
        <v>35.16</v>
      </c>
      <c r="Q109" t="n">
        <v>968.67</v>
      </c>
      <c r="R109" t="n">
        <v>65.97</v>
      </c>
      <c r="S109" t="n">
        <v>23.91</v>
      </c>
      <c r="T109" t="n">
        <v>19979.08</v>
      </c>
      <c r="U109" t="n">
        <v>0.36</v>
      </c>
      <c r="V109" t="n">
        <v>0.76</v>
      </c>
      <c r="W109" t="n">
        <v>1.27</v>
      </c>
      <c r="X109" t="n">
        <v>1.38</v>
      </c>
      <c r="Y109" t="n">
        <v>1</v>
      </c>
      <c r="Z109" t="n">
        <v>10</v>
      </c>
    </row>
    <row r="110">
      <c r="A110" t="n">
        <v>0</v>
      </c>
      <c r="B110" t="n">
        <v>70</v>
      </c>
      <c r="C110" t="inlineStr">
        <is>
          <t xml:space="preserve">CONCLUIDO	</t>
        </is>
      </c>
      <c r="D110" t="n">
        <v>7.5597</v>
      </c>
      <c r="E110" t="n">
        <v>13.23</v>
      </c>
      <c r="F110" t="n">
        <v>8.949999999999999</v>
      </c>
      <c r="G110" t="n">
        <v>7.56</v>
      </c>
      <c r="H110" t="n">
        <v>0.12</v>
      </c>
      <c r="I110" t="n">
        <v>71</v>
      </c>
      <c r="J110" t="n">
        <v>141.81</v>
      </c>
      <c r="K110" t="n">
        <v>47.83</v>
      </c>
      <c r="L110" t="n">
        <v>1</v>
      </c>
      <c r="M110" t="n">
        <v>69</v>
      </c>
      <c r="N110" t="n">
        <v>22.98</v>
      </c>
      <c r="O110" t="n">
        <v>17723.39</v>
      </c>
      <c r="P110" t="n">
        <v>97.38</v>
      </c>
      <c r="Q110" t="n">
        <v>968.48</v>
      </c>
      <c r="R110" t="n">
        <v>70.56999999999999</v>
      </c>
      <c r="S110" t="n">
        <v>23.91</v>
      </c>
      <c r="T110" t="n">
        <v>22255.48</v>
      </c>
      <c r="U110" t="n">
        <v>0.34</v>
      </c>
      <c r="V110" t="n">
        <v>0.76</v>
      </c>
      <c r="W110" t="n">
        <v>1.21</v>
      </c>
      <c r="X110" t="n">
        <v>1.45</v>
      </c>
      <c r="Y110" t="n">
        <v>1</v>
      </c>
      <c r="Z110" t="n">
        <v>10</v>
      </c>
    </row>
    <row r="111">
      <c r="A111" t="n">
        <v>1</v>
      </c>
      <c r="B111" t="n">
        <v>70</v>
      </c>
      <c r="C111" t="inlineStr">
        <is>
          <t xml:space="preserve">CONCLUIDO	</t>
        </is>
      </c>
      <c r="D111" t="n">
        <v>8.1028</v>
      </c>
      <c r="E111" t="n">
        <v>12.34</v>
      </c>
      <c r="F111" t="n">
        <v>8.550000000000001</v>
      </c>
      <c r="G111" t="n">
        <v>9.5</v>
      </c>
      <c r="H111" t="n">
        <v>0.16</v>
      </c>
      <c r="I111" t="n">
        <v>54</v>
      </c>
      <c r="J111" t="n">
        <v>142.15</v>
      </c>
      <c r="K111" t="n">
        <v>47.83</v>
      </c>
      <c r="L111" t="n">
        <v>1.25</v>
      </c>
      <c r="M111" t="n">
        <v>52</v>
      </c>
      <c r="N111" t="n">
        <v>23.07</v>
      </c>
      <c r="O111" t="n">
        <v>17765.46</v>
      </c>
      <c r="P111" t="n">
        <v>91.42</v>
      </c>
      <c r="Q111" t="n">
        <v>968.45</v>
      </c>
      <c r="R111" t="n">
        <v>58.72</v>
      </c>
      <c r="S111" t="n">
        <v>23.91</v>
      </c>
      <c r="T111" t="n">
        <v>16416.24</v>
      </c>
      <c r="U111" t="n">
        <v>0.41</v>
      </c>
      <c r="V111" t="n">
        <v>0.79</v>
      </c>
      <c r="W111" t="n">
        <v>1.16</v>
      </c>
      <c r="X111" t="n">
        <v>1.06</v>
      </c>
      <c r="Y111" t="n">
        <v>1</v>
      </c>
      <c r="Z111" t="n">
        <v>10</v>
      </c>
    </row>
    <row r="112">
      <c r="A112" t="n">
        <v>2</v>
      </c>
      <c r="B112" t="n">
        <v>70</v>
      </c>
      <c r="C112" t="inlineStr">
        <is>
          <t xml:space="preserve">CONCLUIDO	</t>
        </is>
      </c>
      <c r="D112" t="n">
        <v>8.466799999999999</v>
      </c>
      <c r="E112" t="n">
        <v>11.81</v>
      </c>
      <c r="F112" t="n">
        <v>8.34</v>
      </c>
      <c r="G112" t="n">
        <v>11.64</v>
      </c>
      <c r="H112" t="n">
        <v>0.19</v>
      </c>
      <c r="I112" t="n">
        <v>43</v>
      </c>
      <c r="J112" t="n">
        <v>142.49</v>
      </c>
      <c r="K112" t="n">
        <v>47.83</v>
      </c>
      <c r="L112" t="n">
        <v>1.5</v>
      </c>
      <c r="M112" t="n">
        <v>41</v>
      </c>
      <c r="N112" t="n">
        <v>23.16</v>
      </c>
      <c r="O112" t="n">
        <v>17807.56</v>
      </c>
      <c r="P112" t="n">
        <v>87.45999999999999</v>
      </c>
      <c r="Q112" t="n">
        <v>968.48</v>
      </c>
      <c r="R112" t="n">
        <v>51.73</v>
      </c>
      <c r="S112" t="n">
        <v>23.91</v>
      </c>
      <c r="T112" t="n">
        <v>12973.77</v>
      </c>
      <c r="U112" t="n">
        <v>0.46</v>
      </c>
      <c r="V112" t="n">
        <v>0.8100000000000001</v>
      </c>
      <c r="W112" t="n">
        <v>1.16</v>
      </c>
      <c r="X112" t="n">
        <v>0.84</v>
      </c>
      <c r="Y112" t="n">
        <v>1</v>
      </c>
      <c r="Z112" t="n">
        <v>10</v>
      </c>
    </row>
    <row r="113">
      <c r="A113" t="n">
        <v>3</v>
      </c>
      <c r="B113" t="n">
        <v>70</v>
      </c>
      <c r="C113" t="inlineStr">
        <is>
          <t xml:space="preserve">CONCLUIDO	</t>
        </is>
      </c>
      <c r="D113" t="n">
        <v>8.7285</v>
      </c>
      <c r="E113" t="n">
        <v>11.46</v>
      </c>
      <c r="F113" t="n">
        <v>8.19</v>
      </c>
      <c r="G113" t="n">
        <v>13.65</v>
      </c>
      <c r="H113" t="n">
        <v>0.22</v>
      </c>
      <c r="I113" t="n">
        <v>36</v>
      </c>
      <c r="J113" t="n">
        <v>142.83</v>
      </c>
      <c r="K113" t="n">
        <v>47.83</v>
      </c>
      <c r="L113" t="n">
        <v>1.75</v>
      </c>
      <c r="M113" t="n">
        <v>34</v>
      </c>
      <c r="N113" t="n">
        <v>23.25</v>
      </c>
      <c r="O113" t="n">
        <v>17849.7</v>
      </c>
      <c r="P113" t="n">
        <v>84.5</v>
      </c>
      <c r="Q113" t="n">
        <v>968.53</v>
      </c>
      <c r="R113" t="n">
        <v>47.16</v>
      </c>
      <c r="S113" t="n">
        <v>23.91</v>
      </c>
      <c r="T113" t="n">
        <v>10724.46</v>
      </c>
      <c r="U113" t="n">
        <v>0.51</v>
      </c>
      <c r="V113" t="n">
        <v>0.83</v>
      </c>
      <c r="W113" t="n">
        <v>1.14</v>
      </c>
      <c r="X113" t="n">
        <v>0.6899999999999999</v>
      </c>
      <c r="Y113" t="n">
        <v>1</v>
      </c>
      <c r="Z113" t="n">
        <v>10</v>
      </c>
    </row>
    <row r="114">
      <c r="A114" t="n">
        <v>4</v>
      </c>
      <c r="B114" t="n">
        <v>70</v>
      </c>
      <c r="C114" t="inlineStr">
        <is>
          <t xml:space="preserve">CONCLUIDO	</t>
        </is>
      </c>
      <c r="D114" t="n">
        <v>8.9085</v>
      </c>
      <c r="E114" t="n">
        <v>11.23</v>
      </c>
      <c r="F114" t="n">
        <v>8.1</v>
      </c>
      <c r="G114" t="n">
        <v>15.68</v>
      </c>
      <c r="H114" t="n">
        <v>0.25</v>
      </c>
      <c r="I114" t="n">
        <v>31</v>
      </c>
      <c r="J114" t="n">
        <v>143.17</v>
      </c>
      <c r="K114" t="n">
        <v>47.83</v>
      </c>
      <c r="L114" t="n">
        <v>2</v>
      </c>
      <c r="M114" t="n">
        <v>29</v>
      </c>
      <c r="N114" t="n">
        <v>23.34</v>
      </c>
      <c r="O114" t="n">
        <v>17891.86</v>
      </c>
      <c r="P114" t="n">
        <v>81.73</v>
      </c>
      <c r="Q114" t="n">
        <v>968.37</v>
      </c>
      <c r="R114" t="n">
        <v>44.7</v>
      </c>
      <c r="S114" t="n">
        <v>23.91</v>
      </c>
      <c r="T114" t="n">
        <v>9521.27</v>
      </c>
      <c r="U114" t="n">
        <v>0.53</v>
      </c>
      <c r="V114" t="n">
        <v>0.83</v>
      </c>
      <c r="W114" t="n">
        <v>1.13</v>
      </c>
      <c r="X114" t="n">
        <v>0.6</v>
      </c>
      <c r="Y114" t="n">
        <v>1</v>
      </c>
      <c r="Z114" t="n">
        <v>10</v>
      </c>
    </row>
    <row r="115">
      <c r="A115" t="n">
        <v>5</v>
      </c>
      <c r="B115" t="n">
        <v>70</v>
      </c>
      <c r="C115" t="inlineStr">
        <is>
          <t xml:space="preserve">CONCLUIDO	</t>
        </is>
      </c>
      <c r="D115" t="n">
        <v>9.074</v>
      </c>
      <c r="E115" t="n">
        <v>11.02</v>
      </c>
      <c r="F115" t="n">
        <v>8.01</v>
      </c>
      <c r="G115" t="n">
        <v>17.8</v>
      </c>
      <c r="H115" t="n">
        <v>0.28</v>
      </c>
      <c r="I115" t="n">
        <v>27</v>
      </c>
      <c r="J115" t="n">
        <v>143.51</v>
      </c>
      <c r="K115" t="n">
        <v>47.83</v>
      </c>
      <c r="L115" t="n">
        <v>2.25</v>
      </c>
      <c r="M115" t="n">
        <v>25</v>
      </c>
      <c r="N115" t="n">
        <v>23.44</v>
      </c>
      <c r="O115" t="n">
        <v>17934.06</v>
      </c>
      <c r="P115" t="n">
        <v>78.92</v>
      </c>
      <c r="Q115" t="n">
        <v>968.3200000000001</v>
      </c>
      <c r="R115" t="n">
        <v>41.76</v>
      </c>
      <c r="S115" t="n">
        <v>23.91</v>
      </c>
      <c r="T115" t="n">
        <v>8069.16</v>
      </c>
      <c r="U115" t="n">
        <v>0.57</v>
      </c>
      <c r="V115" t="n">
        <v>0.84</v>
      </c>
      <c r="W115" t="n">
        <v>1.12</v>
      </c>
      <c r="X115" t="n">
        <v>0.52</v>
      </c>
      <c r="Y115" t="n">
        <v>1</v>
      </c>
      <c r="Z115" t="n">
        <v>10</v>
      </c>
    </row>
    <row r="116">
      <c r="A116" t="n">
        <v>6</v>
      </c>
      <c r="B116" t="n">
        <v>70</v>
      </c>
      <c r="C116" t="inlineStr">
        <is>
          <t xml:space="preserve">CONCLUIDO	</t>
        </is>
      </c>
      <c r="D116" t="n">
        <v>9.2303</v>
      </c>
      <c r="E116" t="n">
        <v>10.83</v>
      </c>
      <c r="F116" t="n">
        <v>7.94</v>
      </c>
      <c r="G116" t="n">
        <v>20.72</v>
      </c>
      <c r="H116" t="n">
        <v>0.31</v>
      </c>
      <c r="I116" t="n">
        <v>23</v>
      </c>
      <c r="J116" t="n">
        <v>143.86</v>
      </c>
      <c r="K116" t="n">
        <v>47.83</v>
      </c>
      <c r="L116" t="n">
        <v>2.5</v>
      </c>
      <c r="M116" t="n">
        <v>21</v>
      </c>
      <c r="N116" t="n">
        <v>23.53</v>
      </c>
      <c r="O116" t="n">
        <v>17976.29</v>
      </c>
      <c r="P116" t="n">
        <v>76.64</v>
      </c>
      <c r="Q116" t="n">
        <v>968.35</v>
      </c>
      <c r="R116" t="n">
        <v>39.64</v>
      </c>
      <c r="S116" t="n">
        <v>23.91</v>
      </c>
      <c r="T116" t="n">
        <v>7033.01</v>
      </c>
      <c r="U116" t="n">
        <v>0.6</v>
      </c>
      <c r="V116" t="n">
        <v>0.85</v>
      </c>
      <c r="W116" t="n">
        <v>1.12</v>
      </c>
      <c r="X116" t="n">
        <v>0.44</v>
      </c>
      <c r="Y116" t="n">
        <v>1</v>
      </c>
      <c r="Z116" t="n">
        <v>10</v>
      </c>
    </row>
    <row r="117">
      <c r="A117" t="n">
        <v>7</v>
      </c>
      <c r="B117" t="n">
        <v>70</v>
      </c>
      <c r="C117" t="inlineStr">
        <is>
          <t xml:space="preserve">CONCLUIDO	</t>
        </is>
      </c>
      <c r="D117" t="n">
        <v>9.323</v>
      </c>
      <c r="E117" t="n">
        <v>10.73</v>
      </c>
      <c r="F117" t="n">
        <v>7.89</v>
      </c>
      <c r="G117" t="n">
        <v>22.55</v>
      </c>
      <c r="H117" t="n">
        <v>0.34</v>
      </c>
      <c r="I117" t="n">
        <v>21</v>
      </c>
      <c r="J117" t="n">
        <v>144.2</v>
      </c>
      <c r="K117" t="n">
        <v>47.83</v>
      </c>
      <c r="L117" t="n">
        <v>2.75</v>
      </c>
      <c r="M117" t="n">
        <v>19</v>
      </c>
      <c r="N117" t="n">
        <v>23.62</v>
      </c>
      <c r="O117" t="n">
        <v>18018.55</v>
      </c>
      <c r="P117" t="n">
        <v>73.98999999999999</v>
      </c>
      <c r="Q117" t="n">
        <v>968.37</v>
      </c>
      <c r="R117" t="n">
        <v>38.07</v>
      </c>
      <c r="S117" t="n">
        <v>23.91</v>
      </c>
      <c r="T117" t="n">
        <v>6256.72</v>
      </c>
      <c r="U117" t="n">
        <v>0.63</v>
      </c>
      <c r="V117" t="n">
        <v>0.86</v>
      </c>
      <c r="W117" t="n">
        <v>1.11</v>
      </c>
      <c r="X117" t="n">
        <v>0.39</v>
      </c>
      <c r="Y117" t="n">
        <v>1</v>
      </c>
      <c r="Z117" t="n">
        <v>10</v>
      </c>
    </row>
    <row r="118">
      <c r="A118" t="n">
        <v>8</v>
      </c>
      <c r="B118" t="n">
        <v>70</v>
      </c>
      <c r="C118" t="inlineStr">
        <is>
          <t xml:space="preserve">CONCLUIDO	</t>
        </is>
      </c>
      <c r="D118" t="n">
        <v>9.453799999999999</v>
      </c>
      <c r="E118" t="n">
        <v>10.58</v>
      </c>
      <c r="F118" t="n">
        <v>7.83</v>
      </c>
      <c r="G118" t="n">
        <v>26.1</v>
      </c>
      <c r="H118" t="n">
        <v>0.37</v>
      </c>
      <c r="I118" t="n">
        <v>18</v>
      </c>
      <c r="J118" t="n">
        <v>144.54</v>
      </c>
      <c r="K118" t="n">
        <v>47.83</v>
      </c>
      <c r="L118" t="n">
        <v>3</v>
      </c>
      <c r="M118" t="n">
        <v>16</v>
      </c>
      <c r="N118" t="n">
        <v>23.71</v>
      </c>
      <c r="O118" t="n">
        <v>18060.85</v>
      </c>
      <c r="P118" t="n">
        <v>70.95</v>
      </c>
      <c r="Q118" t="n">
        <v>968.4</v>
      </c>
      <c r="R118" t="n">
        <v>36.05</v>
      </c>
      <c r="S118" t="n">
        <v>23.91</v>
      </c>
      <c r="T118" t="n">
        <v>5261.25</v>
      </c>
      <c r="U118" t="n">
        <v>0.66</v>
      </c>
      <c r="V118" t="n">
        <v>0.86</v>
      </c>
      <c r="W118" t="n">
        <v>1.11</v>
      </c>
      <c r="X118" t="n">
        <v>0.33</v>
      </c>
      <c r="Y118" t="n">
        <v>1</v>
      </c>
      <c r="Z118" t="n">
        <v>10</v>
      </c>
    </row>
    <row r="119">
      <c r="A119" t="n">
        <v>9</v>
      </c>
      <c r="B119" t="n">
        <v>70</v>
      </c>
      <c r="C119" t="inlineStr">
        <is>
          <t xml:space="preserve">CONCLUIDO	</t>
        </is>
      </c>
      <c r="D119" t="n">
        <v>9.4824</v>
      </c>
      <c r="E119" t="n">
        <v>10.55</v>
      </c>
      <c r="F119" t="n">
        <v>7.83</v>
      </c>
      <c r="G119" t="n">
        <v>27.62</v>
      </c>
      <c r="H119" t="n">
        <v>0.4</v>
      </c>
      <c r="I119" t="n">
        <v>17</v>
      </c>
      <c r="J119" t="n">
        <v>144.89</v>
      </c>
      <c r="K119" t="n">
        <v>47.83</v>
      </c>
      <c r="L119" t="n">
        <v>3.25</v>
      </c>
      <c r="M119" t="n">
        <v>12</v>
      </c>
      <c r="N119" t="n">
        <v>23.81</v>
      </c>
      <c r="O119" t="n">
        <v>18103.18</v>
      </c>
      <c r="P119" t="n">
        <v>69.87</v>
      </c>
      <c r="Q119" t="n">
        <v>968.48</v>
      </c>
      <c r="R119" t="n">
        <v>35.88</v>
      </c>
      <c r="S119" t="n">
        <v>23.91</v>
      </c>
      <c r="T119" t="n">
        <v>5180.87</v>
      </c>
      <c r="U119" t="n">
        <v>0.67</v>
      </c>
      <c r="V119" t="n">
        <v>0.86</v>
      </c>
      <c r="W119" t="n">
        <v>1.11</v>
      </c>
      <c r="X119" t="n">
        <v>0.33</v>
      </c>
      <c r="Y119" t="n">
        <v>1</v>
      </c>
      <c r="Z119" t="n">
        <v>10</v>
      </c>
    </row>
    <row r="120">
      <c r="A120" t="n">
        <v>10</v>
      </c>
      <c r="B120" t="n">
        <v>70</v>
      </c>
      <c r="C120" t="inlineStr">
        <is>
          <t xml:space="preserve">CONCLUIDO	</t>
        </is>
      </c>
      <c r="D120" t="n">
        <v>9.512700000000001</v>
      </c>
      <c r="E120" t="n">
        <v>10.51</v>
      </c>
      <c r="F120" t="n">
        <v>7.82</v>
      </c>
      <c r="G120" t="n">
        <v>29.33</v>
      </c>
      <c r="H120" t="n">
        <v>0.43</v>
      </c>
      <c r="I120" t="n">
        <v>16</v>
      </c>
      <c r="J120" t="n">
        <v>145.23</v>
      </c>
      <c r="K120" t="n">
        <v>47.83</v>
      </c>
      <c r="L120" t="n">
        <v>3.5</v>
      </c>
      <c r="M120" t="n">
        <v>4</v>
      </c>
      <c r="N120" t="n">
        <v>23.9</v>
      </c>
      <c r="O120" t="n">
        <v>18145.54</v>
      </c>
      <c r="P120" t="n">
        <v>68.97</v>
      </c>
      <c r="Q120" t="n">
        <v>968.66</v>
      </c>
      <c r="R120" t="n">
        <v>35.23</v>
      </c>
      <c r="S120" t="n">
        <v>23.91</v>
      </c>
      <c r="T120" t="n">
        <v>4861.36</v>
      </c>
      <c r="U120" t="n">
        <v>0.68</v>
      </c>
      <c r="V120" t="n">
        <v>0.86</v>
      </c>
      <c r="W120" t="n">
        <v>1.12</v>
      </c>
      <c r="X120" t="n">
        <v>0.32</v>
      </c>
      <c r="Y120" t="n">
        <v>1</v>
      </c>
      <c r="Z120" t="n">
        <v>10</v>
      </c>
    </row>
    <row r="121">
      <c r="A121" t="n">
        <v>11</v>
      </c>
      <c r="B121" t="n">
        <v>70</v>
      </c>
      <c r="C121" t="inlineStr">
        <is>
          <t xml:space="preserve">CONCLUIDO	</t>
        </is>
      </c>
      <c r="D121" t="n">
        <v>9.5185</v>
      </c>
      <c r="E121" t="n">
        <v>10.51</v>
      </c>
      <c r="F121" t="n">
        <v>7.82</v>
      </c>
      <c r="G121" t="n">
        <v>29.31</v>
      </c>
      <c r="H121" t="n">
        <v>0.46</v>
      </c>
      <c r="I121" t="n">
        <v>16</v>
      </c>
      <c r="J121" t="n">
        <v>145.57</v>
      </c>
      <c r="K121" t="n">
        <v>47.83</v>
      </c>
      <c r="L121" t="n">
        <v>3.75</v>
      </c>
      <c r="M121" t="n">
        <v>3</v>
      </c>
      <c r="N121" t="n">
        <v>23.99</v>
      </c>
      <c r="O121" t="n">
        <v>18187.93</v>
      </c>
      <c r="P121" t="n">
        <v>68.11</v>
      </c>
      <c r="Q121" t="n">
        <v>968.5700000000001</v>
      </c>
      <c r="R121" t="n">
        <v>35.17</v>
      </c>
      <c r="S121" t="n">
        <v>23.91</v>
      </c>
      <c r="T121" t="n">
        <v>4832.2</v>
      </c>
      <c r="U121" t="n">
        <v>0.68</v>
      </c>
      <c r="V121" t="n">
        <v>0.87</v>
      </c>
      <c r="W121" t="n">
        <v>1.12</v>
      </c>
      <c r="X121" t="n">
        <v>0.32</v>
      </c>
      <c r="Y121" t="n">
        <v>1</v>
      </c>
      <c r="Z121" t="n">
        <v>10</v>
      </c>
    </row>
    <row r="122">
      <c r="A122" t="n">
        <v>12</v>
      </c>
      <c r="B122" t="n">
        <v>70</v>
      </c>
      <c r="C122" t="inlineStr">
        <is>
          <t xml:space="preserve">CONCLUIDO	</t>
        </is>
      </c>
      <c r="D122" t="n">
        <v>9.5623</v>
      </c>
      <c r="E122" t="n">
        <v>10.46</v>
      </c>
      <c r="F122" t="n">
        <v>7.8</v>
      </c>
      <c r="G122" t="n">
        <v>31.18</v>
      </c>
      <c r="H122" t="n">
        <v>0.49</v>
      </c>
      <c r="I122" t="n">
        <v>15</v>
      </c>
      <c r="J122" t="n">
        <v>145.92</v>
      </c>
      <c r="K122" t="n">
        <v>47.83</v>
      </c>
      <c r="L122" t="n">
        <v>4</v>
      </c>
      <c r="M122" t="n">
        <v>1</v>
      </c>
      <c r="N122" t="n">
        <v>24.09</v>
      </c>
      <c r="O122" t="n">
        <v>18230.35</v>
      </c>
      <c r="P122" t="n">
        <v>67.59999999999999</v>
      </c>
      <c r="Q122" t="n">
        <v>968.5</v>
      </c>
      <c r="R122" t="n">
        <v>34.53</v>
      </c>
      <c r="S122" t="n">
        <v>23.91</v>
      </c>
      <c r="T122" t="n">
        <v>4516.55</v>
      </c>
      <c r="U122" t="n">
        <v>0.6899999999999999</v>
      </c>
      <c r="V122" t="n">
        <v>0.87</v>
      </c>
      <c r="W122" t="n">
        <v>1.12</v>
      </c>
      <c r="X122" t="n">
        <v>0.3</v>
      </c>
      <c r="Y122" t="n">
        <v>1</v>
      </c>
      <c r="Z122" t="n">
        <v>10</v>
      </c>
    </row>
    <row r="123">
      <c r="A123" t="n">
        <v>13</v>
      </c>
      <c r="B123" t="n">
        <v>70</v>
      </c>
      <c r="C123" t="inlineStr">
        <is>
          <t xml:space="preserve">CONCLUIDO	</t>
        </is>
      </c>
      <c r="D123" t="n">
        <v>9.5618</v>
      </c>
      <c r="E123" t="n">
        <v>10.46</v>
      </c>
      <c r="F123" t="n">
        <v>7.8</v>
      </c>
      <c r="G123" t="n">
        <v>31.19</v>
      </c>
      <c r="H123" t="n">
        <v>0.51</v>
      </c>
      <c r="I123" t="n">
        <v>15</v>
      </c>
      <c r="J123" t="n">
        <v>146.26</v>
      </c>
      <c r="K123" t="n">
        <v>47.83</v>
      </c>
      <c r="L123" t="n">
        <v>4.25</v>
      </c>
      <c r="M123" t="n">
        <v>0</v>
      </c>
      <c r="N123" t="n">
        <v>24.18</v>
      </c>
      <c r="O123" t="n">
        <v>18272.81</v>
      </c>
      <c r="P123" t="n">
        <v>67.77</v>
      </c>
      <c r="Q123" t="n">
        <v>968.52</v>
      </c>
      <c r="R123" t="n">
        <v>34.43</v>
      </c>
      <c r="S123" t="n">
        <v>23.91</v>
      </c>
      <c r="T123" t="n">
        <v>4465.39</v>
      </c>
      <c r="U123" t="n">
        <v>0.6899999999999999</v>
      </c>
      <c r="V123" t="n">
        <v>0.87</v>
      </c>
      <c r="W123" t="n">
        <v>1.12</v>
      </c>
      <c r="X123" t="n">
        <v>0.3</v>
      </c>
      <c r="Y123" t="n">
        <v>1</v>
      </c>
      <c r="Z123" t="n">
        <v>10</v>
      </c>
    </row>
    <row r="124">
      <c r="A124" t="n">
        <v>0</v>
      </c>
      <c r="B124" t="n">
        <v>90</v>
      </c>
      <c r="C124" t="inlineStr">
        <is>
          <t xml:space="preserve">CONCLUIDO	</t>
        </is>
      </c>
      <c r="D124" t="n">
        <v>6.7935</v>
      </c>
      <c r="E124" t="n">
        <v>14.72</v>
      </c>
      <c r="F124" t="n">
        <v>9.24</v>
      </c>
      <c r="G124" t="n">
        <v>6.45</v>
      </c>
      <c r="H124" t="n">
        <v>0.1</v>
      </c>
      <c r="I124" t="n">
        <v>86</v>
      </c>
      <c r="J124" t="n">
        <v>176.73</v>
      </c>
      <c r="K124" t="n">
        <v>52.44</v>
      </c>
      <c r="L124" t="n">
        <v>1</v>
      </c>
      <c r="M124" t="n">
        <v>84</v>
      </c>
      <c r="N124" t="n">
        <v>33.29</v>
      </c>
      <c r="O124" t="n">
        <v>22031.19</v>
      </c>
      <c r="P124" t="n">
        <v>117.92</v>
      </c>
      <c r="Q124" t="n">
        <v>968.66</v>
      </c>
      <c r="R124" t="n">
        <v>79.91</v>
      </c>
      <c r="S124" t="n">
        <v>23.91</v>
      </c>
      <c r="T124" t="n">
        <v>26852.09</v>
      </c>
      <c r="U124" t="n">
        <v>0.3</v>
      </c>
      <c r="V124" t="n">
        <v>0.73</v>
      </c>
      <c r="W124" t="n">
        <v>1.23</v>
      </c>
      <c r="X124" t="n">
        <v>1.74</v>
      </c>
      <c r="Y124" t="n">
        <v>1</v>
      </c>
      <c r="Z124" t="n">
        <v>10</v>
      </c>
    </row>
    <row r="125">
      <c r="A125" t="n">
        <v>1</v>
      </c>
      <c r="B125" t="n">
        <v>90</v>
      </c>
      <c r="C125" t="inlineStr">
        <is>
          <t xml:space="preserve">CONCLUIDO	</t>
        </is>
      </c>
      <c r="D125" t="n">
        <v>7.3917</v>
      </c>
      <c r="E125" t="n">
        <v>13.53</v>
      </c>
      <c r="F125" t="n">
        <v>8.800000000000001</v>
      </c>
      <c r="G125" t="n">
        <v>8.119999999999999</v>
      </c>
      <c r="H125" t="n">
        <v>0.13</v>
      </c>
      <c r="I125" t="n">
        <v>65</v>
      </c>
      <c r="J125" t="n">
        <v>177.1</v>
      </c>
      <c r="K125" t="n">
        <v>52.44</v>
      </c>
      <c r="L125" t="n">
        <v>1.25</v>
      </c>
      <c r="M125" t="n">
        <v>63</v>
      </c>
      <c r="N125" t="n">
        <v>33.41</v>
      </c>
      <c r="O125" t="n">
        <v>22076.81</v>
      </c>
      <c r="P125" t="n">
        <v>110.93</v>
      </c>
      <c r="Q125" t="n">
        <v>968.47</v>
      </c>
      <c r="R125" t="n">
        <v>66.3</v>
      </c>
      <c r="S125" t="n">
        <v>23.91</v>
      </c>
      <c r="T125" t="n">
        <v>20151.05</v>
      </c>
      <c r="U125" t="n">
        <v>0.36</v>
      </c>
      <c r="V125" t="n">
        <v>0.77</v>
      </c>
      <c r="W125" t="n">
        <v>1.18</v>
      </c>
      <c r="X125" t="n">
        <v>1.3</v>
      </c>
      <c r="Y125" t="n">
        <v>1</v>
      </c>
      <c r="Z125" t="n">
        <v>10</v>
      </c>
    </row>
    <row r="126">
      <c r="A126" t="n">
        <v>2</v>
      </c>
      <c r="B126" t="n">
        <v>90</v>
      </c>
      <c r="C126" t="inlineStr">
        <is>
          <t xml:space="preserve">CONCLUIDO	</t>
        </is>
      </c>
      <c r="D126" t="n">
        <v>7.8183</v>
      </c>
      <c r="E126" t="n">
        <v>12.79</v>
      </c>
      <c r="F126" t="n">
        <v>8.52</v>
      </c>
      <c r="G126" t="n">
        <v>9.83</v>
      </c>
      <c r="H126" t="n">
        <v>0.15</v>
      </c>
      <c r="I126" t="n">
        <v>52</v>
      </c>
      <c r="J126" t="n">
        <v>177.47</v>
      </c>
      <c r="K126" t="n">
        <v>52.44</v>
      </c>
      <c r="L126" t="n">
        <v>1.5</v>
      </c>
      <c r="M126" t="n">
        <v>50</v>
      </c>
      <c r="N126" t="n">
        <v>33.53</v>
      </c>
      <c r="O126" t="n">
        <v>22122.46</v>
      </c>
      <c r="P126" t="n">
        <v>106.25</v>
      </c>
      <c r="Q126" t="n">
        <v>968.35</v>
      </c>
      <c r="R126" t="n">
        <v>57.63</v>
      </c>
      <c r="S126" t="n">
        <v>23.91</v>
      </c>
      <c r="T126" t="n">
        <v>15880.49</v>
      </c>
      <c r="U126" t="n">
        <v>0.41</v>
      </c>
      <c r="V126" t="n">
        <v>0.79</v>
      </c>
      <c r="W126" t="n">
        <v>1.16</v>
      </c>
      <c r="X126" t="n">
        <v>1.02</v>
      </c>
      <c r="Y126" t="n">
        <v>1</v>
      </c>
      <c r="Z126" t="n">
        <v>10</v>
      </c>
    </row>
    <row r="127">
      <c r="A127" t="n">
        <v>3</v>
      </c>
      <c r="B127" t="n">
        <v>90</v>
      </c>
      <c r="C127" t="inlineStr">
        <is>
          <t xml:space="preserve">CONCLUIDO	</t>
        </is>
      </c>
      <c r="D127" t="n">
        <v>8.146800000000001</v>
      </c>
      <c r="E127" t="n">
        <v>12.27</v>
      </c>
      <c r="F127" t="n">
        <v>8.33</v>
      </c>
      <c r="G127" t="n">
        <v>11.62</v>
      </c>
      <c r="H127" t="n">
        <v>0.17</v>
      </c>
      <c r="I127" t="n">
        <v>43</v>
      </c>
      <c r="J127" t="n">
        <v>177.84</v>
      </c>
      <c r="K127" t="n">
        <v>52.44</v>
      </c>
      <c r="L127" t="n">
        <v>1.75</v>
      </c>
      <c r="M127" t="n">
        <v>41</v>
      </c>
      <c r="N127" t="n">
        <v>33.65</v>
      </c>
      <c r="O127" t="n">
        <v>22168.15</v>
      </c>
      <c r="P127" t="n">
        <v>102.48</v>
      </c>
      <c r="Q127" t="n">
        <v>968.47</v>
      </c>
      <c r="R127" t="n">
        <v>51.68</v>
      </c>
      <c r="S127" t="n">
        <v>23.91</v>
      </c>
      <c r="T127" t="n">
        <v>12950.24</v>
      </c>
      <c r="U127" t="n">
        <v>0.46</v>
      </c>
      <c r="V127" t="n">
        <v>0.8100000000000001</v>
      </c>
      <c r="W127" t="n">
        <v>1.14</v>
      </c>
      <c r="X127" t="n">
        <v>0.83</v>
      </c>
      <c r="Y127" t="n">
        <v>1</v>
      </c>
      <c r="Z127" t="n">
        <v>10</v>
      </c>
    </row>
    <row r="128">
      <c r="A128" t="n">
        <v>4</v>
      </c>
      <c r="B128" t="n">
        <v>90</v>
      </c>
      <c r="C128" t="inlineStr">
        <is>
          <t xml:space="preserve">CONCLUIDO	</t>
        </is>
      </c>
      <c r="D128" t="n">
        <v>8.3756</v>
      </c>
      <c r="E128" t="n">
        <v>11.94</v>
      </c>
      <c r="F128" t="n">
        <v>8.199999999999999</v>
      </c>
      <c r="G128" t="n">
        <v>13.3</v>
      </c>
      <c r="H128" t="n">
        <v>0.2</v>
      </c>
      <c r="I128" t="n">
        <v>37</v>
      </c>
      <c r="J128" t="n">
        <v>178.21</v>
      </c>
      <c r="K128" t="n">
        <v>52.44</v>
      </c>
      <c r="L128" t="n">
        <v>2</v>
      </c>
      <c r="M128" t="n">
        <v>35</v>
      </c>
      <c r="N128" t="n">
        <v>33.77</v>
      </c>
      <c r="O128" t="n">
        <v>22213.89</v>
      </c>
      <c r="P128" t="n">
        <v>99.65000000000001</v>
      </c>
      <c r="Q128" t="n">
        <v>968.46</v>
      </c>
      <c r="R128" t="n">
        <v>47.63</v>
      </c>
      <c r="S128" t="n">
        <v>23.91</v>
      </c>
      <c r="T128" t="n">
        <v>10958.33</v>
      </c>
      <c r="U128" t="n">
        <v>0.5</v>
      </c>
      <c r="V128" t="n">
        <v>0.82</v>
      </c>
      <c r="W128" t="n">
        <v>1.14</v>
      </c>
      <c r="X128" t="n">
        <v>0.71</v>
      </c>
      <c r="Y128" t="n">
        <v>1</v>
      </c>
      <c r="Z128" t="n">
        <v>10</v>
      </c>
    </row>
    <row r="129">
      <c r="A129" t="n">
        <v>5</v>
      </c>
      <c r="B129" t="n">
        <v>90</v>
      </c>
      <c r="C129" t="inlineStr">
        <is>
          <t xml:space="preserve">CONCLUIDO	</t>
        </is>
      </c>
      <c r="D129" t="n">
        <v>8.5549</v>
      </c>
      <c r="E129" t="n">
        <v>11.69</v>
      </c>
      <c r="F129" t="n">
        <v>8.130000000000001</v>
      </c>
      <c r="G129" t="n">
        <v>15.25</v>
      </c>
      <c r="H129" t="n">
        <v>0.22</v>
      </c>
      <c r="I129" t="n">
        <v>32</v>
      </c>
      <c r="J129" t="n">
        <v>178.59</v>
      </c>
      <c r="K129" t="n">
        <v>52.44</v>
      </c>
      <c r="L129" t="n">
        <v>2.25</v>
      </c>
      <c r="M129" t="n">
        <v>30</v>
      </c>
      <c r="N129" t="n">
        <v>33.89</v>
      </c>
      <c r="O129" t="n">
        <v>22259.66</v>
      </c>
      <c r="P129" t="n">
        <v>97.39</v>
      </c>
      <c r="Q129" t="n">
        <v>968.36</v>
      </c>
      <c r="R129" t="n">
        <v>45.33</v>
      </c>
      <c r="S129" t="n">
        <v>23.91</v>
      </c>
      <c r="T129" t="n">
        <v>9830.629999999999</v>
      </c>
      <c r="U129" t="n">
        <v>0.53</v>
      </c>
      <c r="V129" t="n">
        <v>0.83</v>
      </c>
      <c r="W129" t="n">
        <v>1.14</v>
      </c>
      <c r="X129" t="n">
        <v>0.63</v>
      </c>
      <c r="Y129" t="n">
        <v>1</v>
      </c>
      <c r="Z129" t="n">
        <v>10</v>
      </c>
    </row>
    <row r="130">
      <c r="A130" t="n">
        <v>6</v>
      </c>
      <c r="B130" t="n">
        <v>90</v>
      </c>
      <c r="C130" t="inlineStr">
        <is>
          <t xml:space="preserve">CONCLUIDO	</t>
        </is>
      </c>
      <c r="D130" t="n">
        <v>8.689399999999999</v>
      </c>
      <c r="E130" t="n">
        <v>11.51</v>
      </c>
      <c r="F130" t="n">
        <v>8.06</v>
      </c>
      <c r="G130" t="n">
        <v>16.67</v>
      </c>
      <c r="H130" t="n">
        <v>0.25</v>
      </c>
      <c r="I130" t="n">
        <v>29</v>
      </c>
      <c r="J130" t="n">
        <v>178.96</v>
      </c>
      <c r="K130" t="n">
        <v>52.44</v>
      </c>
      <c r="L130" t="n">
        <v>2.5</v>
      </c>
      <c r="M130" t="n">
        <v>27</v>
      </c>
      <c r="N130" t="n">
        <v>34.02</v>
      </c>
      <c r="O130" t="n">
        <v>22305.48</v>
      </c>
      <c r="P130" t="n">
        <v>95.48</v>
      </c>
      <c r="Q130" t="n">
        <v>968.35</v>
      </c>
      <c r="R130" t="n">
        <v>43.11</v>
      </c>
      <c r="S130" t="n">
        <v>23.91</v>
      </c>
      <c r="T130" t="n">
        <v>8736.1</v>
      </c>
      <c r="U130" t="n">
        <v>0.55</v>
      </c>
      <c r="V130" t="n">
        <v>0.84</v>
      </c>
      <c r="W130" t="n">
        <v>1.13</v>
      </c>
      <c r="X130" t="n">
        <v>0.5600000000000001</v>
      </c>
      <c r="Y130" t="n">
        <v>1</v>
      </c>
      <c r="Z130" t="n">
        <v>10</v>
      </c>
    </row>
    <row r="131">
      <c r="A131" t="n">
        <v>7</v>
      </c>
      <c r="B131" t="n">
        <v>90</v>
      </c>
      <c r="C131" t="inlineStr">
        <is>
          <t xml:space="preserve">CONCLUIDO	</t>
        </is>
      </c>
      <c r="D131" t="n">
        <v>8.8058</v>
      </c>
      <c r="E131" t="n">
        <v>11.36</v>
      </c>
      <c r="F131" t="n">
        <v>8.01</v>
      </c>
      <c r="G131" t="n">
        <v>18.49</v>
      </c>
      <c r="H131" t="n">
        <v>0.27</v>
      </c>
      <c r="I131" t="n">
        <v>26</v>
      </c>
      <c r="J131" t="n">
        <v>179.33</v>
      </c>
      <c r="K131" t="n">
        <v>52.44</v>
      </c>
      <c r="L131" t="n">
        <v>2.75</v>
      </c>
      <c r="M131" t="n">
        <v>24</v>
      </c>
      <c r="N131" t="n">
        <v>34.14</v>
      </c>
      <c r="O131" t="n">
        <v>22351.34</v>
      </c>
      <c r="P131" t="n">
        <v>93.88</v>
      </c>
      <c r="Q131" t="n">
        <v>968.37</v>
      </c>
      <c r="R131" t="n">
        <v>41.4</v>
      </c>
      <c r="S131" t="n">
        <v>23.91</v>
      </c>
      <c r="T131" t="n">
        <v>7897.9</v>
      </c>
      <c r="U131" t="n">
        <v>0.58</v>
      </c>
      <c r="V131" t="n">
        <v>0.84</v>
      </c>
      <c r="W131" t="n">
        <v>1.13</v>
      </c>
      <c r="X131" t="n">
        <v>0.51</v>
      </c>
      <c r="Y131" t="n">
        <v>1</v>
      </c>
      <c r="Z131" t="n">
        <v>10</v>
      </c>
    </row>
    <row r="132">
      <c r="A132" t="n">
        <v>8</v>
      </c>
      <c r="B132" t="n">
        <v>90</v>
      </c>
      <c r="C132" t="inlineStr">
        <is>
          <t xml:space="preserve">CONCLUIDO	</t>
        </is>
      </c>
      <c r="D132" t="n">
        <v>8.9465</v>
      </c>
      <c r="E132" t="n">
        <v>11.18</v>
      </c>
      <c r="F132" t="n">
        <v>7.94</v>
      </c>
      <c r="G132" t="n">
        <v>20.71</v>
      </c>
      <c r="H132" t="n">
        <v>0.3</v>
      </c>
      <c r="I132" t="n">
        <v>23</v>
      </c>
      <c r="J132" t="n">
        <v>179.7</v>
      </c>
      <c r="K132" t="n">
        <v>52.44</v>
      </c>
      <c r="L132" t="n">
        <v>3</v>
      </c>
      <c r="M132" t="n">
        <v>21</v>
      </c>
      <c r="N132" t="n">
        <v>34.26</v>
      </c>
      <c r="O132" t="n">
        <v>22397.24</v>
      </c>
      <c r="P132" t="n">
        <v>91.5</v>
      </c>
      <c r="Q132" t="n">
        <v>968.3200000000001</v>
      </c>
      <c r="R132" t="n">
        <v>39.52</v>
      </c>
      <c r="S132" t="n">
        <v>23.91</v>
      </c>
      <c r="T132" t="n">
        <v>6968.54</v>
      </c>
      <c r="U132" t="n">
        <v>0.61</v>
      </c>
      <c r="V132" t="n">
        <v>0.85</v>
      </c>
      <c r="W132" t="n">
        <v>1.12</v>
      </c>
      <c r="X132" t="n">
        <v>0.44</v>
      </c>
      <c r="Y132" t="n">
        <v>1</v>
      </c>
      <c r="Z132" t="n">
        <v>10</v>
      </c>
    </row>
    <row r="133">
      <c r="A133" t="n">
        <v>9</v>
      </c>
      <c r="B133" t="n">
        <v>90</v>
      </c>
      <c r="C133" t="inlineStr">
        <is>
          <t xml:space="preserve">CONCLUIDO	</t>
        </is>
      </c>
      <c r="D133" t="n">
        <v>9.0359</v>
      </c>
      <c r="E133" t="n">
        <v>11.07</v>
      </c>
      <c r="F133" t="n">
        <v>7.9</v>
      </c>
      <c r="G133" t="n">
        <v>22.57</v>
      </c>
      <c r="H133" t="n">
        <v>0.32</v>
      </c>
      <c r="I133" t="n">
        <v>21</v>
      </c>
      <c r="J133" t="n">
        <v>180.07</v>
      </c>
      <c r="K133" t="n">
        <v>52.44</v>
      </c>
      <c r="L133" t="n">
        <v>3.25</v>
      </c>
      <c r="M133" t="n">
        <v>19</v>
      </c>
      <c r="N133" t="n">
        <v>34.38</v>
      </c>
      <c r="O133" t="n">
        <v>22443.18</v>
      </c>
      <c r="P133" t="n">
        <v>89.52</v>
      </c>
      <c r="Q133" t="n">
        <v>968.34</v>
      </c>
      <c r="R133" t="n">
        <v>37.99</v>
      </c>
      <c r="S133" t="n">
        <v>23.91</v>
      </c>
      <c r="T133" t="n">
        <v>6218.03</v>
      </c>
      <c r="U133" t="n">
        <v>0.63</v>
      </c>
      <c r="V133" t="n">
        <v>0.86</v>
      </c>
      <c r="W133" t="n">
        <v>1.12</v>
      </c>
      <c r="X133" t="n">
        <v>0.4</v>
      </c>
      <c r="Y133" t="n">
        <v>1</v>
      </c>
      <c r="Z133" t="n">
        <v>10</v>
      </c>
    </row>
    <row r="134">
      <c r="A134" t="n">
        <v>10</v>
      </c>
      <c r="B134" t="n">
        <v>90</v>
      </c>
      <c r="C134" t="inlineStr">
        <is>
          <t xml:space="preserve">CONCLUIDO	</t>
        </is>
      </c>
      <c r="D134" t="n">
        <v>9.134499999999999</v>
      </c>
      <c r="E134" t="n">
        <v>10.95</v>
      </c>
      <c r="F134" t="n">
        <v>7.85</v>
      </c>
      <c r="G134" t="n">
        <v>24.79</v>
      </c>
      <c r="H134" t="n">
        <v>0.34</v>
      </c>
      <c r="I134" t="n">
        <v>19</v>
      </c>
      <c r="J134" t="n">
        <v>180.45</v>
      </c>
      <c r="K134" t="n">
        <v>52.44</v>
      </c>
      <c r="L134" t="n">
        <v>3.5</v>
      </c>
      <c r="M134" t="n">
        <v>17</v>
      </c>
      <c r="N134" t="n">
        <v>34.51</v>
      </c>
      <c r="O134" t="n">
        <v>22489.16</v>
      </c>
      <c r="P134" t="n">
        <v>87.89</v>
      </c>
      <c r="Q134" t="n">
        <v>968.34</v>
      </c>
      <c r="R134" t="n">
        <v>36.57</v>
      </c>
      <c r="S134" t="n">
        <v>23.91</v>
      </c>
      <c r="T134" t="n">
        <v>5514.35</v>
      </c>
      <c r="U134" t="n">
        <v>0.65</v>
      </c>
      <c r="V134" t="n">
        <v>0.86</v>
      </c>
      <c r="W134" t="n">
        <v>1.11</v>
      </c>
      <c r="X134" t="n">
        <v>0.35</v>
      </c>
      <c r="Y134" t="n">
        <v>1</v>
      </c>
      <c r="Z134" t="n">
        <v>10</v>
      </c>
    </row>
    <row r="135">
      <c r="A135" t="n">
        <v>11</v>
      </c>
      <c r="B135" t="n">
        <v>90</v>
      </c>
      <c r="C135" t="inlineStr">
        <is>
          <t xml:space="preserve">CONCLUIDO	</t>
        </is>
      </c>
      <c r="D135" t="n">
        <v>9.180400000000001</v>
      </c>
      <c r="E135" t="n">
        <v>10.89</v>
      </c>
      <c r="F135" t="n">
        <v>7.83</v>
      </c>
      <c r="G135" t="n">
        <v>26.11</v>
      </c>
      <c r="H135" t="n">
        <v>0.37</v>
      </c>
      <c r="I135" t="n">
        <v>18</v>
      </c>
      <c r="J135" t="n">
        <v>180.82</v>
      </c>
      <c r="K135" t="n">
        <v>52.44</v>
      </c>
      <c r="L135" t="n">
        <v>3.75</v>
      </c>
      <c r="M135" t="n">
        <v>16</v>
      </c>
      <c r="N135" t="n">
        <v>34.63</v>
      </c>
      <c r="O135" t="n">
        <v>22535.19</v>
      </c>
      <c r="P135" t="n">
        <v>85.06</v>
      </c>
      <c r="Q135" t="n">
        <v>968.4299999999999</v>
      </c>
      <c r="R135" t="n">
        <v>35.9</v>
      </c>
      <c r="S135" t="n">
        <v>23.91</v>
      </c>
      <c r="T135" t="n">
        <v>5186.78</v>
      </c>
      <c r="U135" t="n">
        <v>0.67</v>
      </c>
      <c r="V135" t="n">
        <v>0.86</v>
      </c>
      <c r="W135" t="n">
        <v>1.11</v>
      </c>
      <c r="X135" t="n">
        <v>0.34</v>
      </c>
      <c r="Y135" t="n">
        <v>1</v>
      </c>
      <c r="Z135" t="n">
        <v>10</v>
      </c>
    </row>
    <row r="136">
      <c r="A136" t="n">
        <v>12</v>
      </c>
      <c r="B136" t="n">
        <v>90</v>
      </c>
      <c r="C136" t="inlineStr">
        <is>
          <t xml:space="preserve">CONCLUIDO	</t>
        </is>
      </c>
      <c r="D136" t="n">
        <v>9.2225</v>
      </c>
      <c r="E136" t="n">
        <v>10.84</v>
      </c>
      <c r="F136" t="n">
        <v>7.82</v>
      </c>
      <c r="G136" t="n">
        <v>27.59</v>
      </c>
      <c r="H136" t="n">
        <v>0.39</v>
      </c>
      <c r="I136" t="n">
        <v>17</v>
      </c>
      <c r="J136" t="n">
        <v>181.19</v>
      </c>
      <c r="K136" t="n">
        <v>52.44</v>
      </c>
      <c r="L136" t="n">
        <v>4</v>
      </c>
      <c r="M136" t="n">
        <v>15</v>
      </c>
      <c r="N136" t="n">
        <v>34.75</v>
      </c>
      <c r="O136" t="n">
        <v>22581.25</v>
      </c>
      <c r="P136" t="n">
        <v>84.19</v>
      </c>
      <c r="Q136" t="n">
        <v>968.37</v>
      </c>
      <c r="R136" t="n">
        <v>35.72</v>
      </c>
      <c r="S136" t="n">
        <v>23.91</v>
      </c>
      <c r="T136" t="n">
        <v>5099.31</v>
      </c>
      <c r="U136" t="n">
        <v>0.67</v>
      </c>
      <c r="V136" t="n">
        <v>0.87</v>
      </c>
      <c r="W136" t="n">
        <v>1.11</v>
      </c>
      <c r="X136" t="n">
        <v>0.32</v>
      </c>
      <c r="Y136" t="n">
        <v>1</v>
      </c>
      <c r="Z136" t="n">
        <v>10</v>
      </c>
    </row>
    <row r="137">
      <c r="A137" t="n">
        <v>13</v>
      </c>
      <c r="B137" t="n">
        <v>90</v>
      </c>
      <c r="C137" t="inlineStr">
        <is>
          <t xml:space="preserve">CONCLUIDO	</t>
        </is>
      </c>
      <c r="D137" t="n">
        <v>9.3233</v>
      </c>
      <c r="E137" t="n">
        <v>10.73</v>
      </c>
      <c r="F137" t="n">
        <v>7.77</v>
      </c>
      <c r="G137" t="n">
        <v>31.09</v>
      </c>
      <c r="H137" t="n">
        <v>0.42</v>
      </c>
      <c r="I137" t="n">
        <v>15</v>
      </c>
      <c r="J137" t="n">
        <v>181.57</v>
      </c>
      <c r="K137" t="n">
        <v>52.44</v>
      </c>
      <c r="L137" t="n">
        <v>4.25</v>
      </c>
      <c r="M137" t="n">
        <v>13</v>
      </c>
      <c r="N137" t="n">
        <v>34.88</v>
      </c>
      <c r="O137" t="n">
        <v>22627.36</v>
      </c>
      <c r="P137" t="n">
        <v>81.86</v>
      </c>
      <c r="Q137" t="n">
        <v>968.38</v>
      </c>
      <c r="R137" t="n">
        <v>34.35</v>
      </c>
      <c r="S137" t="n">
        <v>23.91</v>
      </c>
      <c r="T137" t="n">
        <v>4423.48</v>
      </c>
      <c r="U137" t="n">
        <v>0.7</v>
      </c>
      <c r="V137" t="n">
        <v>0.87</v>
      </c>
      <c r="W137" t="n">
        <v>1.1</v>
      </c>
      <c r="X137" t="n">
        <v>0.28</v>
      </c>
      <c r="Y137" t="n">
        <v>1</v>
      </c>
      <c r="Z137" t="n">
        <v>10</v>
      </c>
    </row>
    <row r="138">
      <c r="A138" t="n">
        <v>14</v>
      </c>
      <c r="B138" t="n">
        <v>90</v>
      </c>
      <c r="C138" t="inlineStr">
        <is>
          <t xml:space="preserve">CONCLUIDO	</t>
        </is>
      </c>
      <c r="D138" t="n">
        <v>9.3809</v>
      </c>
      <c r="E138" t="n">
        <v>10.66</v>
      </c>
      <c r="F138" t="n">
        <v>7.74</v>
      </c>
      <c r="G138" t="n">
        <v>33.18</v>
      </c>
      <c r="H138" t="n">
        <v>0.44</v>
      </c>
      <c r="I138" t="n">
        <v>14</v>
      </c>
      <c r="J138" t="n">
        <v>181.94</v>
      </c>
      <c r="K138" t="n">
        <v>52.44</v>
      </c>
      <c r="L138" t="n">
        <v>4.5</v>
      </c>
      <c r="M138" t="n">
        <v>12</v>
      </c>
      <c r="N138" t="n">
        <v>35</v>
      </c>
      <c r="O138" t="n">
        <v>22673.63</v>
      </c>
      <c r="P138" t="n">
        <v>79.95</v>
      </c>
      <c r="Q138" t="n">
        <v>968.4</v>
      </c>
      <c r="R138" t="n">
        <v>33.24</v>
      </c>
      <c r="S138" t="n">
        <v>23.91</v>
      </c>
      <c r="T138" t="n">
        <v>3874.95</v>
      </c>
      <c r="U138" t="n">
        <v>0.72</v>
      </c>
      <c r="V138" t="n">
        <v>0.87</v>
      </c>
      <c r="W138" t="n">
        <v>1.1</v>
      </c>
      <c r="X138" t="n">
        <v>0.24</v>
      </c>
      <c r="Y138" t="n">
        <v>1</v>
      </c>
      <c r="Z138" t="n">
        <v>10</v>
      </c>
    </row>
    <row r="139">
      <c r="A139" t="n">
        <v>15</v>
      </c>
      <c r="B139" t="n">
        <v>90</v>
      </c>
      <c r="C139" t="inlineStr">
        <is>
          <t xml:space="preserve">CONCLUIDO	</t>
        </is>
      </c>
      <c r="D139" t="n">
        <v>9.4145</v>
      </c>
      <c r="E139" t="n">
        <v>10.62</v>
      </c>
      <c r="F139" t="n">
        <v>7.74</v>
      </c>
      <c r="G139" t="n">
        <v>35.72</v>
      </c>
      <c r="H139" t="n">
        <v>0.46</v>
      </c>
      <c r="I139" t="n">
        <v>13</v>
      </c>
      <c r="J139" t="n">
        <v>182.32</v>
      </c>
      <c r="K139" t="n">
        <v>52.44</v>
      </c>
      <c r="L139" t="n">
        <v>4.75</v>
      </c>
      <c r="M139" t="n">
        <v>8</v>
      </c>
      <c r="N139" t="n">
        <v>35.12</v>
      </c>
      <c r="O139" t="n">
        <v>22719.83</v>
      </c>
      <c r="P139" t="n">
        <v>78.77</v>
      </c>
      <c r="Q139" t="n">
        <v>968.36</v>
      </c>
      <c r="R139" t="n">
        <v>33.23</v>
      </c>
      <c r="S139" t="n">
        <v>23.91</v>
      </c>
      <c r="T139" t="n">
        <v>3876.48</v>
      </c>
      <c r="U139" t="n">
        <v>0.72</v>
      </c>
      <c r="V139" t="n">
        <v>0.87</v>
      </c>
      <c r="W139" t="n">
        <v>1.1</v>
      </c>
      <c r="X139" t="n">
        <v>0.24</v>
      </c>
      <c r="Y139" t="n">
        <v>1</v>
      </c>
      <c r="Z139" t="n">
        <v>10</v>
      </c>
    </row>
    <row r="140">
      <c r="A140" t="n">
        <v>16</v>
      </c>
      <c r="B140" t="n">
        <v>90</v>
      </c>
      <c r="C140" t="inlineStr">
        <is>
          <t xml:space="preserve">CONCLUIDO	</t>
        </is>
      </c>
      <c r="D140" t="n">
        <v>9.4024</v>
      </c>
      <c r="E140" t="n">
        <v>10.64</v>
      </c>
      <c r="F140" t="n">
        <v>7.75</v>
      </c>
      <c r="G140" t="n">
        <v>35.78</v>
      </c>
      <c r="H140" t="n">
        <v>0.49</v>
      </c>
      <c r="I140" t="n">
        <v>13</v>
      </c>
      <c r="J140" t="n">
        <v>182.69</v>
      </c>
      <c r="K140" t="n">
        <v>52.44</v>
      </c>
      <c r="L140" t="n">
        <v>5</v>
      </c>
      <c r="M140" t="n">
        <v>5</v>
      </c>
      <c r="N140" t="n">
        <v>35.25</v>
      </c>
      <c r="O140" t="n">
        <v>22766.06</v>
      </c>
      <c r="P140" t="n">
        <v>78.18000000000001</v>
      </c>
      <c r="Q140" t="n">
        <v>968.3200000000001</v>
      </c>
      <c r="R140" t="n">
        <v>33.33</v>
      </c>
      <c r="S140" t="n">
        <v>23.91</v>
      </c>
      <c r="T140" t="n">
        <v>3925.11</v>
      </c>
      <c r="U140" t="n">
        <v>0.72</v>
      </c>
      <c r="V140" t="n">
        <v>0.87</v>
      </c>
      <c r="W140" t="n">
        <v>1.11</v>
      </c>
      <c r="X140" t="n">
        <v>0.26</v>
      </c>
      <c r="Y140" t="n">
        <v>1</v>
      </c>
      <c r="Z140" t="n">
        <v>10</v>
      </c>
    </row>
    <row r="141">
      <c r="A141" t="n">
        <v>17</v>
      </c>
      <c r="B141" t="n">
        <v>90</v>
      </c>
      <c r="C141" t="inlineStr">
        <is>
          <t xml:space="preserve">CONCLUIDO	</t>
        </is>
      </c>
      <c r="D141" t="n">
        <v>9.410500000000001</v>
      </c>
      <c r="E141" t="n">
        <v>10.63</v>
      </c>
      <c r="F141" t="n">
        <v>7.74</v>
      </c>
      <c r="G141" t="n">
        <v>35.74</v>
      </c>
      <c r="H141" t="n">
        <v>0.51</v>
      </c>
      <c r="I141" t="n">
        <v>13</v>
      </c>
      <c r="J141" t="n">
        <v>183.07</v>
      </c>
      <c r="K141" t="n">
        <v>52.44</v>
      </c>
      <c r="L141" t="n">
        <v>5.25</v>
      </c>
      <c r="M141" t="n">
        <v>2</v>
      </c>
      <c r="N141" t="n">
        <v>35.37</v>
      </c>
      <c r="O141" t="n">
        <v>22812.34</v>
      </c>
      <c r="P141" t="n">
        <v>77.62</v>
      </c>
      <c r="Q141" t="n">
        <v>968.35</v>
      </c>
      <c r="R141" t="n">
        <v>33.1</v>
      </c>
      <c r="S141" t="n">
        <v>23.91</v>
      </c>
      <c r="T141" t="n">
        <v>3811.39</v>
      </c>
      <c r="U141" t="n">
        <v>0.72</v>
      </c>
      <c r="V141" t="n">
        <v>0.87</v>
      </c>
      <c r="W141" t="n">
        <v>1.11</v>
      </c>
      <c r="X141" t="n">
        <v>0.25</v>
      </c>
      <c r="Y141" t="n">
        <v>1</v>
      </c>
      <c r="Z141" t="n">
        <v>10</v>
      </c>
    </row>
    <row r="142">
      <c r="A142" t="n">
        <v>18</v>
      </c>
      <c r="B142" t="n">
        <v>90</v>
      </c>
      <c r="C142" t="inlineStr">
        <is>
          <t xml:space="preserve">CONCLUIDO	</t>
        </is>
      </c>
      <c r="D142" t="n">
        <v>9.4575</v>
      </c>
      <c r="E142" t="n">
        <v>10.57</v>
      </c>
      <c r="F142" t="n">
        <v>7.73</v>
      </c>
      <c r="G142" t="n">
        <v>38.63</v>
      </c>
      <c r="H142" t="n">
        <v>0.53</v>
      </c>
      <c r="I142" t="n">
        <v>12</v>
      </c>
      <c r="J142" t="n">
        <v>183.44</v>
      </c>
      <c r="K142" t="n">
        <v>52.44</v>
      </c>
      <c r="L142" t="n">
        <v>5.5</v>
      </c>
      <c r="M142" t="n">
        <v>1</v>
      </c>
      <c r="N142" t="n">
        <v>35.5</v>
      </c>
      <c r="O142" t="n">
        <v>22858.66</v>
      </c>
      <c r="P142" t="n">
        <v>76.92</v>
      </c>
      <c r="Q142" t="n">
        <v>968.3200000000001</v>
      </c>
      <c r="R142" t="n">
        <v>32.48</v>
      </c>
      <c r="S142" t="n">
        <v>23.91</v>
      </c>
      <c r="T142" t="n">
        <v>3505.13</v>
      </c>
      <c r="U142" t="n">
        <v>0.74</v>
      </c>
      <c r="V142" t="n">
        <v>0.88</v>
      </c>
      <c r="W142" t="n">
        <v>1.11</v>
      </c>
      <c r="X142" t="n">
        <v>0.23</v>
      </c>
      <c r="Y142" t="n">
        <v>1</v>
      </c>
      <c r="Z142" t="n">
        <v>10</v>
      </c>
    </row>
    <row r="143">
      <c r="A143" t="n">
        <v>19</v>
      </c>
      <c r="B143" t="n">
        <v>90</v>
      </c>
      <c r="C143" t="inlineStr">
        <is>
          <t xml:space="preserve">CONCLUIDO	</t>
        </is>
      </c>
      <c r="D143" t="n">
        <v>9.450100000000001</v>
      </c>
      <c r="E143" t="n">
        <v>10.58</v>
      </c>
      <c r="F143" t="n">
        <v>7.73</v>
      </c>
      <c r="G143" t="n">
        <v>38.67</v>
      </c>
      <c r="H143" t="n">
        <v>0.55</v>
      </c>
      <c r="I143" t="n">
        <v>12</v>
      </c>
      <c r="J143" t="n">
        <v>183.82</v>
      </c>
      <c r="K143" t="n">
        <v>52.44</v>
      </c>
      <c r="L143" t="n">
        <v>5.75</v>
      </c>
      <c r="M143" t="n">
        <v>1</v>
      </c>
      <c r="N143" t="n">
        <v>35.63</v>
      </c>
      <c r="O143" t="n">
        <v>22905.03</v>
      </c>
      <c r="P143" t="n">
        <v>77.16</v>
      </c>
      <c r="Q143" t="n">
        <v>968.34</v>
      </c>
      <c r="R143" t="n">
        <v>32.74</v>
      </c>
      <c r="S143" t="n">
        <v>23.91</v>
      </c>
      <c r="T143" t="n">
        <v>3638.34</v>
      </c>
      <c r="U143" t="n">
        <v>0.73</v>
      </c>
      <c r="V143" t="n">
        <v>0.87</v>
      </c>
      <c r="W143" t="n">
        <v>1.11</v>
      </c>
      <c r="X143" t="n">
        <v>0.24</v>
      </c>
      <c r="Y143" t="n">
        <v>1</v>
      </c>
      <c r="Z143" t="n">
        <v>10</v>
      </c>
    </row>
    <row r="144">
      <c r="A144" t="n">
        <v>20</v>
      </c>
      <c r="B144" t="n">
        <v>90</v>
      </c>
      <c r="C144" t="inlineStr">
        <is>
          <t xml:space="preserve">CONCLUIDO	</t>
        </is>
      </c>
      <c r="D144" t="n">
        <v>9.4436</v>
      </c>
      <c r="E144" t="n">
        <v>10.59</v>
      </c>
      <c r="F144" t="n">
        <v>7.74</v>
      </c>
      <c r="G144" t="n">
        <v>38.71</v>
      </c>
      <c r="H144" t="n">
        <v>0.58</v>
      </c>
      <c r="I144" t="n">
        <v>12</v>
      </c>
      <c r="J144" t="n">
        <v>184.19</v>
      </c>
      <c r="K144" t="n">
        <v>52.44</v>
      </c>
      <c r="L144" t="n">
        <v>6</v>
      </c>
      <c r="M144" t="n">
        <v>0</v>
      </c>
      <c r="N144" t="n">
        <v>35.75</v>
      </c>
      <c r="O144" t="n">
        <v>22951.43</v>
      </c>
      <c r="P144" t="n">
        <v>77.5</v>
      </c>
      <c r="Q144" t="n">
        <v>968.38</v>
      </c>
      <c r="R144" t="n">
        <v>32.83</v>
      </c>
      <c r="S144" t="n">
        <v>23.91</v>
      </c>
      <c r="T144" t="n">
        <v>3681.65</v>
      </c>
      <c r="U144" t="n">
        <v>0.73</v>
      </c>
      <c r="V144" t="n">
        <v>0.87</v>
      </c>
      <c r="W144" t="n">
        <v>1.12</v>
      </c>
      <c r="X144" t="n">
        <v>0.25</v>
      </c>
      <c r="Y144" t="n">
        <v>1</v>
      </c>
      <c r="Z144" t="n">
        <v>10</v>
      </c>
    </row>
    <row r="145">
      <c r="A145" t="n">
        <v>0</v>
      </c>
      <c r="B145" t="n">
        <v>110</v>
      </c>
      <c r="C145" t="inlineStr">
        <is>
          <t xml:space="preserve">CONCLUIDO	</t>
        </is>
      </c>
      <c r="D145" t="n">
        <v>6.1166</v>
      </c>
      <c r="E145" t="n">
        <v>16.35</v>
      </c>
      <c r="F145" t="n">
        <v>9.51</v>
      </c>
      <c r="G145" t="n">
        <v>5.71</v>
      </c>
      <c r="H145" t="n">
        <v>0.08</v>
      </c>
      <c r="I145" t="n">
        <v>100</v>
      </c>
      <c r="J145" t="n">
        <v>213.37</v>
      </c>
      <c r="K145" t="n">
        <v>56.13</v>
      </c>
      <c r="L145" t="n">
        <v>1</v>
      </c>
      <c r="M145" t="n">
        <v>98</v>
      </c>
      <c r="N145" t="n">
        <v>46.25</v>
      </c>
      <c r="O145" t="n">
        <v>26550.29</v>
      </c>
      <c r="P145" t="n">
        <v>138.08</v>
      </c>
      <c r="Q145" t="n">
        <v>968.62</v>
      </c>
      <c r="R145" t="n">
        <v>88.72</v>
      </c>
      <c r="S145" t="n">
        <v>23.91</v>
      </c>
      <c r="T145" t="n">
        <v>31187.47</v>
      </c>
      <c r="U145" t="n">
        <v>0.27</v>
      </c>
      <c r="V145" t="n">
        <v>0.71</v>
      </c>
      <c r="W145" t="n">
        <v>1.24</v>
      </c>
      <c r="X145" t="n">
        <v>2.02</v>
      </c>
      <c r="Y145" t="n">
        <v>1</v>
      </c>
      <c r="Z145" t="n">
        <v>10</v>
      </c>
    </row>
    <row r="146">
      <c r="A146" t="n">
        <v>1</v>
      </c>
      <c r="B146" t="n">
        <v>110</v>
      </c>
      <c r="C146" t="inlineStr">
        <is>
          <t xml:space="preserve">CONCLUIDO	</t>
        </is>
      </c>
      <c r="D146" t="n">
        <v>6.7349</v>
      </c>
      <c r="E146" t="n">
        <v>14.85</v>
      </c>
      <c r="F146" t="n">
        <v>9.029999999999999</v>
      </c>
      <c r="G146" t="n">
        <v>7.13</v>
      </c>
      <c r="H146" t="n">
        <v>0.1</v>
      </c>
      <c r="I146" t="n">
        <v>76</v>
      </c>
      <c r="J146" t="n">
        <v>213.78</v>
      </c>
      <c r="K146" t="n">
        <v>56.13</v>
      </c>
      <c r="L146" t="n">
        <v>1.25</v>
      </c>
      <c r="M146" t="n">
        <v>74</v>
      </c>
      <c r="N146" t="n">
        <v>46.4</v>
      </c>
      <c r="O146" t="n">
        <v>26600.32</v>
      </c>
      <c r="P146" t="n">
        <v>130.1</v>
      </c>
      <c r="Q146" t="n">
        <v>968.86</v>
      </c>
      <c r="R146" t="n">
        <v>73.16</v>
      </c>
      <c r="S146" t="n">
        <v>23.91</v>
      </c>
      <c r="T146" t="n">
        <v>23526.71</v>
      </c>
      <c r="U146" t="n">
        <v>0.33</v>
      </c>
      <c r="V146" t="n">
        <v>0.75</v>
      </c>
      <c r="W146" t="n">
        <v>1.21</v>
      </c>
      <c r="X146" t="n">
        <v>1.53</v>
      </c>
      <c r="Y146" t="n">
        <v>1</v>
      </c>
      <c r="Z146" t="n">
        <v>10</v>
      </c>
    </row>
    <row r="147">
      <c r="A147" t="n">
        <v>2</v>
      </c>
      <c r="B147" t="n">
        <v>110</v>
      </c>
      <c r="C147" t="inlineStr">
        <is>
          <t xml:space="preserve">CONCLUIDO	</t>
        </is>
      </c>
      <c r="D147" t="n">
        <v>7.1983</v>
      </c>
      <c r="E147" t="n">
        <v>13.89</v>
      </c>
      <c r="F147" t="n">
        <v>8.699999999999999</v>
      </c>
      <c r="G147" t="n">
        <v>8.56</v>
      </c>
      <c r="H147" t="n">
        <v>0.12</v>
      </c>
      <c r="I147" t="n">
        <v>61</v>
      </c>
      <c r="J147" t="n">
        <v>214.19</v>
      </c>
      <c r="K147" t="n">
        <v>56.13</v>
      </c>
      <c r="L147" t="n">
        <v>1.5</v>
      </c>
      <c r="M147" t="n">
        <v>59</v>
      </c>
      <c r="N147" t="n">
        <v>46.56</v>
      </c>
      <c r="O147" t="n">
        <v>26650.41</v>
      </c>
      <c r="P147" t="n">
        <v>124.39</v>
      </c>
      <c r="Q147" t="n">
        <v>968.52</v>
      </c>
      <c r="R147" t="n">
        <v>63.37</v>
      </c>
      <c r="S147" t="n">
        <v>23.91</v>
      </c>
      <c r="T147" t="n">
        <v>18706.45</v>
      </c>
      <c r="U147" t="n">
        <v>0.38</v>
      </c>
      <c r="V147" t="n">
        <v>0.78</v>
      </c>
      <c r="W147" t="n">
        <v>1.17</v>
      </c>
      <c r="X147" t="n">
        <v>1.21</v>
      </c>
      <c r="Y147" t="n">
        <v>1</v>
      </c>
      <c r="Z147" t="n">
        <v>10</v>
      </c>
    </row>
    <row r="148">
      <c r="A148" t="n">
        <v>3</v>
      </c>
      <c r="B148" t="n">
        <v>110</v>
      </c>
      <c r="C148" t="inlineStr">
        <is>
          <t xml:space="preserve">CONCLUIDO	</t>
        </is>
      </c>
      <c r="D148" t="n">
        <v>7.5347</v>
      </c>
      <c r="E148" t="n">
        <v>13.27</v>
      </c>
      <c r="F148" t="n">
        <v>8.51</v>
      </c>
      <c r="G148" t="n">
        <v>10.01</v>
      </c>
      <c r="H148" t="n">
        <v>0.14</v>
      </c>
      <c r="I148" t="n">
        <v>51</v>
      </c>
      <c r="J148" t="n">
        <v>214.59</v>
      </c>
      <c r="K148" t="n">
        <v>56.13</v>
      </c>
      <c r="L148" t="n">
        <v>1.75</v>
      </c>
      <c r="M148" t="n">
        <v>49</v>
      </c>
      <c r="N148" t="n">
        <v>46.72</v>
      </c>
      <c r="O148" t="n">
        <v>26700.55</v>
      </c>
      <c r="P148" t="n">
        <v>120.55</v>
      </c>
      <c r="Q148" t="n">
        <v>968.53</v>
      </c>
      <c r="R148" t="n">
        <v>57.18</v>
      </c>
      <c r="S148" t="n">
        <v>23.91</v>
      </c>
      <c r="T148" t="n">
        <v>15663.32</v>
      </c>
      <c r="U148" t="n">
        <v>0.42</v>
      </c>
      <c r="V148" t="n">
        <v>0.8</v>
      </c>
      <c r="W148" t="n">
        <v>1.16</v>
      </c>
      <c r="X148" t="n">
        <v>1.01</v>
      </c>
      <c r="Y148" t="n">
        <v>1</v>
      </c>
      <c r="Z148" t="n">
        <v>10</v>
      </c>
    </row>
    <row r="149">
      <c r="A149" t="n">
        <v>4</v>
      </c>
      <c r="B149" t="n">
        <v>110</v>
      </c>
      <c r="C149" t="inlineStr">
        <is>
          <t xml:space="preserve">CONCLUIDO	</t>
        </is>
      </c>
      <c r="D149" t="n">
        <v>7.8363</v>
      </c>
      <c r="E149" t="n">
        <v>12.76</v>
      </c>
      <c r="F149" t="n">
        <v>8.33</v>
      </c>
      <c r="G149" t="n">
        <v>11.63</v>
      </c>
      <c r="H149" t="n">
        <v>0.17</v>
      </c>
      <c r="I149" t="n">
        <v>43</v>
      </c>
      <c r="J149" t="n">
        <v>215</v>
      </c>
      <c r="K149" t="n">
        <v>56.13</v>
      </c>
      <c r="L149" t="n">
        <v>2</v>
      </c>
      <c r="M149" t="n">
        <v>41</v>
      </c>
      <c r="N149" t="n">
        <v>46.87</v>
      </c>
      <c r="O149" t="n">
        <v>26750.75</v>
      </c>
      <c r="P149" t="n">
        <v>117.08</v>
      </c>
      <c r="Q149" t="n">
        <v>968.45</v>
      </c>
      <c r="R149" t="n">
        <v>51.75</v>
      </c>
      <c r="S149" t="n">
        <v>23.91</v>
      </c>
      <c r="T149" t="n">
        <v>12985.27</v>
      </c>
      <c r="U149" t="n">
        <v>0.46</v>
      </c>
      <c r="V149" t="n">
        <v>0.8100000000000001</v>
      </c>
      <c r="W149" t="n">
        <v>1.15</v>
      </c>
      <c r="X149" t="n">
        <v>0.84</v>
      </c>
      <c r="Y149" t="n">
        <v>1</v>
      </c>
      <c r="Z149" t="n">
        <v>10</v>
      </c>
    </row>
    <row r="150">
      <c r="A150" t="n">
        <v>5</v>
      </c>
      <c r="B150" t="n">
        <v>110</v>
      </c>
      <c r="C150" t="inlineStr">
        <is>
          <t xml:space="preserve">CONCLUIDO	</t>
        </is>
      </c>
      <c r="D150" t="n">
        <v>8.0212</v>
      </c>
      <c r="E150" t="n">
        <v>12.47</v>
      </c>
      <c r="F150" t="n">
        <v>8.25</v>
      </c>
      <c r="G150" t="n">
        <v>13.03</v>
      </c>
      <c r="H150" t="n">
        <v>0.19</v>
      </c>
      <c r="I150" t="n">
        <v>38</v>
      </c>
      <c r="J150" t="n">
        <v>215.41</v>
      </c>
      <c r="K150" t="n">
        <v>56.13</v>
      </c>
      <c r="L150" t="n">
        <v>2.25</v>
      </c>
      <c r="M150" t="n">
        <v>36</v>
      </c>
      <c r="N150" t="n">
        <v>47.03</v>
      </c>
      <c r="O150" t="n">
        <v>26801</v>
      </c>
      <c r="P150" t="n">
        <v>115.04</v>
      </c>
      <c r="Q150" t="n">
        <v>968.3200000000001</v>
      </c>
      <c r="R150" t="n">
        <v>49.12</v>
      </c>
      <c r="S150" t="n">
        <v>23.91</v>
      </c>
      <c r="T150" t="n">
        <v>11694.39</v>
      </c>
      <c r="U150" t="n">
        <v>0.49</v>
      </c>
      <c r="V150" t="n">
        <v>0.82</v>
      </c>
      <c r="W150" t="n">
        <v>1.14</v>
      </c>
      <c r="X150" t="n">
        <v>0.75</v>
      </c>
      <c r="Y150" t="n">
        <v>1</v>
      </c>
      <c r="Z150" t="n">
        <v>10</v>
      </c>
    </row>
    <row r="151">
      <c r="A151" t="n">
        <v>6</v>
      </c>
      <c r="B151" t="n">
        <v>110</v>
      </c>
      <c r="C151" t="inlineStr">
        <is>
          <t xml:space="preserve">CONCLUIDO	</t>
        </is>
      </c>
      <c r="D151" t="n">
        <v>8.195600000000001</v>
      </c>
      <c r="E151" t="n">
        <v>12.2</v>
      </c>
      <c r="F151" t="n">
        <v>8.15</v>
      </c>
      <c r="G151" t="n">
        <v>14.39</v>
      </c>
      <c r="H151" t="n">
        <v>0.21</v>
      </c>
      <c r="I151" t="n">
        <v>34</v>
      </c>
      <c r="J151" t="n">
        <v>215.82</v>
      </c>
      <c r="K151" t="n">
        <v>56.13</v>
      </c>
      <c r="L151" t="n">
        <v>2.5</v>
      </c>
      <c r="M151" t="n">
        <v>32</v>
      </c>
      <c r="N151" t="n">
        <v>47.19</v>
      </c>
      <c r="O151" t="n">
        <v>26851.31</v>
      </c>
      <c r="P151" t="n">
        <v>112.5</v>
      </c>
      <c r="Q151" t="n">
        <v>968.37</v>
      </c>
      <c r="R151" t="n">
        <v>45.99</v>
      </c>
      <c r="S151" t="n">
        <v>23.91</v>
      </c>
      <c r="T151" t="n">
        <v>10152.73</v>
      </c>
      <c r="U151" t="n">
        <v>0.52</v>
      </c>
      <c r="V151" t="n">
        <v>0.83</v>
      </c>
      <c r="W151" t="n">
        <v>1.14</v>
      </c>
      <c r="X151" t="n">
        <v>0.66</v>
      </c>
      <c r="Y151" t="n">
        <v>1</v>
      </c>
      <c r="Z151" t="n">
        <v>10</v>
      </c>
    </row>
    <row r="152">
      <c r="A152" t="n">
        <v>7</v>
      </c>
      <c r="B152" t="n">
        <v>110</v>
      </c>
      <c r="C152" t="inlineStr">
        <is>
          <t xml:space="preserve">CONCLUIDO	</t>
        </is>
      </c>
      <c r="D152" t="n">
        <v>8.369199999999999</v>
      </c>
      <c r="E152" t="n">
        <v>11.95</v>
      </c>
      <c r="F152" t="n">
        <v>8.07</v>
      </c>
      <c r="G152" t="n">
        <v>16.14</v>
      </c>
      <c r="H152" t="n">
        <v>0.23</v>
      </c>
      <c r="I152" t="n">
        <v>30</v>
      </c>
      <c r="J152" t="n">
        <v>216.22</v>
      </c>
      <c r="K152" t="n">
        <v>56.13</v>
      </c>
      <c r="L152" t="n">
        <v>2.75</v>
      </c>
      <c r="M152" t="n">
        <v>28</v>
      </c>
      <c r="N152" t="n">
        <v>47.35</v>
      </c>
      <c r="O152" t="n">
        <v>26901.66</v>
      </c>
      <c r="P152" t="n">
        <v>110.39</v>
      </c>
      <c r="Q152" t="n">
        <v>968.4400000000001</v>
      </c>
      <c r="R152" t="n">
        <v>43.61</v>
      </c>
      <c r="S152" t="n">
        <v>23.91</v>
      </c>
      <c r="T152" t="n">
        <v>8982.110000000001</v>
      </c>
      <c r="U152" t="n">
        <v>0.55</v>
      </c>
      <c r="V152" t="n">
        <v>0.84</v>
      </c>
      <c r="W152" t="n">
        <v>1.12</v>
      </c>
      <c r="X152" t="n">
        <v>0.57</v>
      </c>
      <c r="Y152" t="n">
        <v>1</v>
      </c>
      <c r="Z152" t="n">
        <v>10</v>
      </c>
    </row>
    <row r="153">
      <c r="A153" t="n">
        <v>8</v>
      </c>
      <c r="B153" t="n">
        <v>110</v>
      </c>
      <c r="C153" t="inlineStr">
        <is>
          <t xml:space="preserve">CONCLUIDO	</t>
        </is>
      </c>
      <c r="D153" t="n">
        <v>8.5016</v>
      </c>
      <c r="E153" t="n">
        <v>11.76</v>
      </c>
      <c r="F153" t="n">
        <v>8.01</v>
      </c>
      <c r="G153" t="n">
        <v>17.8</v>
      </c>
      <c r="H153" t="n">
        <v>0.25</v>
      </c>
      <c r="I153" t="n">
        <v>27</v>
      </c>
      <c r="J153" t="n">
        <v>216.63</v>
      </c>
      <c r="K153" t="n">
        <v>56.13</v>
      </c>
      <c r="L153" t="n">
        <v>3</v>
      </c>
      <c r="M153" t="n">
        <v>25</v>
      </c>
      <c r="N153" t="n">
        <v>47.51</v>
      </c>
      <c r="O153" t="n">
        <v>26952.08</v>
      </c>
      <c r="P153" t="n">
        <v>108.55</v>
      </c>
      <c r="Q153" t="n">
        <v>968.47</v>
      </c>
      <c r="R153" t="n">
        <v>41.65</v>
      </c>
      <c r="S153" t="n">
        <v>23.91</v>
      </c>
      <c r="T153" t="n">
        <v>8015.89</v>
      </c>
      <c r="U153" t="n">
        <v>0.57</v>
      </c>
      <c r="V153" t="n">
        <v>0.84</v>
      </c>
      <c r="W153" t="n">
        <v>1.12</v>
      </c>
      <c r="X153" t="n">
        <v>0.51</v>
      </c>
      <c r="Y153" t="n">
        <v>1</v>
      </c>
      <c r="Z153" t="n">
        <v>10</v>
      </c>
    </row>
    <row r="154">
      <c r="A154" t="n">
        <v>9</v>
      </c>
      <c r="B154" t="n">
        <v>110</v>
      </c>
      <c r="C154" t="inlineStr">
        <is>
          <t xml:space="preserve">CONCLUIDO	</t>
        </is>
      </c>
      <c r="D154" t="n">
        <v>8.5837</v>
      </c>
      <c r="E154" t="n">
        <v>11.65</v>
      </c>
      <c r="F154" t="n">
        <v>7.98</v>
      </c>
      <c r="G154" t="n">
        <v>19.16</v>
      </c>
      <c r="H154" t="n">
        <v>0.27</v>
      </c>
      <c r="I154" t="n">
        <v>25</v>
      </c>
      <c r="J154" t="n">
        <v>217.04</v>
      </c>
      <c r="K154" t="n">
        <v>56.13</v>
      </c>
      <c r="L154" t="n">
        <v>3.25</v>
      </c>
      <c r="M154" t="n">
        <v>23</v>
      </c>
      <c r="N154" t="n">
        <v>47.66</v>
      </c>
      <c r="O154" t="n">
        <v>27002.55</v>
      </c>
      <c r="P154" t="n">
        <v>107.4</v>
      </c>
      <c r="Q154" t="n">
        <v>968.36</v>
      </c>
      <c r="R154" t="n">
        <v>40.8</v>
      </c>
      <c r="S154" t="n">
        <v>23.91</v>
      </c>
      <c r="T154" t="n">
        <v>7600.96</v>
      </c>
      <c r="U154" t="n">
        <v>0.59</v>
      </c>
      <c r="V154" t="n">
        <v>0.85</v>
      </c>
      <c r="W154" t="n">
        <v>1.12</v>
      </c>
      <c r="X154" t="n">
        <v>0.49</v>
      </c>
      <c r="Y154" t="n">
        <v>1</v>
      </c>
      <c r="Z154" t="n">
        <v>10</v>
      </c>
    </row>
    <row r="155">
      <c r="A155" t="n">
        <v>10</v>
      </c>
      <c r="B155" t="n">
        <v>110</v>
      </c>
      <c r="C155" t="inlineStr">
        <is>
          <t xml:space="preserve">CONCLUIDO	</t>
        </is>
      </c>
      <c r="D155" t="n">
        <v>8.683299999999999</v>
      </c>
      <c r="E155" t="n">
        <v>11.52</v>
      </c>
      <c r="F155" t="n">
        <v>7.93</v>
      </c>
      <c r="G155" t="n">
        <v>20.69</v>
      </c>
      <c r="H155" t="n">
        <v>0.29</v>
      </c>
      <c r="I155" t="n">
        <v>23</v>
      </c>
      <c r="J155" t="n">
        <v>217.45</v>
      </c>
      <c r="K155" t="n">
        <v>56.13</v>
      </c>
      <c r="L155" t="n">
        <v>3.5</v>
      </c>
      <c r="M155" t="n">
        <v>21</v>
      </c>
      <c r="N155" t="n">
        <v>47.82</v>
      </c>
      <c r="O155" t="n">
        <v>27053.07</v>
      </c>
      <c r="P155" t="n">
        <v>105.5</v>
      </c>
      <c r="Q155" t="n">
        <v>968.4299999999999</v>
      </c>
      <c r="R155" t="n">
        <v>39.2</v>
      </c>
      <c r="S155" t="n">
        <v>23.91</v>
      </c>
      <c r="T155" t="n">
        <v>6811.46</v>
      </c>
      <c r="U155" t="n">
        <v>0.61</v>
      </c>
      <c r="V155" t="n">
        <v>0.85</v>
      </c>
      <c r="W155" t="n">
        <v>1.12</v>
      </c>
      <c r="X155" t="n">
        <v>0.44</v>
      </c>
      <c r="Y155" t="n">
        <v>1</v>
      </c>
      <c r="Z155" t="n">
        <v>10</v>
      </c>
    </row>
    <row r="156">
      <c r="A156" t="n">
        <v>11</v>
      </c>
      <c r="B156" t="n">
        <v>110</v>
      </c>
      <c r="C156" t="inlineStr">
        <is>
          <t xml:space="preserve">CONCLUIDO	</t>
        </is>
      </c>
      <c r="D156" t="n">
        <v>8.769399999999999</v>
      </c>
      <c r="E156" t="n">
        <v>11.4</v>
      </c>
      <c r="F156" t="n">
        <v>7.9</v>
      </c>
      <c r="G156" t="n">
        <v>22.58</v>
      </c>
      <c r="H156" t="n">
        <v>0.31</v>
      </c>
      <c r="I156" t="n">
        <v>21</v>
      </c>
      <c r="J156" t="n">
        <v>217.86</v>
      </c>
      <c r="K156" t="n">
        <v>56.13</v>
      </c>
      <c r="L156" t="n">
        <v>3.75</v>
      </c>
      <c r="M156" t="n">
        <v>19</v>
      </c>
      <c r="N156" t="n">
        <v>47.98</v>
      </c>
      <c r="O156" t="n">
        <v>27103.65</v>
      </c>
      <c r="P156" t="n">
        <v>104.1</v>
      </c>
      <c r="Q156" t="n">
        <v>968.35</v>
      </c>
      <c r="R156" t="n">
        <v>38.32</v>
      </c>
      <c r="S156" t="n">
        <v>23.91</v>
      </c>
      <c r="T156" t="n">
        <v>6379.71</v>
      </c>
      <c r="U156" t="n">
        <v>0.62</v>
      </c>
      <c r="V156" t="n">
        <v>0.86</v>
      </c>
      <c r="W156" t="n">
        <v>1.12</v>
      </c>
      <c r="X156" t="n">
        <v>0.41</v>
      </c>
      <c r="Y156" t="n">
        <v>1</v>
      </c>
      <c r="Z156" t="n">
        <v>10</v>
      </c>
    </row>
    <row r="157">
      <c r="A157" t="n">
        <v>12</v>
      </c>
      <c r="B157" t="n">
        <v>110</v>
      </c>
      <c r="C157" t="inlineStr">
        <is>
          <t xml:space="preserve">CONCLUIDO	</t>
        </is>
      </c>
      <c r="D157" t="n">
        <v>8.832800000000001</v>
      </c>
      <c r="E157" t="n">
        <v>11.32</v>
      </c>
      <c r="F157" t="n">
        <v>7.86</v>
      </c>
      <c r="G157" t="n">
        <v>23.59</v>
      </c>
      <c r="H157" t="n">
        <v>0.33</v>
      </c>
      <c r="I157" t="n">
        <v>20</v>
      </c>
      <c r="J157" t="n">
        <v>218.27</v>
      </c>
      <c r="K157" t="n">
        <v>56.13</v>
      </c>
      <c r="L157" t="n">
        <v>4</v>
      </c>
      <c r="M157" t="n">
        <v>18</v>
      </c>
      <c r="N157" t="n">
        <v>48.15</v>
      </c>
      <c r="O157" t="n">
        <v>27154.29</v>
      </c>
      <c r="P157" t="n">
        <v>102.79</v>
      </c>
      <c r="Q157" t="n">
        <v>968.35</v>
      </c>
      <c r="R157" t="n">
        <v>37.01</v>
      </c>
      <c r="S157" t="n">
        <v>23.91</v>
      </c>
      <c r="T157" t="n">
        <v>5730.92</v>
      </c>
      <c r="U157" t="n">
        <v>0.65</v>
      </c>
      <c r="V157" t="n">
        <v>0.86</v>
      </c>
      <c r="W157" t="n">
        <v>1.11</v>
      </c>
      <c r="X157" t="n">
        <v>0.37</v>
      </c>
      <c r="Y157" t="n">
        <v>1</v>
      </c>
      <c r="Z157" t="n">
        <v>10</v>
      </c>
    </row>
    <row r="158">
      <c r="A158" t="n">
        <v>13</v>
      </c>
      <c r="B158" t="n">
        <v>110</v>
      </c>
      <c r="C158" t="inlineStr">
        <is>
          <t xml:space="preserve">CONCLUIDO	</t>
        </is>
      </c>
      <c r="D158" t="n">
        <v>8.9213</v>
      </c>
      <c r="E158" t="n">
        <v>11.21</v>
      </c>
      <c r="F158" t="n">
        <v>7.84</v>
      </c>
      <c r="G158" t="n">
        <v>26.12</v>
      </c>
      <c r="H158" t="n">
        <v>0.35</v>
      </c>
      <c r="I158" t="n">
        <v>18</v>
      </c>
      <c r="J158" t="n">
        <v>218.68</v>
      </c>
      <c r="K158" t="n">
        <v>56.13</v>
      </c>
      <c r="L158" t="n">
        <v>4.25</v>
      </c>
      <c r="M158" t="n">
        <v>16</v>
      </c>
      <c r="N158" t="n">
        <v>48.31</v>
      </c>
      <c r="O158" t="n">
        <v>27204.98</v>
      </c>
      <c r="P158" t="n">
        <v>100.89</v>
      </c>
      <c r="Q158" t="n">
        <v>968.45</v>
      </c>
      <c r="R158" t="n">
        <v>36.44</v>
      </c>
      <c r="S158" t="n">
        <v>23.91</v>
      </c>
      <c r="T158" t="n">
        <v>5457.56</v>
      </c>
      <c r="U158" t="n">
        <v>0.66</v>
      </c>
      <c r="V158" t="n">
        <v>0.86</v>
      </c>
      <c r="W158" t="n">
        <v>1.11</v>
      </c>
      <c r="X158" t="n">
        <v>0.34</v>
      </c>
      <c r="Y158" t="n">
        <v>1</v>
      </c>
      <c r="Z158" t="n">
        <v>10</v>
      </c>
    </row>
    <row r="159">
      <c r="A159" t="n">
        <v>14</v>
      </c>
      <c r="B159" t="n">
        <v>110</v>
      </c>
      <c r="C159" t="inlineStr">
        <is>
          <t xml:space="preserve">CONCLUIDO	</t>
        </is>
      </c>
      <c r="D159" t="n">
        <v>8.964399999999999</v>
      </c>
      <c r="E159" t="n">
        <v>11.16</v>
      </c>
      <c r="F159" t="n">
        <v>7.82</v>
      </c>
      <c r="G159" t="n">
        <v>27.62</v>
      </c>
      <c r="H159" t="n">
        <v>0.36</v>
      </c>
      <c r="I159" t="n">
        <v>17</v>
      </c>
      <c r="J159" t="n">
        <v>219.09</v>
      </c>
      <c r="K159" t="n">
        <v>56.13</v>
      </c>
      <c r="L159" t="n">
        <v>4.5</v>
      </c>
      <c r="M159" t="n">
        <v>15</v>
      </c>
      <c r="N159" t="n">
        <v>48.47</v>
      </c>
      <c r="O159" t="n">
        <v>27255.72</v>
      </c>
      <c r="P159" t="n">
        <v>99.51000000000001</v>
      </c>
      <c r="Q159" t="n">
        <v>968.3200000000001</v>
      </c>
      <c r="R159" t="n">
        <v>35.97</v>
      </c>
      <c r="S159" t="n">
        <v>23.91</v>
      </c>
      <c r="T159" t="n">
        <v>5227.01</v>
      </c>
      <c r="U159" t="n">
        <v>0.66</v>
      </c>
      <c r="V159" t="n">
        <v>0.86</v>
      </c>
      <c r="W159" t="n">
        <v>1.11</v>
      </c>
      <c r="X159" t="n">
        <v>0.33</v>
      </c>
      <c r="Y159" t="n">
        <v>1</v>
      </c>
      <c r="Z159" t="n">
        <v>10</v>
      </c>
    </row>
    <row r="160">
      <c r="A160" t="n">
        <v>15</v>
      </c>
      <c r="B160" t="n">
        <v>110</v>
      </c>
      <c r="C160" t="inlineStr">
        <is>
          <t xml:space="preserve">CONCLUIDO	</t>
        </is>
      </c>
      <c r="D160" t="n">
        <v>9.027100000000001</v>
      </c>
      <c r="E160" t="n">
        <v>11.08</v>
      </c>
      <c r="F160" t="n">
        <v>7.79</v>
      </c>
      <c r="G160" t="n">
        <v>29.21</v>
      </c>
      <c r="H160" t="n">
        <v>0.38</v>
      </c>
      <c r="I160" t="n">
        <v>16</v>
      </c>
      <c r="J160" t="n">
        <v>219.51</v>
      </c>
      <c r="K160" t="n">
        <v>56.13</v>
      </c>
      <c r="L160" t="n">
        <v>4.75</v>
      </c>
      <c r="M160" t="n">
        <v>14</v>
      </c>
      <c r="N160" t="n">
        <v>48.63</v>
      </c>
      <c r="O160" t="n">
        <v>27306.53</v>
      </c>
      <c r="P160" t="n">
        <v>98.28</v>
      </c>
      <c r="Q160" t="n">
        <v>968.3200000000001</v>
      </c>
      <c r="R160" t="n">
        <v>34.86</v>
      </c>
      <c r="S160" t="n">
        <v>23.91</v>
      </c>
      <c r="T160" t="n">
        <v>4677.8</v>
      </c>
      <c r="U160" t="n">
        <v>0.6899999999999999</v>
      </c>
      <c r="V160" t="n">
        <v>0.87</v>
      </c>
      <c r="W160" t="n">
        <v>1.11</v>
      </c>
      <c r="X160" t="n">
        <v>0.29</v>
      </c>
      <c r="Y160" t="n">
        <v>1</v>
      </c>
      <c r="Z160" t="n">
        <v>10</v>
      </c>
    </row>
    <row r="161">
      <c r="A161" t="n">
        <v>16</v>
      </c>
      <c r="B161" t="n">
        <v>110</v>
      </c>
      <c r="C161" t="inlineStr">
        <is>
          <t xml:space="preserve">CONCLUIDO	</t>
        </is>
      </c>
      <c r="D161" t="n">
        <v>9.074</v>
      </c>
      <c r="E161" t="n">
        <v>11.02</v>
      </c>
      <c r="F161" t="n">
        <v>7.77</v>
      </c>
      <c r="G161" t="n">
        <v>31.1</v>
      </c>
      <c r="H161" t="n">
        <v>0.4</v>
      </c>
      <c r="I161" t="n">
        <v>15</v>
      </c>
      <c r="J161" t="n">
        <v>219.92</v>
      </c>
      <c r="K161" t="n">
        <v>56.13</v>
      </c>
      <c r="L161" t="n">
        <v>5</v>
      </c>
      <c r="M161" t="n">
        <v>13</v>
      </c>
      <c r="N161" t="n">
        <v>48.79</v>
      </c>
      <c r="O161" t="n">
        <v>27357.39</v>
      </c>
      <c r="P161" t="n">
        <v>96.59</v>
      </c>
      <c r="Q161" t="n">
        <v>968.3200000000001</v>
      </c>
      <c r="R161" t="n">
        <v>34.47</v>
      </c>
      <c r="S161" t="n">
        <v>23.91</v>
      </c>
      <c r="T161" t="n">
        <v>4484.96</v>
      </c>
      <c r="U161" t="n">
        <v>0.6899999999999999</v>
      </c>
      <c r="V161" t="n">
        <v>0.87</v>
      </c>
      <c r="W161" t="n">
        <v>1.1</v>
      </c>
      <c r="X161" t="n">
        <v>0.28</v>
      </c>
      <c r="Y161" t="n">
        <v>1</v>
      </c>
      <c r="Z161" t="n">
        <v>10</v>
      </c>
    </row>
    <row r="162">
      <c r="A162" t="n">
        <v>17</v>
      </c>
      <c r="B162" t="n">
        <v>110</v>
      </c>
      <c r="C162" t="inlineStr">
        <is>
          <t xml:space="preserve">CONCLUIDO	</t>
        </is>
      </c>
      <c r="D162" t="n">
        <v>9.1357</v>
      </c>
      <c r="E162" t="n">
        <v>10.95</v>
      </c>
      <c r="F162" t="n">
        <v>7.74</v>
      </c>
      <c r="G162" t="n">
        <v>33.18</v>
      </c>
      <c r="H162" t="n">
        <v>0.42</v>
      </c>
      <c r="I162" t="n">
        <v>14</v>
      </c>
      <c r="J162" t="n">
        <v>220.33</v>
      </c>
      <c r="K162" t="n">
        <v>56.13</v>
      </c>
      <c r="L162" t="n">
        <v>5.25</v>
      </c>
      <c r="M162" t="n">
        <v>12</v>
      </c>
      <c r="N162" t="n">
        <v>48.95</v>
      </c>
      <c r="O162" t="n">
        <v>27408.3</v>
      </c>
      <c r="P162" t="n">
        <v>94.70999999999999</v>
      </c>
      <c r="Q162" t="n">
        <v>968.36</v>
      </c>
      <c r="R162" t="n">
        <v>33.38</v>
      </c>
      <c r="S162" t="n">
        <v>23.91</v>
      </c>
      <c r="T162" t="n">
        <v>3948.41</v>
      </c>
      <c r="U162" t="n">
        <v>0.72</v>
      </c>
      <c r="V162" t="n">
        <v>0.87</v>
      </c>
      <c r="W162" t="n">
        <v>1.1</v>
      </c>
      <c r="X162" t="n">
        <v>0.25</v>
      </c>
      <c r="Y162" t="n">
        <v>1</v>
      </c>
      <c r="Z162" t="n">
        <v>10</v>
      </c>
    </row>
    <row r="163">
      <c r="A163" t="n">
        <v>18</v>
      </c>
      <c r="B163" t="n">
        <v>110</v>
      </c>
      <c r="C163" t="inlineStr">
        <is>
          <t xml:space="preserve">CONCLUIDO	</t>
        </is>
      </c>
      <c r="D163" t="n">
        <v>9.1287</v>
      </c>
      <c r="E163" t="n">
        <v>10.95</v>
      </c>
      <c r="F163" t="n">
        <v>7.75</v>
      </c>
      <c r="G163" t="n">
        <v>33.22</v>
      </c>
      <c r="H163" t="n">
        <v>0.44</v>
      </c>
      <c r="I163" t="n">
        <v>14</v>
      </c>
      <c r="J163" t="n">
        <v>220.74</v>
      </c>
      <c r="K163" t="n">
        <v>56.13</v>
      </c>
      <c r="L163" t="n">
        <v>5.5</v>
      </c>
      <c r="M163" t="n">
        <v>12</v>
      </c>
      <c r="N163" t="n">
        <v>49.12</v>
      </c>
      <c r="O163" t="n">
        <v>27459.27</v>
      </c>
      <c r="P163" t="n">
        <v>94.29000000000001</v>
      </c>
      <c r="Q163" t="n">
        <v>968.4400000000001</v>
      </c>
      <c r="R163" t="n">
        <v>33.59</v>
      </c>
      <c r="S163" t="n">
        <v>23.91</v>
      </c>
      <c r="T163" t="n">
        <v>4049.83</v>
      </c>
      <c r="U163" t="n">
        <v>0.71</v>
      </c>
      <c r="V163" t="n">
        <v>0.87</v>
      </c>
      <c r="W163" t="n">
        <v>1.1</v>
      </c>
      <c r="X163" t="n">
        <v>0.25</v>
      </c>
      <c r="Y163" t="n">
        <v>1</v>
      </c>
      <c r="Z163" t="n">
        <v>10</v>
      </c>
    </row>
    <row r="164">
      <c r="A164" t="n">
        <v>19</v>
      </c>
      <c r="B164" t="n">
        <v>110</v>
      </c>
      <c r="C164" t="inlineStr">
        <is>
          <t xml:space="preserve">CONCLUIDO	</t>
        </is>
      </c>
      <c r="D164" t="n">
        <v>9.1755</v>
      </c>
      <c r="E164" t="n">
        <v>10.9</v>
      </c>
      <c r="F164" t="n">
        <v>7.74</v>
      </c>
      <c r="G164" t="n">
        <v>35.71</v>
      </c>
      <c r="H164" t="n">
        <v>0.46</v>
      </c>
      <c r="I164" t="n">
        <v>13</v>
      </c>
      <c r="J164" t="n">
        <v>221.16</v>
      </c>
      <c r="K164" t="n">
        <v>56.13</v>
      </c>
      <c r="L164" t="n">
        <v>5.75</v>
      </c>
      <c r="M164" t="n">
        <v>11</v>
      </c>
      <c r="N164" t="n">
        <v>49.28</v>
      </c>
      <c r="O164" t="n">
        <v>27510.3</v>
      </c>
      <c r="P164" t="n">
        <v>93.16</v>
      </c>
      <c r="Q164" t="n">
        <v>968.3200000000001</v>
      </c>
      <c r="R164" t="n">
        <v>33.31</v>
      </c>
      <c r="S164" t="n">
        <v>23.91</v>
      </c>
      <c r="T164" t="n">
        <v>3916.68</v>
      </c>
      <c r="U164" t="n">
        <v>0.72</v>
      </c>
      <c r="V164" t="n">
        <v>0.87</v>
      </c>
      <c r="W164" t="n">
        <v>1.1</v>
      </c>
      <c r="X164" t="n">
        <v>0.24</v>
      </c>
      <c r="Y164" t="n">
        <v>1</v>
      </c>
      <c r="Z164" t="n">
        <v>10</v>
      </c>
    </row>
    <row r="165">
      <c r="A165" t="n">
        <v>20</v>
      </c>
      <c r="B165" t="n">
        <v>110</v>
      </c>
      <c r="C165" t="inlineStr">
        <is>
          <t xml:space="preserve">CONCLUIDO	</t>
        </is>
      </c>
      <c r="D165" t="n">
        <v>9.232699999999999</v>
      </c>
      <c r="E165" t="n">
        <v>10.83</v>
      </c>
      <c r="F165" t="n">
        <v>7.71</v>
      </c>
      <c r="G165" t="n">
        <v>38.56</v>
      </c>
      <c r="H165" t="n">
        <v>0.48</v>
      </c>
      <c r="I165" t="n">
        <v>12</v>
      </c>
      <c r="J165" t="n">
        <v>221.57</v>
      </c>
      <c r="K165" t="n">
        <v>56.13</v>
      </c>
      <c r="L165" t="n">
        <v>6</v>
      </c>
      <c r="M165" t="n">
        <v>10</v>
      </c>
      <c r="N165" t="n">
        <v>49.45</v>
      </c>
      <c r="O165" t="n">
        <v>27561.39</v>
      </c>
      <c r="P165" t="n">
        <v>90.90000000000001</v>
      </c>
      <c r="Q165" t="n">
        <v>968.34</v>
      </c>
      <c r="R165" t="n">
        <v>32.35</v>
      </c>
      <c r="S165" t="n">
        <v>23.91</v>
      </c>
      <c r="T165" t="n">
        <v>3442.92</v>
      </c>
      <c r="U165" t="n">
        <v>0.74</v>
      </c>
      <c r="V165" t="n">
        <v>0.88</v>
      </c>
      <c r="W165" t="n">
        <v>1.1</v>
      </c>
      <c r="X165" t="n">
        <v>0.22</v>
      </c>
      <c r="Y165" t="n">
        <v>1</v>
      </c>
      <c r="Z165" t="n">
        <v>10</v>
      </c>
    </row>
    <row r="166">
      <c r="A166" t="n">
        <v>21</v>
      </c>
      <c r="B166" t="n">
        <v>110</v>
      </c>
      <c r="C166" t="inlineStr">
        <is>
          <t xml:space="preserve">CONCLUIDO	</t>
        </is>
      </c>
      <c r="D166" t="n">
        <v>9.229100000000001</v>
      </c>
      <c r="E166" t="n">
        <v>10.84</v>
      </c>
      <c r="F166" t="n">
        <v>7.72</v>
      </c>
      <c r="G166" t="n">
        <v>38.58</v>
      </c>
      <c r="H166" t="n">
        <v>0.5</v>
      </c>
      <c r="I166" t="n">
        <v>12</v>
      </c>
      <c r="J166" t="n">
        <v>221.99</v>
      </c>
      <c r="K166" t="n">
        <v>56.13</v>
      </c>
      <c r="L166" t="n">
        <v>6.25</v>
      </c>
      <c r="M166" t="n">
        <v>10</v>
      </c>
      <c r="N166" t="n">
        <v>49.61</v>
      </c>
      <c r="O166" t="n">
        <v>27612.53</v>
      </c>
      <c r="P166" t="n">
        <v>89.73999999999999</v>
      </c>
      <c r="Q166" t="n">
        <v>968.3200000000001</v>
      </c>
      <c r="R166" t="n">
        <v>32.46</v>
      </c>
      <c r="S166" t="n">
        <v>23.91</v>
      </c>
      <c r="T166" t="n">
        <v>3498</v>
      </c>
      <c r="U166" t="n">
        <v>0.74</v>
      </c>
      <c r="V166" t="n">
        <v>0.88</v>
      </c>
      <c r="W166" t="n">
        <v>1.1</v>
      </c>
      <c r="X166" t="n">
        <v>0.22</v>
      </c>
      <c r="Y166" t="n">
        <v>1</v>
      </c>
      <c r="Z166" t="n">
        <v>10</v>
      </c>
    </row>
    <row r="167">
      <c r="A167" t="n">
        <v>22</v>
      </c>
      <c r="B167" t="n">
        <v>110</v>
      </c>
      <c r="C167" t="inlineStr">
        <is>
          <t xml:space="preserve">CONCLUIDO	</t>
        </is>
      </c>
      <c r="D167" t="n">
        <v>9.2879</v>
      </c>
      <c r="E167" t="n">
        <v>10.77</v>
      </c>
      <c r="F167" t="n">
        <v>7.69</v>
      </c>
      <c r="G167" t="n">
        <v>41.94</v>
      </c>
      <c r="H167" t="n">
        <v>0.52</v>
      </c>
      <c r="I167" t="n">
        <v>11</v>
      </c>
      <c r="J167" t="n">
        <v>222.4</v>
      </c>
      <c r="K167" t="n">
        <v>56.13</v>
      </c>
      <c r="L167" t="n">
        <v>6.5</v>
      </c>
      <c r="M167" t="n">
        <v>7</v>
      </c>
      <c r="N167" t="n">
        <v>49.78</v>
      </c>
      <c r="O167" t="n">
        <v>27663.85</v>
      </c>
      <c r="P167" t="n">
        <v>87.72</v>
      </c>
      <c r="Q167" t="n">
        <v>968.37</v>
      </c>
      <c r="R167" t="n">
        <v>31.69</v>
      </c>
      <c r="S167" t="n">
        <v>23.91</v>
      </c>
      <c r="T167" t="n">
        <v>3117.25</v>
      </c>
      <c r="U167" t="n">
        <v>0.75</v>
      </c>
      <c r="V167" t="n">
        <v>0.88</v>
      </c>
      <c r="W167" t="n">
        <v>1.1</v>
      </c>
      <c r="X167" t="n">
        <v>0.19</v>
      </c>
      <c r="Y167" t="n">
        <v>1</v>
      </c>
      <c r="Z167" t="n">
        <v>10</v>
      </c>
    </row>
    <row r="168">
      <c r="A168" t="n">
        <v>23</v>
      </c>
      <c r="B168" t="n">
        <v>110</v>
      </c>
      <c r="C168" t="inlineStr">
        <is>
          <t xml:space="preserve">CONCLUIDO	</t>
        </is>
      </c>
      <c r="D168" t="n">
        <v>9.276</v>
      </c>
      <c r="E168" t="n">
        <v>10.78</v>
      </c>
      <c r="F168" t="n">
        <v>7.7</v>
      </c>
      <c r="G168" t="n">
        <v>42.02</v>
      </c>
      <c r="H168" t="n">
        <v>0.54</v>
      </c>
      <c r="I168" t="n">
        <v>11</v>
      </c>
      <c r="J168" t="n">
        <v>222.82</v>
      </c>
      <c r="K168" t="n">
        <v>56.13</v>
      </c>
      <c r="L168" t="n">
        <v>6.75</v>
      </c>
      <c r="M168" t="n">
        <v>5</v>
      </c>
      <c r="N168" t="n">
        <v>49.94</v>
      </c>
      <c r="O168" t="n">
        <v>27715.11</v>
      </c>
      <c r="P168" t="n">
        <v>87.61</v>
      </c>
      <c r="Q168" t="n">
        <v>968.66</v>
      </c>
      <c r="R168" t="n">
        <v>31.99</v>
      </c>
      <c r="S168" t="n">
        <v>23.91</v>
      </c>
      <c r="T168" t="n">
        <v>3267.84</v>
      </c>
      <c r="U168" t="n">
        <v>0.75</v>
      </c>
      <c r="V168" t="n">
        <v>0.88</v>
      </c>
      <c r="W168" t="n">
        <v>1.1</v>
      </c>
      <c r="X168" t="n">
        <v>0.21</v>
      </c>
      <c r="Y168" t="n">
        <v>1</v>
      </c>
      <c r="Z168" t="n">
        <v>10</v>
      </c>
    </row>
    <row r="169">
      <c r="A169" t="n">
        <v>24</v>
      </c>
      <c r="B169" t="n">
        <v>110</v>
      </c>
      <c r="C169" t="inlineStr">
        <is>
          <t xml:space="preserve">CONCLUIDO	</t>
        </is>
      </c>
      <c r="D169" t="n">
        <v>9.276400000000001</v>
      </c>
      <c r="E169" t="n">
        <v>10.78</v>
      </c>
      <c r="F169" t="n">
        <v>7.7</v>
      </c>
      <c r="G169" t="n">
        <v>42.02</v>
      </c>
      <c r="H169" t="n">
        <v>0.5600000000000001</v>
      </c>
      <c r="I169" t="n">
        <v>11</v>
      </c>
      <c r="J169" t="n">
        <v>223.23</v>
      </c>
      <c r="K169" t="n">
        <v>56.13</v>
      </c>
      <c r="L169" t="n">
        <v>7</v>
      </c>
      <c r="M169" t="n">
        <v>2</v>
      </c>
      <c r="N169" t="n">
        <v>50.11</v>
      </c>
      <c r="O169" t="n">
        <v>27766.43</v>
      </c>
      <c r="P169" t="n">
        <v>86.48</v>
      </c>
      <c r="Q169" t="n">
        <v>968.59</v>
      </c>
      <c r="R169" t="n">
        <v>31.92</v>
      </c>
      <c r="S169" t="n">
        <v>23.91</v>
      </c>
      <c r="T169" t="n">
        <v>3230.14</v>
      </c>
      <c r="U169" t="n">
        <v>0.75</v>
      </c>
      <c r="V169" t="n">
        <v>0.88</v>
      </c>
      <c r="W169" t="n">
        <v>1.1</v>
      </c>
      <c r="X169" t="n">
        <v>0.21</v>
      </c>
      <c r="Y169" t="n">
        <v>1</v>
      </c>
      <c r="Z169" t="n">
        <v>10</v>
      </c>
    </row>
    <row r="170">
      <c r="A170" t="n">
        <v>25</v>
      </c>
      <c r="B170" t="n">
        <v>110</v>
      </c>
      <c r="C170" t="inlineStr">
        <is>
          <t xml:space="preserve">CONCLUIDO	</t>
        </is>
      </c>
      <c r="D170" t="n">
        <v>9.331</v>
      </c>
      <c r="E170" t="n">
        <v>10.72</v>
      </c>
      <c r="F170" t="n">
        <v>7.68</v>
      </c>
      <c r="G170" t="n">
        <v>46.09</v>
      </c>
      <c r="H170" t="n">
        <v>0.58</v>
      </c>
      <c r="I170" t="n">
        <v>10</v>
      </c>
      <c r="J170" t="n">
        <v>223.65</v>
      </c>
      <c r="K170" t="n">
        <v>56.13</v>
      </c>
      <c r="L170" t="n">
        <v>7.25</v>
      </c>
      <c r="M170" t="n">
        <v>1</v>
      </c>
      <c r="N170" t="n">
        <v>50.27</v>
      </c>
      <c r="O170" t="n">
        <v>27817.81</v>
      </c>
      <c r="P170" t="n">
        <v>86.40000000000001</v>
      </c>
      <c r="Q170" t="n">
        <v>968.5599999999999</v>
      </c>
      <c r="R170" t="n">
        <v>31.22</v>
      </c>
      <c r="S170" t="n">
        <v>23.91</v>
      </c>
      <c r="T170" t="n">
        <v>2883.83</v>
      </c>
      <c r="U170" t="n">
        <v>0.77</v>
      </c>
      <c r="V170" t="n">
        <v>0.88</v>
      </c>
      <c r="W170" t="n">
        <v>1.1</v>
      </c>
      <c r="X170" t="n">
        <v>0.18</v>
      </c>
      <c r="Y170" t="n">
        <v>1</v>
      </c>
      <c r="Z170" t="n">
        <v>10</v>
      </c>
    </row>
    <row r="171">
      <c r="A171" t="n">
        <v>26</v>
      </c>
      <c r="B171" t="n">
        <v>110</v>
      </c>
      <c r="C171" t="inlineStr">
        <is>
          <t xml:space="preserve">CONCLUIDO	</t>
        </is>
      </c>
      <c r="D171" t="n">
        <v>9.3269</v>
      </c>
      <c r="E171" t="n">
        <v>10.72</v>
      </c>
      <c r="F171" t="n">
        <v>7.69</v>
      </c>
      <c r="G171" t="n">
        <v>46.12</v>
      </c>
      <c r="H171" t="n">
        <v>0.59</v>
      </c>
      <c r="I171" t="n">
        <v>10</v>
      </c>
      <c r="J171" t="n">
        <v>224.07</v>
      </c>
      <c r="K171" t="n">
        <v>56.13</v>
      </c>
      <c r="L171" t="n">
        <v>7.5</v>
      </c>
      <c r="M171" t="n">
        <v>1</v>
      </c>
      <c r="N171" t="n">
        <v>50.44</v>
      </c>
      <c r="O171" t="n">
        <v>27869.24</v>
      </c>
      <c r="P171" t="n">
        <v>86.73</v>
      </c>
      <c r="Q171" t="n">
        <v>968.5599999999999</v>
      </c>
      <c r="R171" t="n">
        <v>31.3</v>
      </c>
      <c r="S171" t="n">
        <v>23.91</v>
      </c>
      <c r="T171" t="n">
        <v>2926.02</v>
      </c>
      <c r="U171" t="n">
        <v>0.76</v>
      </c>
      <c r="V171" t="n">
        <v>0.88</v>
      </c>
      <c r="W171" t="n">
        <v>1.11</v>
      </c>
      <c r="X171" t="n">
        <v>0.19</v>
      </c>
      <c r="Y171" t="n">
        <v>1</v>
      </c>
      <c r="Z171" t="n">
        <v>10</v>
      </c>
    </row>
    <row r="172">
      <c r="A172" t="n">
        <v>27</v>
      </c>
      <c r="B172" t="n">
        <v>110</v>
      </c>
      <c r="C172" t="inlineStr">
        <is>
          <t xml:space="preserve">CONCLUIDO	</t>
        </is>
      </c>
      <c r="D172" t="n">
        <v>9.3255</v>
      </c>
      <c r="E172" t="n">
        <v>10.72</v>
      </c>
      <c r="F172" t="n">
        <v>7.69</v>
      </c>
      <c r="G172" t="n">
        <v>46.13</v>
      </c>
      <c r="H172" t="n">
        <v>0.61</v>
      </c>
      <c r="I172" t="n">
        <v>10</v>
      </c>
      <c r="J172" t="n">
        <v>224.49</v>
      </c>
      <c r="K172" t="n">
        <v>56.13</v>
      </c>
      <c r="L172" t="n">
        <v>7.75</v>
      </c>
      <c r="M172" t="n">
        <v>0</v>
      </c>
      <c r="N172" t="n">
        <v>50.61</v>
      </c>
      <c r="O172" t="n">
        <v>27920.73</v>
      </c>
      <c r="P172" t="n">
        <v>86.95999999999999</v>
      </c>
      <c r="Q172" t="n">
        <v>968.59</v>
      </c>
      <c r="R172" t="n">
        <v>31.36</v>
      </c>
      <c r="S172" t="n">
        <v>23.91</v>
      </c>
      <c r="T172" t="n">
        <v>2953.91</v>
      </c>
      <c r="U172" t="n">
        <v>0.76</v>
      </c>
      <c r="V172" t="n">
        <v>0.88</v>
      </c>
      <c r="W172" t="n">
        <v>1.11</v>
      </c>
      <c r="X172" t="n">
        <v>0.19</v>
      </c>
      <c r="Y172" t="n">
        <v>1</v>
      </c>
      <c r="Z172" t="n">
        <v>10</v>
      </c>
    </row>
    <row r="173">
      <c r="A173" t="n">
        <v>0</v>
      </c>
      <c r="B173" t="n">
        <v>150</v>
      </c>
      <c r="C173" t="inlineStr">
        <is>
          <t xml:space="preserve">CONCLUIDO	</t>
        </is>
      </c>
      <c r="D173" t="n">
        <v>4.8325</v>
      </c>
      <c r="E173" t="n">
        <v>20.69</v>
      </c>
      <c r="F173" t="n">
        <v>10.25</v>
      </c>
      <c r="G173" t="n">
        <v>4.59</v>
      </c>
      <c r="H173" t="n">
        <v>0.06</v>
      </c>
      <c r="I173" t="n">
        <v>134</v>
      </c>
      <c r="J173" t="n">
        <v>296.65</v>
      </c>
      <c r="K173" t="n">
        <v>61.82</v>
      </c>
      <c r="L173" t="n">
        <v>1</v>
      </c>
      <c r="M173" t="n">
        <v>132</v>
      </c>
      <c r="N173" t="n">
        <v>83.83</v>
      </c>
      <c r="O173" t="n">
        <v>36821.52</v>
      </c>
      <c r="P173" t="n">
        <v>184.9</v>
      </c>
      <c r="Q173" t="n">
        <v>968.79</v>
      </c>
      <c r="R173" t="n">
        <v>111.85</v>
      </c>
      <c r="S173" t="n">
        <v>23.91</v>
      </c>
      <c r="T173" t="n">
        <v>42580.2</v>
      </c>
      <c r="U173" t="n">
        <v>0.21</v>
      </c>
      <c r="V173" t="n">
        <v>0.66</v>
      </c>
      <c r="W173" t="n">
        <v>1.3</v>
      </c>
      <c r="X173" t="n">
        <v>2.75</v>
      </c>
      <c r="Y173" t="n">
        <v>1</v>
      </c>
      <c r="Z173" t="n">
        <v>10</v>
      </c>
    </row>
    <row r="174">
      <c r="A174" t="n">
        <v>1</v>
      </c>
      <c r="B174" t="n">
        <v>150</v>
      </c>
      <c r="C174" t="inlineStr">
        <is>
          <t xml:space="preserve">CONCLUIDO	</t>
        </is>
      </c>
      <c r="D174" t="n">
        <v>5.5547</v>
      </c>
      <c r="E174" t="n">
        <v>18</v>
      </c>
      <c r="F174" t="n">
        <v>9.51</v>
      </c>
      <c r="G174" t="n">
        <v>5.76</v>
      </c>
      <c r="H174" t="n">
        <v>0.07000000000000001</v>
      </c>
      <c r="I174" t="n">
        <v>99</v>
      </c>
      <c r="J174" t="n">
        <v>297.17</v>
      </c>
      <c r="K174" t="n">
        <v>61.82</v>
      </c>
      <c r="L174" t="n">
        <v>1.25</v>
      </c>
      <c r="M174" t="n">
        <v>97</v>
      </c>
      <c r="N174" t="n">
        <v>84.09999999999999</v>
      </c>
      <c r="O174" t="n">
        <v>36885.7</v>
      </c>
      <c r="P174" t="n">
        <v>170.76</v>
      </c>
      <c r="Q174" t="n">
        <v>968.5599999999999</v>
      </c>
      <c r="R174" t="n">
        <v>88.36</v>
      </c>
      <c r="S174" t="n">
        <v>23.91</v>
      </c>
      <c r="T174" t="n">
        <v>31010.26</v>
      </c>
      <c r="U174" t="n">
        <v>0.27</v>
      </c>
      <c r="V174" t="n">
        <v>0.71</v>
      </c>
      <c r="W174" t="n">
        <v>1.24</v>
      </c>
      <c r="X174" t="n">
        <v>2.01</v>
      </c>
      <c r="Y174" t="n">
        <v>1</v>
      </c>
      <c r="Z174" t="n">
        <v>10</v>
      </c>
    </row>
    <row r="175">
      <c r="A175" t="n">
        <v>2</v>
      </c>
      <c r="B175" t="n">
        <v>150</v>
      </c>
      <c r="C175" t="inlineStr">
        <is>
          <t xml:space="preserve">CONCLUIDO	</t>
        </is>
      </c>
      <c r="D175" t="n">
        <v>6.0733</v>
      </c>
      <c r="E175" t="n">
        <v>16.47</v>
      </c>
      <c r="F175" t="n">
        <v>9.08</v>
      </c>
      <c r="G175" t="n">
        <v>6.9</v>
      </c>
      <c r="H175" t="n">
        <v>0.09</v>
      </c>
      <c r="I175" t="n">
        <v>79</v>
      </c>
      <c r="J175" t="n">
        <v>297.7</v>
      </c>
      <c r="K175" t="n">
        <v>61.82</v>
      </c>
      <c r="L175" t="n">
        <v>1.5</v>
      </c>
      <c r="M175" t="n">
        <v>77</v>
      </c>
      <c r="N175" t="n">
        <v>84.37</v>
      </c>
      <c r="O175" t="n">
        <v>36949.99</v>
      </c>
      <c r="P175" t="n">
        <v>162.36</v>
      </c>
      <c r="Q175" t="n">
        <v>968.62</v>
      </c>
      <c r="R175" t="n">
        <v>74.84</v>
      </c>
      <c r="S175" t="n">
        <v>23.91</v>
      </c>
      <c r="T175" t="n">
        <v>24350.58</v>
      </c>
      <c r="U175" t="n">
        <v>0.32</v>
      </c>
      <c r="V175" t="n">
        <v>0.75</v>
      </c>
      <c r="W175" t="n">
        <v>1.21</v>
      </c>
      <c r="X175" t="n">
        <v>1.58</v>
      </c>
      <c r="Y175" t="n">
        <v>1</v>
      </c>
      <c r="Z175" t="n">
        <v>10</v>
      </c>
    </row>
    <row r="176">
      <c r="A176" t="n">
        <v>3</v>
      </c>
      <c r="B176" t="n">
        <v>150</v>
      </c>
      <c r="C176" t="inlineStr">
        <is>
          <t xml:space="preserve">CONCLUIDO	</t>
        </is>
      </c>
      <c r="D176" t="n">
        <v>6.4591</v>
      </c>
      <c r="E176" t="n">
        <v>15.48</v>
      </c>
      <c r="F176" t="n">
        <v>8.82</v>
      </c>
      <c r="G176" t="n">
        <v>8.02</v>
      </c>
      <c r="H176" t="n">
        <v>0.1</v>
      </c>
      <c r="I176" t="n">
        <v>66</v>
      </c>
      <c r="J176" t="n">
        <v>298.22</v>
      </c>
      <c r="K176" t="n">
        <v>61.82</v>
      </c>
      <c r="L176" t="n">
        <v>1.75</v>
      </c>
      <c r="M176" t="n">
        <v>64</v>
      </c>
      <c r="N176" t="n">
        <v>84.65000000000001</v>
      </c>
      <c r="O176" t="n">
        <v>37014.39</v>
      </c>
      <c r="P176" t="n">
        <v>157.06</v>
      </c>
      <c r="Q176" t="n">
        <v>968.7</v>
      </c>
      <c r="R176" t="n">
        <v>66.68000000000001</v>
      </c>
      <c r="S176" t="n">
        <v>23.91</v>
      </c>
      <c r="T176" t="n">
        <v>20335.24</v>
      </c>
      <c r="U176" t="n">
        <v>0.36</v>
      </c>
      <c r="V176" t="n">
        <v>0.77</v>
      </c>
      <c r="W176" t="n">
        <v>1.19</v>
      </c>
      <c r="X176" t="n">
        <v>1.32</v>
      </c>
      <c r="Y176" t="n">
        <v>1</v>
      </c>
      <c r="Z176" t="n">
        <v>10</v>
      </c>
    </row>
    <row r="177">
      <c r="A177" t="n">
        <v>4</v>
      </c>
      <c r="B177" t="n">
        <v>150</v>
      </c>
      <c r="C177" t="inlineStr">
        <is>
          <t xml:space="preserve">CONCLUIDO	</t>
        </is>
      </c>
      <c r="D177" t="n">
        <v>6.8027</v>
      </c>
      <c r="E177" t="n">
        <v>14.7</v>
      </c>
      <c r="F177" t="n">
        <v>8.59</v>
      </c>
      <c r="G177" t="n">
        <v>9.210000000000001</v>
      </c>
      <c r="H177" t="n">
        <v>0.12</v>
      </c>
      <c r="I177" t="n">
        <v>56</v>
      </c>
      <c r="J177" t="n">
        <v>298.74</v>
      </c>
      <c r="K177" t="n">
        <v>61.82</v>
      </c>
      <c r="L177" t="n">
        <v>2</v>
      </c>
      <c r="M177" t="n">
        <v>54</v>
      </c>
      <c r="N177" t="n">
        <v>84.92</v>
      </c>
      <c r="O177" t="n">
        <v>37078.91</v>
      </c>
      <c r="P177" t="n">
        <v>152.44</v>
      </c>
      <c r="Q177" t="n">
        <v>968.63</v>
      </c>
      <c r="R177" t="n">
        <v>59.7</v>
      </c>
      <c r="S177" t="n">
        <v>23.91</v>
      </c>
      <c r="T177" t="n">
        <v>16896.97</v>
      </c>
      <c r="U177" t="n">
        <v>0.4</v>
      </c>
      <c r="V177" t="n">
        <v>0.79</v>
      </c>
      <c r="W177" t="n">
        <v>1.17</v>
      </c>
      <c r="X177" t="n">
        <v>1.09</v>
      </c>
      <c r="Y177" t="n">
        <v>1</v>
      </c>
      <c r="Z177" t="n">
        <v>10</v>
      </c>
    </row>
    <row r="178">
      <c r="A178" t="n">
        <v>5</v>
      </c>
      <c r="B178" t="n">
        <v>150</v>
      </c>
      <c r="C178" t="inlineStr">
        <is>
          <t xml:space="preserve">CONCLUIDO	</t>
        </is>
      </c>
      <c r="D178" t="n">
        <v>7.0479</v>
      </c>
      <c r="E178" t="n">
        <v>14.19</v>
      </c>
      <c r="F178" t="n">
        <v>8.470000000000001</v>
      </c>
      <c r="G178" t="n">
        <v>10.37</v>
      </c>
      <c r="H178" t="n">
        <v>0.13</v>
      </c>
      <c r="I178" t="n">
        <v>49</v>
      </c>
      <c r="J178" t="n">
        <v>299.26</v>
      </c>
      <c r="K178" t="n">
        <v>61.82</v>
      </c>
      <c r="L178" t="n">
        <v>2.25</v>
      </c>
      <c r="M178" t="n">
        <v>47</v>
      </c>
      <c r="N178" t="n">
        <v>85.19</v>
      </c>
      <c r="O178" t="n">
        <v>37143.54</v>
      </c>
      <c r="P178" t="n">
        <v>149.66</v>
      </c>
      <c r="Q178" t="n">
        <v>968.51</v>
      </c>
      <c r="R178" t="n">
        <v>56.05</v>
      </c>
      <c r="S178" t="n">
        <v>23.91</v>
      </c>
      <c r="T178" t="n">
        <v>15103.72</v>
      </c>
      <c r="U178" t="n">
        <v>0.43</v>
      </c>
      <c r="V178" t="n">
        <v>0.8</v>
      </c>
      <c r="W178" t="n">
        <v>1.16</v>
      </c>
      <c r="X178" t="n">
        <v>0.97</v>
      </c>
      <c r="Y178" t="n">
        <v>1</v>
      </c>
      <c r="Z178" t="n">
        <v>10</v>
      </c>
    </row>
    <row r="179">
      <c r="A179" t="n">
        <v>6</v>
      </c>
      <c r="B179" t="n">
        <v>150</v>
      </c>
      <c r="C179" t="inlineStr">
        <is>
          <t xml:space="preserve">CONCLUIDO	</t>
        </is>
      </c>
      <c r="D179" t="n">
        <v>7.2892</v>
      </c>
      <c r="E179" t="n">
        <v>13.72</v>
      </c>
      <c r="F179" t="n">
        <v>8.33</v>
      </c>
      <c r="G179" t="n">
        <v>11.63</v>
      </c>
      <c r="H179" t="n">
        <v>0.15</v>
      </c>
      <c r="I179" t="n">
        <v>43</v>
      </c>
      <c r="J179" t="n">
        <v>299.79</v>
      </c>
      <c r="K179" t="n">
        <v>61.82</v>
      </c>
      <c r="L179" t="n">
        <v>2.5</v>
      </c>
      <c r="M179" t="n">
        <v>41</v>
      </c>
      <c r="N179" t="n">
        <v>85.47</v>
      </c>
      <c r="O179" t="n">
        <v>37208.42</v>
      </c>
      <c r="P179" t="n">
        <v>146.45</v>
      </c>
      <c r="Q179" t="n">
        <v>968.4400000000001</v>
      </c>
      <c r="R179" t="n">
        <v>51.61</v>
      </c>
      <c r="S179" t="n">
        <v>23.91</v>
      </c>
      <c r="T179" t="n">
        <v>12915.23</v>
      </c>
      <c r="U179" t="n">
        <v>0.46</v>
      </c>
      <c r="V179" t="n">
        <v>0.8100000000000001</v>
      </c>
      <c r="W179" t="n">
        <v>1.15</v>
      </c>
      <c r="X179" t="n">
        <v>0.84</v>
      </c>
      <c r="Y179" t="n">
        <v>1</v>
      </c>
      <c r="Z179" t="n">
        <v>10</v>
      </c>
    </row>
    <row r="180">
      <c r="A180" t="n">
        <v>7</v>
      </c>
      <c r="B180" t="n">
        <v>150</v>
      </c>
      <c r="C180" t="inlineStr">
        <is>
          <t xml:space="preserve">CONCLUIDO	</t>
        </is>
      </c>
      <c r="D180" t="n">
        <v>7.4545</v>
      </c>
      <c r="E180" t="n">
        <v>13.41</v>
      </c>
      <c r="F180" t="n">
        <v>8.25</v>
      </c>
      <c r="G180" t="n">
        <v>12.69</v>
      </c>
      <c r="H180" t="n">
        <v>0.16</v>
      </c>
      <c r="I180" t="n">
        <v>39</v>
      </c>
      <c r="J180" t="n">
        <v>300.32</v>
      </c>
      <c r="K180" t="n">
        <v>61.82</v>
      </c>
      <c r="L180" t="n">
        <v>2.75</v>
      </c>
      <c r="M180" t="n">
        <v>37</v>
      </c>
      <c r="N180" t="n">
        <v>85.73999999999999</v>
      </c>
      <c r="O180" t="n">
        <v>37273.29</v>
      </c>
      <c r="P180" t="n">
        <v>144.4</v>
      </c>
      <c r="Q180" t="n">
        <v>968.3200000000001</v>
      </c>
      <c r="R180" t="n">
        <v>49.08</v>
      </c>
      <c r="S180" t="n">
        <v>23.91</v>
      </c>
      <c r="T180" t="n">
        <v>11668.78</v>
      </c>
      <c r="U180" t="n">
        <v>0.49</v>
      </c>
      <c r="V180" t="n">
        <v>0.82</v>
      </c>
      <c r="W180" t="n">
        <v>1.15</v>
      </c>
      <c r="X180" t="n">
        <v>0.75</v>
      </c>
      <c r="Y180" t="n">
        <v>1</v>
      </c>
      <c r="Z180" t="n">
        <v>10</v>
      </c>
    </row>
    <row r="181">
      <c r="A181" t="n">
        <v>8</v>
      </c>
      <c r="B181" t="n">
        <v>150</v>
      </c>
      <c r="C181" t="inlineStr">
        <is>
          <t xml:space="preserve">CONCLUIDO	</t>
        </is>
      </c>
      <c r="D181" t="n">
        <v>7.5718</v>
      </c>
      <c r="E181" t="n">
        <v>13.21</v>
      </c>
      <c r="F181" t="n">
        <v>8.210000000000001</v>
      </c>
      <c r="G181" t="n">
        <v>13.68</v>
      </c>
      <c r="H181" t="n">
        <v>0.18</v>
      </c>
      <c r="I181" t="n">
        <v>36</v>
      </c>
      <c r="J181" t="n">
        <v>300.84</v>
      </c>
      <c r="K181" t="n">
        <v>61.82</v>
      </c>
      <c r="L181" t="n">
        <v>3</v>
      </c>
      <c r="M181" t="n">
        <v>34</v>
      </c>
      <c r="N181" t="n">
        <v>86.02</v>
      </c>
      <c r="O181" t="n">
        <v>37338.27</v>
      </c>
      <c r="P181" t="n">
        <v>143.19</v>
      </c>
      <c r="Q181" t="n">
        <v>968.3200000000001</v>
      </c>
      <c r="R181" t="n">
        <v>47.72</v>
      </c>
      <c r="S181" t="n">
        <v>23.91</v>
      </c>
      <c r="T181" t="n">
        <v>11006.67</v>
      </c>
      <c r="U181" t="n">
        <v>0.5</v>
      </c>
      <c r="V181" t="n">
        <v>0.82</v>
      </c>
      <c r="W181" t="n">
        <v>1.14</v>
      </c>
      <c r="X181" t="n">
        <v>0.71</v>
      </c>
      <c r="Y181" t="n">
        <v>1</v>
      </c>
      <c r="Z181" t="n">
        <v>10</v>
      </c>
    </row>
    <row r="182">
      <c r="A182" t="n">
        <v>9</v>
      </c>
      <c r="B182" t="n">
        <v>150</v>
      </c>
      <c r="C182" t="inlineStr">
        <is>
          <t xml:space="preserve">CONCLUIDO	</t>
        </is>
      </c>
      <c r="D182" t="n">
        <v>7.7516</v>
      </c>
      <c r="E182" t="n">
        <v>12.9</v>
      </c>
      <c r="F182" t="n">
        <v>8.130000000000001</v>
      </c>
      <c r="G182" t="n">
        <v>15.24</v>
      </c>
      <c r="H182" t="n">
        <v>0.19</v>
      </c>
      <c r="I182" t="n">
        <v>32</v>
      </c>
      <c r="J182" t="n">
        <v>301.37</v>
      </c>
      <c r="K182" t="n">
        <v>61.82</v>
      </c>
      <c r="L182" t="n">
        <v>3.25</v>
      </c>
      <c r="M182" t="n">
        <v>30</v>
      </c>
      <c r="N182" t="n">
        <v>86.3</v>
      </c>
      <c r="O182" t="n">
        <v>37403.38</v>
      </c>
      <c r="P182" t="n">
        <v>140.82</v>
      </c>
      <c r="Q182" t="n">
        <v>968.52</v>
      </c>
      <c r="R182" t="n">
        <v>45.22</v>
      </c>
      <c r="S182" t="n">
        <v>23.91</v>
      </c>
      <c r="T182" t="n">
        <v>9774.969999999999</v>
      </c>
      <c r="U182" t="n">
        <v>0.53</v>
      </c>
      <c r="V182" t="n">
        <v>0.83</v>
      </c>
      <c r="W182" t="n">
        <v>1.13</v>
      </c>
      <c r="X182" t="n">
        <v>0.63</v>
      </c>
      <c r="Y182" t="n">
        <v>1</v>
      </c>
      <c r="Z182" t="n">
        <v>10</v>
      </c>
    </row>
    <row r="183">
      <c r="A183" t="n">
        <v>10</v>
      </c>
      <c r="B183" t="n">
        <v>150</v>
      </c>
      <c r="C183" t="inlineStr">
        <is>
          <t xml:space="preserve">CONCLUIDO	</t>
        </is>
      </c>
      <c r="D183" t="n">
        <v>7.8604</v>
      </c>
      <c r="E183" t="n">
        <v>12.72</v>
      </c>
      <c r="F183" t="n">
        <v>8.06</v>
      </c>
      <c r="G183" t="n">
        <v>16.12</v>
      </c>
      <c r="H183" t="n">
        <v>0.21</v>
      </c>
      <c r="I183" t="n">
        <v>30</v>
      </c>
      <c r="J183" t="n">
        <v>301.9</v>
      </c>
      <c r="K183" t="n">
        <v>61.82</v>
      </c>
      <c r="L183" t="n">
        <v>3.5</v>
      </c>
      <c r="M183" t="n">
        <v>28</v>
      </c>
      <c r="N183" t="n">
        <v>86.58</v>
      </c>
      <c r="O183" t="n">
        <v>37468.6</v>
      </c>
      <c r="P183" t="n">
        <v>139.23</v>
      </c>
      <c r="Q183" t="n">
        <v>968.61</v>
      </c>
      <c r="R183" t="n">
        <v>43.19</v>
      </c>
      <c r="S183" t="n">
        <v>23.91</v>
      </c>
      <c r="T183" t="n">
        <v>8773.219999999999</v>
      </c>
      <c r="U183" t="n">
        <v>0.55</v>
      </c>
      <c r="V183" t="n">
        <v>0.84</v>
      </c>
      <c r="W183" t="n">
        <v>1.12</v>
      </c>
      <c r="X183" t="n">
        <v>0.5600000000000001</v>
      </c>
      <c r="Y183" t="n">
        <v>1</v>
      </c>
      <c r="Z183" t="n">
        <v>10</v>
      </c>
    </row>
    <row r="184">
      <c r="A184" t="n">
        <v>11</v>
      </c>
      <c r="B184" t="n">
        <v>150</v>
      </c>
      <c r="C184" t="inlineStr">
        <is>
          <t xml:space="preserve">CONCLUIDO	</t>
        </is>
      </c>
      <c r="D184" t="n">
        <v>7.9477</v>
      </c>
      <c r="E184" t="n">
        <v>12.58</v>
      </c>
      <c r="F184" t="n">
        <v>8.029999999999999</v>
      </c>
      <c r="G184" t="n">
        <v>17.21</v>
      </c>
      <c r="H184" t="n">
        <v>0.22</v>
      </c>
      <c r="I184" t="n">
        <v>28</v>
      </c>
      <c r="J184" t="n">
        <v>302.43</v>
      </c>
      <c r="K184" t="n">
        <v>61.82</v>
      </c>
      <c r="L184" t="n">
        <v>3.75</v>
      </c>
      <c r="M184" t="n">
        <v>26</v>
      </c>
      <c r="N184" t="n">
        <v>86.86</v>
      </c>
      <c r="O184" t="n">
        <v>37533.94</v>
      </c>
      <c r="P184" t="n">
        <v>137.95</v>
      </c>
      <c r="Q184" t="n">
        <v>968.41</v>
      </c>
      <c r="R184" t="n">
        <v>42.4</v>
      </c>
      <c r="S184" t="n">
        <v>23.91</v>
      </c>
      <c r="T184" t="n">
        <v>8386.32</v>
      </c>
      <c r="U184" t="n">
        <v>0.5600000000000001</v>
      </c>
      <c r="V184" t="n">
        <v>0.84</v>
      </c>
      <c r="W184" t="n">
        <v>1.12</v>
      </c>
      <c r="X184" t="n">
        <v>0.53</v>
      </c>
      <c r="Y184" t="n">
        <v>1</v>
      </c>
      <c r="Z184" t="n">
        <v>10</v>
      </c>
    </row>
    <row r="185">
      <c r="A185" t="n">
        <v>12</v>
      </c>
      <c r="B185" t="n">
        <v>150</v>
      </c>
      <c r="C185" t="inlineStr">
        <is>
          <t xml:space="preserve">CONCLUIDO	</t>
        </is>
      </c>
      <c r="D185" t="n">
        <v>8.044700000000001</v>
      </c>
      <c r="E185" t="n">
        <v>12.43</v>
      </c>
      <c r="F185" t="n">
        <v>7.99</v>
      </c>
      <c r="G185" t="n">
        <v>18.44</v>
      </c>
      <c r="H185" t="n">
        <v>0.24</v>
      </c>
      <c r="I185" t="n">
        <v>26</v>
      </c>
      <c r="J185" t="n">
        <v>302.96</v>
      </c>
      <c r="K185" t="n">
        <v>61.82</v>
      </c>
      <c r="L185" t="n">
        <v>4</v>
      </c>
      <c r="M185" t="n">
        <v>24</v>
      </c>
      <c r="N185" t="n">
        <v>87.14</v>
      </c>
      <c r="O185" t="n">
        <v>37599.4</v>
      </c>
      <c r="P185" t="n">
        <v>136.77</v>
      </c>
      <c r="Q185" t="n">
        <v>968.47</v>
      </c>
      <c r="R185" t="n">
        <v>41.07</v>
      </c>
      <c r="S185" t="n">
        <v>23.91</v>
      </c>
      <c r="T185" t="n">
        <v>7731.94</v>
      </c>
      <c r="U185" t="n">
        <v>0.58</v>
      </c>
      <c r="V185" t="n">
        <v>0.85</v>
      </c>
      <c r="W185" t="n">
        <v>1.12</v>
      </c>
      <c r="X185" t="n">
        <v>0.49</v>
      </c>
      <c r="Y185" t="n">
        <v>1</v>
      </c>
      <c r="Z185" t="n">
        <v>10</v>
      </c>
    </row>
    <row r="186">
      <c r="A186" t="n">
        <v>13</v>
      </c>
      <c r="B186" t="n">
        <v>150</v>
      </c>
      <c r="C186" t="inlineStr">
        <is>
          <t xml:space="preserve">CONCLUIDO	</t>
        </is>
      </c>
      <c r="D186" t="n">
        <v>8.1538</v>
      </c>
      <c r="E186" t="n">
        <v>12.26</v>
      </c>
      <c r="F186" t="n">
        <v>7.93</v>
      </c>
      <c r="G186" t="n">
        <v>19.83</v>
      </c>
      <c r="H186" t="n">
        <v>0.25</v>
      </c>
      <c r="I186" t="n">
        <v>24</v>
      </c>
      <c r="J186" t="n">
        <v>303.49</v>
      </c>
      <c r="K186" t="n">
        <v>61.82</v>
      </c>
      <c r="L186" t="n">
        <v>4.25</v>
      </c>
      <c r="M186" t="n">
        <v>22</v>
      </c>
      <c r="N186" t="n">
        <v>87.42</v>
      </c>
      <c r="O186" t="n">
        <v>37664.98</v>
      </c>
      <c r="P186" t="n">
        <v>135.11</v>
      </c>
      <c r="Q186" t="n">
        <v>968.34</v>
      </c>
      <c r="R186" t="n">
        <v>39.33</v>
      </c>
      <c r="S186" t="n">
        <v>23.91</v>
      </c>
      <c r="T186" t="n">
        <v>6871.1</v>
      </c>
      <c r="U186" t="n">
        <v>0.61</v>
      </c>
      <c r="V186" t="n">
        <v>0.85</v>
      </c>
      <c r="W186" t="n">
        <v>1.12</v>
      </c>
      <c r="X186" t="n">
        <v>0.44</v>
      </c>
      <c r="Y186" t="n">
        <v>1</v>
      </c>
      <c r="Z186" t="n">
        <v>10</v>
      </c>
    </row>
    <row r="187">
      <c r="A187" t="n">
        <v>14</v>
      </c>
      <c r="B187" t="n">
        <v>150</v>
      </c>
      <c r="C187" t="inlineStr">
        <is>
          <t xml:space="preserve">CONCLUIDO	</t>
        </is>
      </c>
      <c r="D187" t="n">
        <v>8.197699999999999</v>
      </c>
      <c r="E187" t="n">
        <v>12.2</v>
      </c>
      <c r="F187" t="n">
        <v>7.92</v>
      </c>
      <c r="G187" t="n">
        <v>20.67</v>
      </c>
      <c r="H187" t="n">
        <v>0.26</v>
      </c>
      <c r="I187" t="n">
        <v>23</v>
      </c>
      <c r="J187" t="n">
        <v>304.03</v>
      </c>
      <c r="K187" t="n">
        <v>61.82</v>
      </c>
      <c r="L187" t="n">
        <v>4.5</v>
      </c>
      <c r="M187" t="n">
        <v>21</v>
      </c>
      <c r="N187" t="n">
        <v>87.7</v>
      </c>
      <c r="O187" t="n">
        <v>37730.68</v>
      </c>
      <c r="P187" t="n">
        <v>134.35</v>
      </c>
      <c r="Q187" t="n">
        <v>968.37</v>
      </c>
      <c r="R187" t="n">
        <v>38.93</v>
      </c>
      <c r="S187" t="n">
        <v>23.91</v>
      </c>
      <c r="T187" t="n">
        <v>6675.49</v>
      </c>
      <c r="U187" t="n">
        <v>0.61</v>
      </c>
      <c r="V187" t="n">
        <v>0.85</v>
      </c>
      <c r="W187" t="n">
        <v>1.12</v>
      </c>
      <c r="X187" t="n">
        <v>0.43</v>
      </c>
      <c r="Y187" t="n">
        <v>1</v>
      </c>
      <c r="Z187" t="n">
        <v>10</v>
      </c>
    </row>
    <row r="188">
      <c r="A188" t="n">
        <v>15</v>
      </c>
      <c r="B188" t="n">
        <v>150</v>
      </c>
      <c r="C188" t="inlineStr">
        <is>
          <t xml:space="preserve">CONCLUIDO	</t>
        </is>
      </c>
      <c r="D188" t="n">
        <v>8.232100000000001</v>
      </c>
      <c r="E188" t="n">
        <v>12.15</v>
      </c>
      <c r="F188" t="n">
        <v>7.93</v>
      </c>
      <c r="G188" t="n">
        <v>21.62</v>
      </c>
      <c r="H188" t="n">
        <v>0.28</v>
      </c>
      <c r="I188" t="n">
        <v>22</v>
      </c>
      <c r="J188" t="n">
        <v>304.56</v>
      </c>
      <c r="K188" t="n">
        <v>61.82</v>
      </c>
      <c r="L188" t="n">
        <v>4.75</v>
      </c>
      <c r="M188" t="n">
        <v>20</v>
      </c>
      <c r="N188" t="n">
        <v>87.98999999999999</v>
      </c>
      <c r="O188" t="n">
        <v>37796.51</v>
      </c>
      <c r="P188" t="n">
        <v>133.84</v>
      </c>
      <c r="Q188" t="n">
        <v>968.46</v>
      </c>
      <c r="R188" t="n">
        <v>39.03</v>
      </c>
      <c r="S188" t="n">
        <v>23.91</v>
      </c>
      <c r="T188" t="n">
        <v>6731.12</v>
      </c>
      <c r="U188" t="n">
        <v>0.61</v>
      </c>
      <c r="V188" t="n">
        <v>0.85</v>
      </c>
      <c r="W188" t="n">
        <v>1.12</v>
      </c>
      <c r="X188" t="n">
        <v>0.43</v>
      </c>
      <c r="Y188" t="n">
        <v>1</v>
      </c>
      <c r="Z188" t="n">
        <v>10</v>
      </c>
    </row>
    <row r="189">
      <c r="A189" t="n">
        <v>16</v>
      </c>
      <c r="B189" t="n">
        <v>150</v>
      </c>
      <c r="C189" t="inlineStr">
        <is>
          <t xml:space="preserve">CONCLUIDO	</t>
        </is>
      </c>
      <c r="D189" t="n">
        <v>8.351100000000001</v>
      </c>
      <c r="E189" t="n">
        <v>11.97</v>
      </c>
      <c r="F189" t="n">
        <v>7.87</v>
      </c>
      <c r="G189" t="n">
        <v>23.6</v>
      </c>
      <c r="H189" t="n">
        <v>0.29</v>
      </c>
      <c r="I189" t="n">
        <v>20</v>
      </c>
      <c r="J189" t="n">
        <v>305.09</v>
      </c>
      <c r="K189" t="n">
        <v>61.82</v>
      </c>
      <c r="L189" t="n">
        <v>5</v>
      </c>
      <c r="M189" t="n">
        <v>18</v>
      </c>
      <c r="N189" t="n">
        <v>88.27</v>
      </c>
      <c r="O189" t="n">
        <v>37862.45</v>
      </c>
      <c r="P189" t="n">
        <v>132.28</v>
      </c>
      <c r="Q189" t="n">
        <v>968.4</v>
      </c>
      <c r="R189" t="n">
        <v>37.17</v>
      </c>
      <c r="S189" t="n">
        <v>23.91</v>
      </c>
      <c r="T189" t="n">
        <v>5811.59</v>
      </c>
      <c r="U189" t="n">
        <v>0.64</v>
      </c>
      <c r="V189" t="n">
        <v>0.86</v>
      </c>
      <c r="W189" t="n">
        <v>1.11</v>
      </c>
      <c r="X189" t="n">
        <v>0.37</v>
      </c>
      <c r="Y189" t="n">
        <v>1</v>
      </c>
      <c r="Z189" t="n">
        <v>10</v>
      </c>
    </row>
    <row r="190">
      <c r="A190" t="n">
        <v>17</v>
      </c>
      <c r="B190" t="n">
        <v>150</v>
      </c>
      <c r="C190" t="inlineStr">
        <is>
          <t xml:space="preserve">CONCLUIDO	</t>
        </is>
      </c>
      <c r="D190" t="n">
        <v>8.3992</v>
      </c>
      <c r="E190" t="n">
        <v>11.91</v>
      </c>
      <c r="F190" t="n">
        <v>7.85</v>
      </c>
      <c r="G190" t="n">
        <v>24.8</v>
      </c>
      <c r="H190" t="n">
        <v>0.31</v>
      </c>
      <c r="I190" t="n">
        <v>19</v>
      </c>
      <c r="J190" t="n">
        <v>305.63</v>
      </c>
      <c r="K190" t="n">
        <v>61.82</v>
      </c>
      <c r="L190" t="n">
        <v>5.25</v>
      </c>
      <c r="M190" t="n">
        <v>17</v>
      </c>
      <c r="N190" t="n">
        <v>88.56</v>
      </c>
      <c r="O190" t="n">
        <v>37928.52</v>
      </c>
      <c r="P190" t="n">
        <v>131.58</v>
      </c>
      <c r="Q190" t="n">
        <v>968.37</v>
      </c>
      <c r="R190" t="n">
        <v>36.76</v>
      </c>
      <c r="S190" t="n">
        <v>23.91</v>
      </c>
      <c r="T190" t="n">
        <v>5612.29</v>
      </c>
      <c r="U190" t="n">
        <v>0.65</v>
      </c>
      <c r="V190" t="n">
        <v>0.86</v>
      </c>
      <c r="W190" t="n">
        <v>1.11</v>
      </c>
      <c r="X190" t="n">
        <v>0.36</v>
      </c>
      <c r="Y190" t="n">
        <v>1</v>
      </c>
      <c r="Z190" t="n">
        <v>10</v>
      </c>
    </row>
    <row r="191">
      <c r="A191" t="n">
        <v>18</v>
      </c>
      <c r="B191" t="n">
        <v>150</v>
      </c>
      <c r="C191" t="inlineStr">
        <is>
          <t xml:space="preserve">CONCLUIDO	</t>
        </is>
      </c>
      <c r="D191" t="n">
        <v>8.4495</v>
      </c>
      <c r="E191" t="n">
        <v>11.84</v>
      </c>
      <c r="F191" t="n">
        <v>7.84</v>
      </c>
      <c r="G191" t="n">
        <v>26.13</v>
      </c>
      <c r="H191" t="n">
        <v>0.32</v>
      </c>
      <c r="I191" t="n">
        <v>18</v>
      </c>
      <c r="J191" t="n">
        <v>306.17</v>
      </c>
      <c r="K191" t="n">
        <v>61.82</v>
      </c>
      <c r="L191" t="n">
        <v>5.5</v>
      </c>
      <c r="M191" t="n">
        <v>16</v>
      </c>
      <c r="N191" t="n">
        <v>88.84</v>
      </c>
      <c r="O191" t="n">
        <v>37994.72</v>
      </c>
      <c r="P191" t="n">
        <v>130.31</v>
      </c>
      <c r="Q191" t="n">
        <v>968.39</v>
      </c>
      <c r="R191" t="n">
        <v>36.36</v>
      </c>
      <c r="S191" t="n">
        <v>23.91</v>
      </c>
      <c r="T191" t="n">
        <v>5417.17</v>
      </c>
      <c r="U191" t="n">
        <v>0.66</v>
      </c>
      <c r="V191" t="n">
        <v>0.86</v>
      </c>
      <c r="W191" t="n">
        <v>1.11</v>
      </c>
      <c r="X191" t="n">
        <v>0.34</v>
      </c>
      <c r="Y191" t="n">
        <v>1</v>
      </c>
      <c r="Z191" t="n">
        <v>10</v>
      </c>
    </row>
    <row r="192">
      <c r="A192" t="n">
        <v>19</v>
      </c>
      <c r="B192" t="n">
        <v>150</v>
      </c>
      <c r="C192" t="inlineStr">
        <is>
          <t xml:space="preserve">CONCLUIDO	</t>
        </is>
      </c>
      <c r="D192" t="n">
        <v>8.51</v>
      </c>
      <c r="E192" t="n">
        <v>11.75</v>
      </c>
      <c r="F192" t="n">
        <v>7.81</v>
      </c>
      <c r="G192" t="n">
        <v>27.56</v>
      </c>
      <c r="H192" t="n">
        <v>0.33</v>
      </c>
      <c r="I192" t="n">
        <v>17</v>
      </c>
      <c r="J192" t="n">
        <v>306.7</v>
      </c>
      <c r="K192" t="n">
        <v>61.82</v>
      </c>
      <c r="L192" t="n">
        <v>5.75</v>
      </c>
      <c r="M192" t="n">
        <v>15</v>
      </c>
      <c r="N192" t="n">
        <v>89.13</v>
      </c>
      <c r="O192" t="n">
        <v>38061.04</v>
      </c>
      <c r="P192" t="n">
        <v>128.34</v>
      </c>
      <c r="Q192" t="n">
        <v>968.3200000000001</v>
      </c>
      <c r="R192" t="n">
        <v>35.28</v>
      </c>
      <c r="S192" t="n">
        <v>23.91</v>
      </c>
      <c r="T192" t="n">
        <v>4882.5</v>
      </c>
      <c r="U192" t="n">
        <v>0.68</v>
      </c>
      <c r="V192" t="n">
        <v>0.87</v>
      </c>
      <c r="W192" t="n">
        <v>1.11</v>
      </c>
      <c r="X192" t="n">
        <v>0.31</v>
      </c>
      <c r="Y192" t="n">
        <v>1</v>
      </c>
      <c r="Z192" t="n">
        <v>10</v>
      </c>
    </row>
    <row r="193">
      <c r="A193" t="n">
        <v>20</v>
      </c>
      <c r="B193" t="n">
        <v>150</v>
      </c>
      <c r="C193" t="inlineStr">
        <is>
          <t xml:space="preserve">CONCLUIDO	</t>
        </is>
      </c>
      <c r="D193" t="n">
        <v>8.4998</v>
      </c>
      <c r="E193" t="n">
        <v>11.76</v>
      </c>
      <c r="F193" t="n">
        <v>7.82</v>
      </c>
      <c r="G193" t="n">
        <v>27.61</v>
      </c>
      <c r="H193" t="n">
        <v>0.35</v>
      </c>
      <c r="I193" t="n">
        <v>17</v>
      </c>
      <c r="J193" t="n">
        <v>307.24</v>
      </c>
      <c r="K193" t="n">
        <v>61.82</v>
      </c>
      <c r="L193" t="n">
        <v>6</v>
      </c>
      <c r="M193" t="n">
        <v>15</v>
      </c>
      <c r="N193" t="n">
        <v>89.42</v>
      </c>
      <c r="O193" t="n">
        <v>38127.48</v>
      </c>
      <c r="P193" t="n">
        <v>128.73</v>
      </c>
      <c r="Q193" t="n">
        <v>968.36</v>
      </c>
      <c r="R193" t="n">
        <v>35.73</v>
      </c>
      <c r="S193" t="n">
        <v>23.91</v>
      </c>
      <c r="T193" t="n">
        <v>5107.71</v>
      </c>
      <c r="U193" t="n">
        <v>0.67</v>
      </c>
      <c r="V193" t="n">
        <v>0.86</v>
      </c>
      <c r="W193" t="n">
        <v>1.11</v>
      </c>
      <c r="X193" t="n">
        <v>0.33</v>
      </c>
      <c r="Y193" t="n">
        <v>1</v>
      </c>
      <c r="Z193" t="n">
        <v>10</v>
      </c>
    </row>
    <row r="194">
      <c r="A194" t="n">
        <v>21</v>
      </c>
      <c r="B194" t="n">
        <v>150</v>
      </c>
      <c r="C194" t="inlineStr">
        <is>
          <t xml:space="preserve">CONCLUIDO	</t>
        </is>
      </c>
      <c r="D194" t="n">
        <v>8.5549</v>
      </c>
      <c r="E194" t="n">
        <v>11.69</v>
      </c>
      <c r="F194" t="n">
        <v>7.8</v>
      </c>
      <c r="G194" t="n">
        <v>29.26</v>
      </c>
      <c r="H194" t="n">
        <v>0.36</v>
      </c>
      <c r="I194" t="n">
        <v>16</v>
      </c>
      <c r="J194" t="n">
        <v>307.78</v>
      </c>
      <c r="K194" t="n">
        <v>61.82</v>
      </c>
      <c r="L194" t="n">
        <v>6.25</v>
      </c>
      <c r="M194" t="n">
        <v>14</v>
      </c>
      <c r="N194" t="n">
        <v>89.70999999999999</v>
      </c>
      <c r="O194" t="n">
        <v>38194.05</v>
      </c>
      <c r="P194" t="n">
        <v>127.92</v>
      </c>
      <c r="Q194" t="n">
        <v>968.4400000000001</v>
      </c>
      <c r="R194" t="n">
        <v>35.15</v>
      </c>
      <c r="S194" t="n">
        <v>23.91</v>
      </c>
      <c r="T194" t="n">
        <v>4819.92</v>
      </c>
      <c r="U194" t="n">
        <v>0.68</v>
      </c>
      <c r="V194" t="n">
        <v>0.87</v>
      </c>
      <c r="W194" t="n">
        <v>1.11</v>
      </c>
      <c r="X194" t="n">
        <v>0.31</v>
      </c>
      <c r="Y194" t="n">
        <v>1</v>
      </c>
      <c r="Z194" t="n">
        <v>10</v>
      </c>
    </row>
    <row r="195">
      <c r="A195" t="n">
        <v>22</v>
      </c>
      <c r="B195" t="n">
        <v>150</v>
      </c>
      <c r="C195" t="inlineStr">
        <is>
          <t xml:space="preserve">CONCLUIDO	</t>
        </is>
      </c>
      <c r="D195" t="n">
        <v>8.6151</v>
      </c>
      <c r="E195" t="n">
        <v>11.61</v>
      </c>
      <c r="F195" t="n">
        <v>7.78</v>
      </c>
      <c r="G195" t="n">
        <v>31.11</v>
      </c>
      <c r="H195" t="n">
        <v>0.38</v>
      </c>
      <c r="I195" t="n">
        <v>15</v>
      </c>
      <c r="J195" t="n">
        <v>308.32</v>
      </c>
      <c r="K195" t="n">
        <v>61.82</v>
      </c>
      <c r="L195" t="n">
        <v>6.5</v>
      </c>
      <c r="M195" t="n">
        <v>13</v>
      </c>
      <c r="N195" t="n">
        <v>90</v>
      </c>
      <c r="O195" t="n">
        <v>38260.74</v>
      </c>
      <c r="P195" t="n">
        <v>126.08</v>
      </c>
      <c r="Q195" t="n">
        <v>968.36</v>
      </c>
      <c r="R195" t="n">
        <v>34.54</v>
      </c>
      <c r="S195" t="n">
        <v>23.91</v>
      </c>
      <c r="T195" t="n">
        <v>4523.36</v>
      </c>
      <c r="U195" t="n">
        <v>0.6899999999999999</v>
      </c>
      <c r="V195" t="n">
        <v>0.87</v>
      </c>
      <c r="W195" t="n">
        <v>1.1</v>
      </c>
      <c r="X195" t="n">
        <v>0.28</v>
      </c>
      <c r="Y195" t="n">
        <v>1</v>
      </c>
      <c r="Z195" t="n">
        <v>10</v>
      </c>
    </row>
    <row r="196">
      <c r="A196" t="n">
        <v>23</v>
      </c>
      <c r="B196" t="n">
        <v>150</v>
      </c>
      <c r="C196" t="inlineStr">
        <is>
          <t xml:space="preserve">CONCLUIDO	</t>
        </is>
      </c>
      <c r="D196" t="n">
        <v>8.6166</v>
      </c>
      <c r="E196" t="n">
        <v>11.61</v>
      </c>
      <c r="F196" t="n">
        <v>7.78</v>
      </c>
      <c r="G196" t="n">
        <v>31.1</v>
      </c>
      <c r="H196" t="n">
        <v>0.39</v>
      </c>
      <c r="I196" t="n">
        <v>15</v>
      </c>
      <c r="J196" t="n">
        <v>308.86</v>
      </c>
      <c r="K196" t="n">
        <v>61.82</v>
      </c>
      <c r="L196" t="n">
        <v>6.75</v>
      </c>
      <c r="M196" t="n">
        <v>13</v>
      </c>
      <c r="N196" t="n">
        <v>90.29000000000001</v>
      </c>
      <c r="O196" t="n">
        <v>38327.57</v>
      </c>
      <c r="P196" t="n">
        <v>126.15</v>
      </c>
      <c r="Q196" t="n">
        <v>968.3200000000001</v>
      </c>
      <c r="R196" t="n">
        <v>34.29</v>
      </c>
      <c r="S196" t="n">
        <v>23.91</v>
      </c>
      <c r="T196" t="n">
        <v>4397.46</v>
      </c>
      <c r="U196" t="n">
        <v>0.7</v>
      </c>
      <c r="V196" t="n">
        <v>0.87</v>
      </c>
      <c r="W196" t="n">
        <v>1.11</v>
      </c>
      <c r="X196" t="n">
        <v>0.28</v>
      </c>
      <c r="Y196" t="n">
        <v>1</v>
      </c>
      <c r="Z196" t="n">
        <v>10</v>
      </c>
    </row>
    <row r="197">
      <c r="A197" t="n">
        <v>24</v>
      </c>
      <c r="B197" t="n">
        <v>150</v>
      </c>
      <c r="C197" t="inlineStr">
        <is>
          <t xml:space="preserve">CONCLUIDO	</t>
        </is>
      </c>
      <c r="D197" t="n">
        <v>8.682600000000001</v>
      </c>
      <c r="E197" t="n">
        <v>11.52</v>
      </c>
      <c r="F197" t="n">
        <v>7.74</v>
      </c>
      <c r="G197" t="n">
        <v>33.18</v>
      </c>
      <c r="H197" t="n">
        <v>0.4</v>
      </c>
      <c r="I197" t="n">
        <v>14</v>
      </c>
      <c r="J197" t="n">
        <v>309.41</v>
      </c>
      <c r="K197" t="n">
        <v>61.82</v>
      </c>
      <c r="L197" t="n">
        <v>7</v>
      </c>
      <c r="M197" t="n">
        <v>12</v>
      </c>
      <c r="N197" t="n">
        <v>90.59</v>
      </c>
      <c r="O197" t="n">
        <v>38394.52</v>
      </c>
      <c r="P197" t="n">
        <v>124.42</v>
      </c>
      <c r="Q197" t="n">
        <v>968.38</v>
      </c>
      <c r="R197" t="n">
        <v>33.26</v>
      </c>
      <c r="S197" t="n">
        <v>23.91</v>
      </c>
      <c r="T197" t="n">
        <v>3888.13</v>
      </c>
      <c r="U197" t="n">
        <v>0.72</v>
      </c>
      <c r="V197" t="n">
        <v>0.87</v>
      </c>
      <c r="W197" t="n">
        <v>1.1</v>
      </c>
      <c r="X197" t="n">
        <v>0.25</v>
      </c>
      <c r="Y197" t="n">
        <v>1</v>
      </c>
      <c r="Z197" t="n">
        <v>10</v>
      </c>
    </row>
    <row r="198">
      <c r="A198" t="n">
        <v>25</v>
      </c>
      <c r="B198" t="n">
        <v>150</v>
      </c>
      <c r="C198" t="inlineStr">
        <is>
          <t xml:space="preserve">CONCLUIDO	</t>
        </is>
      </c>
      <c r="D198" t="n">
        <v>8.6797</v>
      </c>
      <c r="E198" t="n">
        <v>11.52</v>
      </c>
      <c r="F198" t="n">
        <v>7.75</v>
      </c>
      <c r="G198" t="n">
        <v>33.2</v>
      </c>
      <c r="H198" t="n">
        <v>0.42</v>
      </c>
      <c r="I198" t="n">
        <v>14</v>
      </c>
      <c r="J198" t="n">
        <v>309.95</v>
      </c>
      <c r="K198" t="n">
        <v>61.82</v>
      </c>
      <c r="L198" t="n">
        <v>7.25</v>
      </c>
      <c r="M198" t="n">
        <v>12</v>
      </c>
      <c r="N198" t="n">
        <v>90.88</v>
      </c>
      <c r="O198" t="n">
        <v>38461.6</v>
      </c>
      <c r="P198" t="n">
        <v>124.13</v>
      </c>
      <c r="Q198" t="n">
        <v>968.37</v>
      </c>
      <c r="R198" t="n">
        <v>33.4</v>
      </c>
      <c r="S198" t="n">
        <v>23.91</v>
      </c>
      <c r="T198" t="n">
        <v>3954.54</v>
      </c>
      <c r="U198" t="n">
        <v>0.72</v>
      </c>
      <c r="V198" t="n">
        <v>0.87</v>
      </c>
      <c r="W198" t="n">
        <v>1.1</v>
      </c>
      <c r="X198" t="n">
        <v>0.25</v>
      </c>
      <c r="Y198" t="n">
        <v>1</v>
      </c>
      <c r="Z198" t="n">
        <v>10</v>
      </c>
    </row>
    <row r="199">
      <c r="A199" t="n">
        <v>26</v>
      </c>
      <c r="B199" t="n">
        <v>150</v>
      </c>
      <c r="C199" t="inlineStr">
        <is>
          <t xml:space="preserve">CONCLUIDO	</t>
        </is>
      </c>
      <c r="D199" t="n">
        <v>8.729200000000001</v>
      </c>
      <c r="E199" t="n">
        <v>11.46</v>
      </c>
      <c r="F199" t="n">
        <v>7.74</v>
      </c>
      <c r="G199" t="n">
        <v>35.71</v>
      </c>
      <c r="H199" t="n">
        <v>0.43</v>
      </c>
      <c r="I199" t="n">
        <v>13</v>
      </c>
      <c r="J199" t="n">
        <v>310.5</v>
      </c>
      <c r="K199" t="n">
        <v>61.82</v>
      </c>
      <c r="L199" t="n">
        <v>7.5</v>
      </c>
      <c r="M199" t="n">
        <v>11</v>
      </c>
      <c r="N199" t="n">
        <v>91.18000000000001</v>
      </c>
      <c r="O199" t="n">
        <v>38528.81</v>
      </c>
      <c r="P199" t="n">
        <v>123.42</v>
      </c>
      <c r="Q199" t="n">
        <v>968.33</v>
      </c>
      <c r="R199" t="n">
        <v>33.15</v>
      </c>
      <c r="S199" t="n">
        <v>23.91</v>
      </c>
      <c r="T199" t="n">
        <v>3833.69</v>
      </c>
      <c r="U199" t="n">
        <v>0.72</v>
      </c>
      <c r="V199" t="n">
        <v>0.87</v>
      </c>
      <c r="W199" t="n">
        <v>1.1</v>
      </c>
      <c r="X199" t="n">
        <v>0.24</v>
      </c>
      <c r="Y199" t="n">
        <v>1</v>
      </c>
      <c r="Z199" t="n">
        <v>10</v>
      </c>
    </row>
    <row r="200">
      <c r="A200" t="n">
        <v>27</v>
      </c>
      <c r="B200" t="n">
        <v>150</v>
      </c>
      <c r="C200" t="inlineStr">
        <is>
          <t xml:space="preserve">CONCLUIDO	</t>
        </is>
      </c>
      <c r="D200" t="n">
        <v>8.7258</v>
      </c>
      <c r="E200" t="n">
        <v>11.46</v>
      </c>
      <c r="F200" t="n">
        <v>7.74</v>
      </c>
      <c r="G200" t="n">
        <v>35.73</v>
      </c>
      <c r="H200" t="n">
        <v>0.44</v>
      </c>
      <c r="I200" t="n">
        <v>13</v>
      </c>
      <c r="J200" t="n">
        <v>311.04</v>
      </c>
      <c r="K200" t="n">
        <v>61.82</v>
      </c>
      <c r="L200" t="n">
        <v>7.75</v>
      </c>
      <c r="M200" t="n">
        <v>11</v>
      </c>
      <c r="N200" t="n">
        <v>91.47</v>
      </c>
      <c r="O200" t="n">
        <v>38596.15</v>
      </c>
      <c r="P200" t="n">
        <v>122.9</v>
      </c>
      <c r="Q200" t="n">
        <v>968.4299999999999</v>
      </c>
      <c r="R200" t="n">
        <v>33.14</v>
      </c>
      <c r="S200" t="n">
        <v>23.91</v>
      </c>
      <c r="T200" t="n">
        <v>3828.96</v>
      </c>
      <c r="U200" t="n">
        <v>0.72</v>
      </c>
      <c r="V200" t="n">
        <v>0.87</v>
      </c>
      <c r="W200" t="n">
        <v>1.1</v>
      </c>
      <c r="X200" t="n">
        <v>0.24</v>
      </c>
      <c r="Y200" t="n">
        <v>1</v>
      </c>
      <c r="Z200" t="n">
        <v>10</v>
      </c>
    </row>
    <row r="201">
      <c r="A201" t="n">
        <v>28</v>
      </c>
      <c r="B201" t="n">
        <v>150</v>
      </c>
      <c r="C201" t="inlineStr">
        <is>
          <t xml:space="preserve">CONCLUIDO	</t>
        </is>
      </c>
      <c r="D201" t="n">
        <v>8.7925</v>
      </c>
      <c r="E201" t="n">
        <v>11.37</v>
      </c>
      <c r="F201" t="n">
        <v>7.71</v>
      </c>
      <c r="G201" t="n">
        <v>38.55</v>
      </c>
      <c r="H201" t="n">
        <v>0.46</v>
      </c>
      <c r="I201" t="n">
        <v>12</v>
      </c>
      <c r="J201" t="n">
        <v>311.59</v>
      </c>
      <c r="K201" t="n">
        <v>61.82</v>
      </c>
      <c r="L201" t="n">
        <v>8</v>
      </c>
      <c r="M201" t="n">
        <v>10</v>
      </c>
      <c r="N201" t="n">
        <v>91.77</v>
      </c>
      <c r="O201" t="n">
        <v>38663.62</v>
      </c>
      <c r="P201" t="n">
        <v>121.14</v>
      </c>
      <c r="Q201" t="n">
        <v>968.34</v>
      </c>
      <c r="R201" t="n">
        <v>32.35</v>
      </c>
      <c r="S201" t="n">
        <v>23.91</v>
      </c>
      <c r="T201" t="n">
        <v>3440.22</v>
      </c>
      <c r="U201" t="n">
        <v>0.74</v>
      </c>
      <c r="V201" t="n">
        <v>0.88</v>
      </c>
      <c r="W201" t="n">
        <v>1.1</v>
      </c>
      <c r="X201" t="n">
        <v>0.21</v>
      </c>
      <c r="Y201" t="n">
        <v>1</v>
      </c>
      <c r="Z201" t="n">
        <v>10</v>
      </c>
    </row>
    <row r="202">
      <c r="A202" t="n">
        <v>29</v>
      </c>
      <c r="B202" t="n">
        <v>150</v>
      </c>
      <c r="C202" t="inlineStr">
        <is>
          <t xml:space="preserve">CONCLUIDO	</t>
        </is>
      </c>
      <c r="D202" t="n">
        <v>8.789899999999999</v>
      </c>
      <c r="E202" t="n">
        <v>11.38</v>
      </c>
      <c r="F202" t="n">
        <v>7.71</v>
      </c>
      <c r="G202" t="n">
        <v>38.56</v>
      </c>
      <c r="H202" t="n">
        <v>0.47</v>
      </c>
      <c r="I202" t="n">
        <v>12</v>
      </c>
      <c r="J202" t="n">
        <v>312.14</v>
      </c>
      <c r="K202" t="n">
        <v>61.82</v>
      </c>
      <c r="L202" t="n">
        <v>8.25</v>
      </c>
      <c r="M202" t="n">
        <v>10</v>
      </c>
      <c r="N202" t="n">
        <v>92.06999999999999</v>
      </c>
      <c r="O202" t="n">
        <v>38731.35</v>
      </c>
      <c r="P202" t="n">
        <v>120.4</v>
      </c>
      <c r="Q202" t="n">
        <v>968.39</v>
      </c>
      <c r="R202" t="n">
        <v>32.46</v>
      </c>
      <c r="S202" t="n">
        <v>23.91</v>
      </c>
      <c r="T202" t="n">
        <v>3494.07</v>
      </c>
      <c r="U202" t="n">
        <v>0.74</v>
      </c>
      <c r="V202" t="n">
        <v>0.88</v>
      </c>
      <c r="W202" t="n">
        <v>1.1</v>
      </c>
      <c r="X202" t="n">
        <v>0.22</v>
      </c>
      <c r="Y202" t="n">
        <v>1</v>
      </c>
      <c r="Z202" t="n">
        <v>10</v>
      </c>
    </row>
    <row r="203">
      <c r="A203" t="n">
        <v>30</v>
      </c>
      <c r="B203" t="n">
        <v>150</v>
      </c>
      <c r="C203" t="inlineStr">
        <is>
          <t xml:space="preserve">CONCLUIDO	</t>
        </is>
      </c>
      <c r="D203" t="n">
        <v>8.788600000000001</v>
      </c>
      <c r="E203" t="n">
        <v>11.38</v>
      </c>
      <c r="F203" t="n">
        <v>7.71</v>
      </c>
      <c r="G203" t="n">
        <v>38.57</v>
      </c>
      <c r="H203" t="n">
        <v>0.48</v>
      </c>
      <c r="I203" t="n">
        <v>12</v>
      </c>
      <c r="J203" t="n">
        <v>312.69</v>
      </c>
      <c r="K203" t="n">
        <v>61.82</v>
      </c>
      <c r="L203" t="n">
        <v>8.5</v>
      </c>
      <c r="M203" t="n">
        <v>10</v>
      </c>
      <c r="N203" t="n">
        <v>92.37</v>
      </c>
      <c r="O203" t="n">
        <v>38799.09</v>
      </c>
      <c r="P203" t="n">
        <v>119.53</v>
      </c>
      <c r="Q203" t="n">
        <v>968.3200000000001</v>
      </c>
      <c r="R203" t="n">
        <v>32.51</v>
      </c>
      <c r="S203" t="n">
        <v>23.91</v>
      </c>
      <c r="T203" t="n">
        <v>3520.15</v>
      </c>
      <c r="U203" t="n">
        <v>0.74</v>
      </c>
      <c r="V203" t="n">
        <v>0.88</v>
      </c>
      <c r="W203" t="n">
        <v>1.1</v>
      </c>
      <c r="X203" t="n">
        <v>0.22</v>
      </c>
      <c r="Y203" t="n">
        <v>1</v>
      </c>
      <c r="Z203" t="n">
        <v>10</v>
      </c>
    </row>
    <row r="204">
      <c r="A204" t="n">
        <v>31</v>
      </c>
      <c r="B204" t="n">
        <v>150</v>
      </c>
      <c r="C204" t="inlineStr">
        <is>
          <t xml:space="preserve">CONCLUIDO	</t>
        </is>
      </c>
      <c r="D204" t="n">
        <v>8.8474</v>
      </c>
      <c r="E204" t="n">
        <v>11.3</v>
      </c>
      <c r="F204" t="n">
        <v>7.69</v>
      </c>
      <c r="G204" t="n">
        <v>41.97</v>
      </c>
      <c r="H204" t="n">
        <v>0.5</v>
      </c>
      <c r="I204" t="n">
        <v>11</v>
      </c>
      <c r="J204" t="n">
        <v>313.24</v>
      </c>
      <c r="K204" t="n">
        <v>61.82</v>
      </c>
      <c r="L204" t="n">
        <v>8.75</v>
      </c>
      <c r="M204" t="n">
        <v>9</v>
      </c>
      <c r="N204" t="n">
        <v>92.67</v>
      </c>
      <c r="O204" t="n">
        <v>38866.96</v>
      </c>
      <c r="P204" t="n">
        <v>118.6</v>
      </c>
      <c r="Q204" t="n">
        <v>968.3200000000001</v>
      </c>
      <c r="R204" t="n">
        <v>31.8</v>
      </c>
      <c r="S204" t="n">
        <v>23.91</v>
      </c>
      <c r="T204" t="n">
        <v>3171.06</v>
      </c>
      <c r="U204" t="n">
        <v>0.75</v>
      </c>
      <c r="V204" t="n">
        <v>0.88</v>
      </c>
      <c r="W204" t="n">
        <v>1.1</v>
      </c>
      <c r="X204" t="n">
        <v>0.2</v>
      </c>
      <c r="Y204" t="n">
        <v>1</v>
      </c>
      <c r="Z204" t="n">
        <v>10</v>
      </c>
    </row>
    <row r="205">
      <c r="A205" t="n">
        <v>32</v>
      </c>
      <c r="B205" t="n">
        <v>150</v>
      </c>
      <c r="C205" t="inlineStr">
        <is>
          <t xml:space="preserve">CONCLUIDO	</t>
        </is>
      </c>
      <c r="D205" t="n">
        <v>8.843500000000001</v>
      </c>
      <c r="E205" t="n">
        <v>11.31</v>
      </c>
      <c r="F205" t="n">
        <v>7.7</v>
      </c>
      <c r="G205" t="n">
        <v>42</v>
      </c>
      <c r="H205" t="n">
        <v>0.51</v>
      </c>
      <c r="I205" t="n">
        <v>11</v>
      </c>
      <c r="J205" t="n">
        <v>313.79</v>
      </c>
      <c r="K205" t="n">
        <v>61.82</v>
      </c>
      <c r="L205" t="n">
        <v>9</v>
      </c>
      <c r="M205" t="n">
        <v>9</v>
      </c>
      <c r="N205" t="n">
        <v>92.97</v>
      </c>
      <c r="O205" t="n">
        <v>38934.97</v>
      </c>
      <c r="P205" t="n">
        <v>118.39</v>
      </c>
      <c r="Q205" t="n">
        <v>968.3200000000001</v>
      </c>
      <c r="R205" t="n">
        <v>32.12</v>
      </c>
      <c r="S205" t="n">
        <v>23.91</v>
      </c>
      <c r="T205" t="n">
        <v>3331.71</v>
      </c>
      <c r="U205" t="n">
        <v>0.74</v>
      </c>
      <c r="V205" t="n">
        <v>0.88</v>
      </c>
      <c r="W205" t="n">
        <v>1.1</v>
      </c>
      <c r="X205" t="n">
        <v>0.2</v>
      </c>
      <c r="Y205" t="n">
        <v>1</v>
      </c>
      <c r="Z205" t="n">
        <v>10</v>
      </c>
    </row>
    <row r="206">
      <c r="A206" t="n">
        <v>33</v>
      </c>
      <c r="B206" t="n">
        <v>150</v>
      </c>
      <c r="C206" t="inlineStr">
        <is>
          <t xml:space="preserve">CONCLUIDO	</t>
        </is>
      </c>
      <c r="D206" t="n">
        <v>8.845000000000001</v>
      </c>
      <c r="E206" t="n">
        <v>11.31</v>
      </c>
      <c r="F206" t="n">
        <v>7.7</v>
      </c>
      <c r="G206" t="n">
        <v>41.99</v>
      </c>
      <c r="H206" t="n">
        <v>0.52</v>
      </c>
      <c r="I206" t="n">
        <v>11</v>
      </c>
      <c r="J206" t="n">
        <v>314.34</v>
      </c>
      <c r="K206" t="n">
        <v>61.82</v>
      </c>
      <c r="L206" t="n">
        <v>9.25</v>
      </c>
      <c r="M206" t="n">
        <v>9</v>
      </c>
      <c r="N206" t="n">
        <v>93.27</v>
      </c>
      <c r="O206" t="n">
        <v>39003.11</v>
      </c>
      <c r="P206" t="n">
        <v>117.6</v>
      </c>
      <c r="Q206" t="n">
        <v>968.35</v>
      </c>
      <c r="R206" t="n">
        <v>31.92</v>
      </c>
      <c r="S206" t="n">
        <v>23.91</v>
      </c>
      <c r="T206" t="n">
        <v>3233.07</v>
      </c>
      <c r="U206" t="n">
        <v>0.75</v>
      </c>
      <c r="V206" t="n">
        <v>0.88</v>
      </c>
      <c r="W206" t="n">
        <v>1.1</v>
      </c>
      <c r="X206" t="n">
        <v>0.2</v>
      </c>
      <c r="Y206" t="n">
        <v>1</v>
      </c>
      <c r="Z206" t="n">
        <v>10</v>
      </c>
    </row>
    <row r="207">
      <c r="A207" t="n">
        <v>34</v>
      </c>
      <c r="B207" t="n">
        <v>150</v>
      </c>
      <c r="C207" t="inlineStr">
        <is>
          <t xml:space="preserve">CONCLUIDO	</t>
        </is>
      </c>
      <c r="D207" t="n">
        <v>8.915100000000001</v>
      </c>
      <c r="E207" t="n">
        <v>11.22</v>
      </c>
      <c r="F207" t="n">
        <v>7.66</v>
      </c>
      <c r="G207" t="n">
        <v>45.98</v>
      </c>
      <c r="H207" t="n">
        <v>0.54</v>
      </c>
      <c r="I207" t="n">
        <v>10</v>
      </c>
      <c r="J207" t="n">
        <v>314.9</v>
      </c>
      <c r="K207" t="n">
        <v>61.82</v>
      </c>
      <c r="L207" t="n">
        <v>9.5</v>
      </c>
      <c r="M207" t="n">
        <v>8</v>
      </c>
      <c r="N207" t="n">
        <v>93.56999999999999</v>
      </c>
      <c r="O207" t="n">
        <v>39071.38</v>
      </c>
      <c r="P207" t="n">
        <v>115.72</v>
      </c>
      <c r="Q207" t="n">
        <v>968.42</v>
      </c>
      <c r="R207" t="n">
        <v>30.91</v>
      </c>
      <c r="S207" t="n">
        <v>23.91</v>
      </c>
      <c r="T207" t="n">
        <v>2733.34</v>
      </c>
      <c r="U207" t="n">
        <v>0.77</v>
      </c>
      <c r="V207" t="n">
        <v>0.88</v>
      </c>
      <c r="W207" t="n">
        <v>1.09</v>
      </c>
      <c r="X207" t="n">
        <v>0.17</v>
      </c>
      <c r="Y207" t="n">
        <v>1</v>
      </c>
      <c r="Z207" t="n">
        <v>10</v>
      </c>
    </row>
    <row r="208">
      <c r="A208" t="n">
        <v>35</v>
      </c>
      <c r="B208" t="n">
        <v>150</v>
      </c>
      <c r="C208" t="inlineStr">
        <is>
          <t xml:space="preserve">CONCLUIDO	</t>
        </is>
      </c>
      <c r="D208" t="n">
        <v>8.911099999999999</v>
      </c>
      <c r="E208" t="n">
        <v>11.22</v>
      </c>
      <c r="F208" t="n">
        <v>7.67</v>
      </c>
      <c r="G208" t="n">
        <v>46.02</v>
      </c>
      <c r="H208" t="n">
        <v>0.55</v>
      </c>
      <c r="I208" t="n">
        <v>10</v>
      </c>
      <c r="J208" t="n">
        <v>315.45</v>
      </c>
      <c r="K208" t="n">
        <v>61.82</v>
      </c>
      <c r="L208" t="n">
        <v>9.75</v>
      </c>
      <c r="M208" t="n">
        <v>8</v>
      </c>
      <c r="N208" t="n">
        <v>93.88</v>
      </c>
      <c r="O208" t="n">
        <v>39139.8</v>
      </c>
      <c r="P208" t="n">
        <v>115.34</v>
      </c>
      <c r="Q208" t="n">
        <v>968.3200000000001</v>
      </c>
      <c r="R208" t="n">
        <v>31.14</v>
      </c>
      <c r="S208" t="n">
        <v>23.91</v>
      </c>
      <c r="T208" t="n">
        <v>2843.5</v>
      </c>
      <c r="U208" t="n">
        <v>0.77</v>
      </c>
      <c r="V208" t="n">
        <v>0.88</v>
      </c>
      <c r="W208" t="n">
        <v>1.09</v>
      </c>
      <c r="X208" t="n">
        <v>0.17</v>
      </c>
      <c r="Y208" t="n">
        <v>1</v>
      </c>
      <c r="Z208" t="n">
        <v>10</v>
      </c>
    </row>
    <row r="209">
      <c r="A209" t="n">
        <v>36</v>
      </c>
      <c r="B209" t="n">
        <v>150</v>
      </c>
      <c r="C209" t="inlineStr">
        <is>
          <t xml:space="preserve">CONCLUIDO	</t>
        </is>
      </c>
      <c r="D209" t="n">
        <v>8.914</v>
      </c>
      <c r="E209" t="n">
        <v>11.22</v>
      </c>
      <c r="F209" t="n">
        <v>7.67</v>
      </c>
      <c r="G209" t="n">
        <v>45.99</v>
      </c>
      <c r="H209" t="n">
        <v>0.5600000000000001</v>
      </c>
      <c r="I209" t="n">
        <v>10</v>
      </c>
      <c r="J209" t="n">
        <v>316.01</v>
      </c>
      <c r="K209" t="n">
        <v>61.82</v>
      </c>
      <c r="L209" t="n">
        <v>10</v>
      </c>
      <c r="M209" t="n">
        <v>8</v>
      </c>
      <c r="N209" t="n">
        <v>94.18000000000001</v>
      </c>
      <c r="O209" t="n">
        <v>39208.35</v>
      </c>
      <c r="P209" t="n">
        <v>113.4</v>
      </c>
      <c r="Q209" t="n">
        <v>968.41</v>
      </c>
      <c r="R209" t="n">
        <v>30.79</v>
      </c>
      <c r="S209" t="n">
        <v>23.91</v>
      </c>
      <c r="T209" t="n">
        <v>2671.47</v>
      </c>
      <c r="U209" t="n">
        <v>0.78</v>
      </c>
      <c r="V209" t="n">
        <v>0.88</v>
      </c>
      <c r="W209" t="n">
        <v>1.1</v>
      </c>
      <c r="X209" t="n">
        <v>0.17</v>
      </c>
      <c r="Y209" t="n">
        <v>1</v>
      </c>
      <c r="Z209" t="n">
        <v>10</v>
      </c>
    </row>
    <row r="210">
      <c r="A210" t="n">
        <v>37</v>
      </c>
      <c r="B210" t="n">
        <v>150</v>
      </c>
      <c r="C210" t="inlineStr">
        <is>
          <t xml:space="preserve">CONCLUIDO	</t>
        </is>
      </c>
      <c r="D210" t="n">
        <v>8.965</v>
      </c>
      <c r="E210" t="n">
        <v>11.15</v>
      </c>
      <c r="F210" t="n">
        <v>7.66</v>
      </c>
      <c r="G210" t="n">
        <v>51.05</v>
      </c>
      <c r="H210" t="n">
        <v>0.58</v>
      </c>
      <c r="I210" t="n">
        <v>9</v>
      </c>
      <c r="J210" t="n">
        <v>316.56</v>
      </c>
      <c r="K210" t="n">
        <v>61.82</v>
      </c>
      <c r="L210" t="n">
        <v>10.25</v>
      </c>
      <c r="M210" t="n">
        <v>7</v>
      </c>
      <c r="N210" t="n">
        <v>94.48999999999999</v>
      </c>
      <c r="O210" t="n">
        <v>39277.04</v>
      </c>
      <c r="P210" t="n">
        <v>112.85</v>
      </c>
      <c r="Q210" t="n">
        <v>968.3200000000001</v>
      </c>
      <c r="R210" t="n">
        <v>30.79</v>
      </c>
      <c r="S210" t="n">
        <v>23.91</v>
      </c>
      <c r="T210" t="n">
        <v>2678.18</v>
      </c>
      <c r="U210" t="n">
        <v>0.78</v>
      </c>
      <c r="V210" t="n">
        <v>0.88</v>
      </c>
      <c r="W210" t="n">
        <v>1.09</v>
      </c>
      <c r="X210" t="n">
        <v>0.16</v>
      </c>
      <c r="Y210" t="n">
        <v>1</v>
      </c>
      <c r="Z210" t="n">
        <v>10</v>
      </c>
    </row>
    <row r="211">
      <c r="A211" t="n">
        <v>38</v>
      </c>
      <c r="B211" t="n">
        <v>150</v>
      </c>
      <c r="C211" t="inlineStr">
        <is>
          <t xml:space="preserve">CONCLUIDO	</t>
        </is>
      </c>
      <c r="D211" t="n">
        <v>8.968400000000001</v>
      </c>
      <c r="E211" t="n">
        <v>11.15</v>
      </c>
      <c r="F211" t="n">
        <v>7.65</v>
      </c>
      <c r="G211" t="n">
        <v>51.02</v>
      </c>
      <c r="H211" t="n">
        <v>0.59</v>
      </c>
      <c r="I211" t="n">
        <v>9</v>
      </c>
      <c r="J211" t="n">
        <v>317.12</v>
      </c>
      <c r="K211" t="n">
        <v>61.82</v>
      </c>
      <c r="L211" t="n">
        <v>10.5</v>
      </c>
      <c r="M211" t="n">
        <v>7</v>
      </c>
      <c r="N211" t="n">
        <v>94.8</v>
      </c>
      <c r="O211" t="n">
        <v>39345.87</v>
      </c>
      <c r="P211" t="n">
        <v>112.45</v>
      </c>
      <c r="Q211" t="n">
        <v>968.33</v>
      </c>
      <c r="R211" t="n">
        <v>30.54</v>
      </c>
      <c r="S211" t="n">
        <v>23.91</v>
      </c>
      <c r="T211" t="n">
        <v>2552.06</v>
      </c>
      <c r="U211" t="n">
        <v>0.78</v>
      </c>
      <c r="V211" t="n">
        <v>0.88</v>
      </c>
      <c r="W211" t="n">
        <v>1.09</v>
      </c>
      <c r="X211" t="n">
        <v>0.16</v>
      </c>
      <c r="Y211" t="n">
        <v>1</v>
      </c>
      <c r="Z211" t="n">
        <v>10</v>
      </c>
    </row>
    <row r="212">
      <c r="A212" t="n">
        <v>39</v>
      </c>
      <c r="B212" t="n">
        <v>150</v>
      </c>
      <c r="C212" t="inlineStr">
        <is>
          <t xml:space="preserve">CONCLUIDO	</t>
        </is>
      </c>
      <c r="D212" t="n">
        <v>8.9673</v>
      </c>
      <c r="E212" t="n">
        <v>11.15</v>
      </c>
      <c r="F212" t="n">
        <v>7.65</v>
      </c>
      <c r="G212" t="n">
        <v>51.03</v>
      </c>
      <c r="H212" t="n">
        <v>0.6</v>
      </c>
      <c r="I212" t="n">
        <v>9</v>
      </c>
      <c r="J212" t="n">
        <v>317.68</v>
      </c>
      <c r="K212" t="n">
        <v>61.82</v>
      </c>
      <c r="L212" t="n">
        <v>10.75</v>
      </c>
      <c r="M212" t="n">
        <v>7</v>
      </c>
      <c r="N212" t="n">
        <v>95.11</v>
      </c>
      <c r="O212" t="n">
        <v>39414.84</v>
      </c>
      <c r="P212" t="n">
        <v>111.61</v>
      </c>
      <c r="Q212" t="n">
        <v>968.34</v>
      </c>
      <c r="R212" t="n">
        <v>30.65</v>
      </c>
      <c r="S212" t="n">
        <v>23.91</v>
      </c>
      <c r="T212" t="n">
        <v>2605.22</v>
      </c>
      <c r="U212" t="n">
        <v>0.78</v>
      </c>
      <c r="V212" t="n">
        <v>0.88</v>
      </c>
      <c r="W212" t="n">
        <v>1.09</v>
      </c>
      <c r="X212" t="n">
        <v>0.16</v>
      </c>
      <c r="Y212" t="n">
        <v>1</v>
      </c>
      <c r="Z212" t="n">
        <v>10</v>
      </c>
    </row>
    <row r="213">
      <c r="A213" t="n">
        <v>40</v>
      </c>
      <c r="B213" t="n">
        <v>150</v>
      </c>
      <c r="C213" t="inlineStr">
        <is>
          <t xml:space="preserve">CONCLUIDO	</t>
        </is>
      </c>
      <c r="D213" t="n">
        <v>8.963900000000001</v>
      </c>
      <c r="E213" t="n">
        <v>11.16</v>
      </c>
      <c r="F213" t="n">
        <v>7.66</v>
      </c>
      <c r="G213" t="n">
        <v>51.06</v>
      </c>
      <c r="H213" t="n">
        <v>0.62</v>
      </c>
      <c r="I213" t="n">
        <v>9</v>
      </c>
      <c r="J213" t="n">
        <v>318.24</v>
      </c>
      <c r="K213" t="n">
        <v>61.82</v>
      </c>
      <c r="L213" t="n">
        <v>11</v>
      </c>
      <c r="M213" t="n">
        <v>7</v>
      </c>
      <c r="N213" t="n">
        <v>95.42</v>
      </c>
      <c r="O213" t="n">
        <v>39483.95</v>
      </c>
      <c r="P213" t="n">
        <v>110.57</v>
      </c>
      <c r="Q213" t="n">
        <v>968.3200000000001</v>
      </c>
      <c r="R213" t="n">
        <v>30.68</v>
      </c>
      <c r="S213" t="n">
        <v>23.91</v>
      </c>
      <c r="T213" t="n">
        <v>2619.35</v>
      </c>
      <c r="U213" t="n">
        <v>0.78</v>
      </c>
      <c r="V213" t="n">
        <v>0.88</v>
      </c>
      <c r="W213" t="n">
        <v>1.1</v>
      </c>
      <c r="X213" t="n">
        <v>0.16</v>
      </c>
      <c r="Y213" t="n">
        <v>1</v>
      </c>
      <c r="Z213" t="n">
        <v>10</v>
      </c>
    </row>
    <row r="214">
      <c r="A214" t="n">
        <v>41</v>
      </c>
      <c r="B214" t="n">
        <v>150</v>
      </c>
      <c r="C214" t="inlineStr">
        <is>
          <t xml:space="preserve">CONCLUIDO	</t>
        </is>
      </c>
      <c r="D214" t="n">
        <v>9.026400000000001</v>
      </c>
      <c r="E214" t="n">
        <v>11.08</v>
      </c>
      <c r="F214" t="n">
        <v>7.64</v>
      </c>
      <c r="G214" t="n">
        <v>57.28</v>
      </c>
      <c r="H214" t="n">
        <v>0.63</v>
      </c>
      <c r="I214" t="n">
        <v>8</v>
      </c>
      <c r="J214" t="n">
        <v>318.8</v>
      </c>
      <c r="K214" t="n">
        <v>61.82</v>
      </c>
      <c r="L214" t="n">
        <v>11.25</v>
      </c>
      <c r="M214" t="n">
        <v>3</v>
      </c>
      <c r="N214" t="n">
        <v>95.73</v>
      </c>
      <c r="O214" t="n">
        <v>39553.2</v>
      </c>
      <c r="P214" t="n">
        <v>108.74</v>
      </c>
      <c r="Q214" t="n">
        <v>968.36</v>
      </c>
      <c r="R214" t="n">
        <v>29.97</v>
      </c>
      <c r="S214" t="n">
        <v>23.91</v>
      </c>
      <c r="T214" t="n">
        <v>2270.31</v>
      </c>
      <c r="U214" t="n">
        <v>0.8</v>
      </c>
      <c r="V214" t="n">
        <v>0.89</v>
      </c>
      <c r="W214" t="n">
        <v>1.1</v>
      </c>
      <c r="X214" t="n">
        <v>0.14</v>
      </c>
      <c r="Y214" t="n">
        <v>1</v>
      </c>
      <c r="Z214" t="n">
        <v>10</v>
      </c>
    </row>
    <row r="215">
      <c r="A215" t="n">
        <v>42</v>
      </c>
      <c r="B215" t="n">
        <v>150</v>
      </c>
      <c r="C215" t="inlineStr">
        <is>
          <t xml:space="preserve">CONCLUIDO	</t>
        </is>
      </c>
      <c r="D215" t="n">
        <v>9.0244</v>
      </c>
      <c r="E215" t="n">
        <v>11.08</v>
      </c>
      <c r="F215" t="n">
        <v>7.64</v>
      </c>
      <c r="G215" t="n">
        <v>57.3</v>
      </c>
      <c r="H215" t="n">
        <v>0.64</v>
      </c>
      <c r="I215" t="n">
        <v>8</v>
      </c>
      <c r="J215" t="n">
        <v>319.36</v>
      </c>
      <c r="K215" t="n">
        <v>61.82</v>
      </c>
      <c r="L215" t="n">
        <v>11.5</v>
      </c>
      <c r="M215" t="n">
        <v>3</v>
      </c>
      <c r="N215" t="n">
        <v>96.04000000000001</v>
      </c>
      <c r="O215" t="n">
        <v>39622.59</v>
      </c>
      <c r="P215" t="n">
        <v>109.13</v>
      </c>
      <c r="Q215" t="n">
        <v>968.39</v>
      </c>
      <c r="R215" t="n">
        <v>30.03</v>
      </c>
      <c r="S215" t="n">
        <v>23.91</v>
      </c>
      <c r="T215" t="n">
        <v>2300.91</v>
      </c>
      <c r="U215" t="n">
        <v>0.8</v>
      </c>
      <c r="V215" t="n">
        <v>0.89</v>
      </c>
      <c r="W215" t="n">
        <v>1.1</v>
      </c>
      <c r="X215" t="n">
        <v>0.14</v>
      </c>
      <c r="Y215" t="n">
        <v>1</v>
      </c>
      <c r="Z215" t="n">
        <v>10</v>
      </c>
    </row>
    <row r="216">
      <c r="A216" t="n">
        <v>43</v>
      </c>
      <c r="B216" t="n">
        <v>150</v>
      </c>
      <c r="C216" t="inlineStr">
        <is>
          <t xml:space="preserve">CONCLUIDO	</t>
        </is>
      </c>
      <c r="D216" t="n">
        <v>9.024100000000001</v>
      </c>
      <c r="E216" t="n">
        <v>11.08</v>
      </c>
      <c r="F216" t="n">
        <v>7.64</v>
      </c>
      <c r="G216" t="n">
        <v>57.3</v>
      </c>
      <c r="H216" t="n">
        <v>0.65</v>
      </c>
      <c r="I216" t="n">
        <v>8</v>
      </c>
      <c r="J216" t="n">
        <v>319.93</v>
      </c>
      <c r="K216" t="n">
        <v>61.82</v>
      </c>
      <c r="L216" t="n">
        <v>11.75</v>
      </c>
      <c r="M216" t="n">
        <v>3</v>
      </c>
      <c r="N216" t="n">
        <v>96.36</v>
      </c>
      <c r="O216" t="n">
        <v>39692.13</v>
      </c>
      <c r="P216" t="n">
        <v>109.64</v>
      </c>
      <c r="Q216" t="n">
        <v>968.36</v>
      </c>
      <c r="R216" t="n">
        <v>30</v>
      </c>
      <c r="S216" t="n">
        <v>23.91</v>
      </c>
      <c r="T216" t="n">
        <v>2286.85</v>
      </c>
      <c r="U216" t="n">
        <v>0.8</v>
      </c>
      <c r="V216" t="n">
        <v>0.89</v>
      </c>
      <c r="W216" t="n">
        <v>1.1</v>
      </c>
      <c r="X216" t="n">
        <v>0.14</v>
      </c>
      <c r="Y216" t="n">
        <v>1</v>
      </c>
      <c r="Z216" t="n">
        <v>10</v>
      </c>
    </row>
    <row r="217">
      <c r="A217" t="n">
        <v>44</v>
      </c>
      <c r="B217" t="n">
        <v>150</v>
      </c>
      <c r="C217" t="inlineStr">
        <is>
          <t xml:space="preserve">CONCLUIDO	</t>
        </is>
      </c>
      <c r="D217" t="n">
        <v>9.022600000000001</v>
      </c>
      <c r="E217" t="n">
        <v>11.08</v>
      </c>
      <c r="F217" t="n">
        <v>7.64</v>
      </c>
      <c r="G217" t="n">
        <v>57.31</v>
      </c>
      <c r="H217" t="n">
        <v>0.67</v>
      </c>
      <c r="I217" t="n">
        <v>8</v>
      </c>
      <c r="J217" t="n">
        <v>320.49</v>
      </c>
      <c r="K217" t="n">
        <v>61.82</v>
      </c>
      <c r="L217" t="n">
        <v>12</v>
      </c>
      <c r="M217" t="n">
        <v>1</v>
      </c>
      <c r="N217" t="n">
        <v>96.67</v>
      </c>
      <c r="O217" t="n">
        <v>39761.81</v>
      </c>
      <c r="P217" t="n">
        <v>109.44</v>
      </c>
      <c r="Q217" t="n">
        <v>968.36</v>
      </c>
      <c r="R217" t="n">
        <v>29.99</v>
      </c>
      <c r="S217" t="n">
        <v>23.91</v>
      </c>
      <c r="T217" t="n">
        <v>2279.89</v>
      </c>
      <c r="U217" t="n">
        <v>0.8</v>
      </c>
      <c r="V217" t="n">
        <v>0.88</v>
      </c>
      <c r="W217" t="n">
        <v>1.1</v>
      </c>
      <c r="X217" t="n">
        <v>0.15</v>
      </c>
      <c r="Y217" t="n">
        <v>1</v>
      </c>
      <c r="Z217" t="n">
        <v>10</v>
      </c>
    </row>
    <row r="218">
      <c r="A218" t="n">
        <v>45</v>
      </c>
      <c r="B218" t="n">
        <v>150</v>
      </c>
      <c r="C218" t="inlineStr">
        <is>
          <t xml:space="preserve">CONCLUIDO	</t>
        </is>
      </c>
      <c r="D218" t="n">
        <v>9.0219</v>
      </c>
      <c r="E218" t="n">
        <v>11.08</v>
      </c>
      <c r="F218" t="n">
        <v>7.64</v>
      </c>
      <c r="G218" t="n">
        <v>57.32</v>
      </c>
      <c r="H218" t="n">
        <v>0.68</v>
      </c>
      <c r="I218" t="n">
        <v>8</v>
      </c>
      <c r="J218" t="n">
        <v>321.06</v>
      </c>
      <c r="K218" t="n">
        <v>61.82</v>
      </c>
      <c r="L218" t="n">
        <v>12.25</v>
      </c>
      <c r="M218" t="n">
        <v>1</v>
      </c>
      <c r="N218" t="n">
        <v>96.98999999999999</v>
      </c>
      <c r="O218" t="n">
        <v>39831.64</v>
      </c>
      <c r="P218" t="n">
        <v>109.34</v>
      </c>
      <c r="Q218" t="n">
        <v>968.36</v>
      </c>
      <c r="R218" t="n">
        <v>30.06</v>
      </c>
      <c r="S218" t="n">
        <v>23.91</v>
      </c>
      <c r="T218" t="n">
        <v>2315.26</v>
      </c>
      <c r="U218" t="n">
        <v>0.8</v>
      </c>
      <c r="V218" t="n">
        <v>0.88</v>
      </c>
      <c r="W218" t="n">
        <v>1.1</v>
      </c>
      <c r="X218" t="n">
        <v>0.15</v>
      </c>
      <c r="Y218" t="n">
        <v>1</v>
      </c>
      <c r="Z218" t="n">
        <v>10</v>
      </c>
    </row>
    <row r="219">
      <c r="A219" t="n">
        <v>46</v>
      </c>
      <c r="B219" t="n">
        <v>150</v>
      </c>
      <c r="C219" t="inlineStr">
        <is>
          <t xml:space="preserve">CONCLUIDO	</t>
        </is>
      </c>
      <c r="D219" t="n">
        <v>9.020300000000001</v>
      </c>
      <c r="E219" t="n">
        <v>11.09</v>
      </c>
      <c r="F219" t="n">
        <v>7.64</v>
      </c>
      <c r="G219" t="n">
        <v>57.33</v>
      </c>
      <c r="H219" t="n">
        <v>0.6899999999999999</v>
      </c>
      <c r="I219" t="n">
        <v>8</v>
      </c>
      <c r="J219" t="n">
        <v>321.63</v>
      </c>
      <c r="K219" t="n">
        <v>61.82</v>
      </c>
      <c r="L219" t="n">
        <v>12.5</v>
      </c>
      <c r="M219" t="n">
        <v>1</v>
      </c>
      <c r="N219" t="n">
        <v>97.31</v>
      </c>
      <c r="O219" t="n">
        <v>39901.61</v>
      </c>
      <c r="P219" t="n">
        <v>109.51</v>
      </c>
      <c r="Q219" t="n">
        <v>968.36</v>
      </c>
      <c r="R219" t="n">
        <v>30.1</v>
      </c>
      <c r="S219" t="n">
        <v>23.91</v>
      </c>
      <c r="T219" t="n">
        <v>2335.24</v>
      </c>
      <c r="U219" t="n">
        <v>0.79</v>
      </c>
      <c r="V219" t="n">
        <v>0.88</v>
      </c>
      <c r="W219" t="n">
        <v>1.1</v>
      </c>
      <c r="X219" t="n">
        <v>0.15</v>
      </c>
      <c r="Y219" t="n">
        <v>1</v>
      </c>
      <c r="Z219" t="n">
        <v>10</v>
      </c>
    </row>
    <row r="220">
      <c r="A220" t="n">
        <v>47</v>
      </c>
      <c r="B220" t="n">
        <v>150</v>
      </c>
      <c r="C220" t="inlineStr">
        <is>
          <t xml:space="preserve">CONCLUIDO	</t>
        </is>
      </c>
      <c r="D220" t="n">
        <v>9.018000000000001</v>
      </c>
      <c r="E220" t="n">
        <v>11.09</v>
      </c>
      <c r="F220" t="n">
        <v>7.65</v>
      </c>
      <c r="G220" t="n">
        <v>57.35</v>
      </c>
      <c r="H220" t="n">
        <v>0.71</v>
      </c>
      <c r="I220" t="n">
        <v>8</v>
      </c>
      <c r="J220" t="n">
        <v>322.2</v>
      </c>
      <c r="K220" t="n">
        <v>61.82</v>
      </c>
      <c r="L220" t="n">
        <v>12.75</v>
      </c>
      <c r="M220" t="n">
        <v>1</v>
      </c>
      <c r="N220" t="n">
        <v>97.62</v>
      </c>
      <c r="O220" t="n">
        <v>39971.73</v>
      </c>
      <c r="P220" t="n">
        <v>109.52</v>
      </c>
      <c r="Q220" t="n">
        <v>968.36</v>
      </c>
      <c r="R220" t="n">
        <v>30.11</v>
      </c>
      <c r="S220" t="n">
        <v>23.91</v>
      </c>
      <c r="T220" t="n">
        <v>2340.12</v>
      </c>
      <c r="U220" t="n">
        <v>0.79</v>
      </c>
      <c r="V220" t="n">
        <v>0.88</v>
      </c>
      <c r="W220" t="n">
        <v>1.1</v>
      </c>
      <c r="X220" t="n">
        <v>0.15</v>
      </c>
      <c r="Y220" t="n">
        <v>1</v>
      </c>
      <c r="Z220" t="n">
        <v>10</v>
      </c>
    </row>
    <row r="221">
      <c r="A221" t="n">
        <v>48</v>
      </c>
      <c r="B221" t="n">
        <v>150</v>
      </c>
      <c r="C221" t="inlineStr">
        <is>
          <t xml:space="preserve">CONCLUIDO	</t>
        </is>
      </c>
      <c r="D221" t="n">
        <v>9.019600000000001</v>
      </c>
      <c r="E221" t="n">
        <v>11.09</v>
      </c>
      <c r="F221" t="n">
        <v>7.65</v>
      </c>
      <c r="G221" t="n">
        <v>57.34</v>
      </c>
      <c r="H221" t="n">
        <v>0.72</v>
      </c>
      <c r="I221" t="n">
        <v>8</v>
      </c>
      <c r="J221" t="n">
        <v>322.77</v>
      </c>
      <c r="K221" t="n">
        <v>61.82</v>
      </c>
      <c r="L221" t="n">
        <v>13</v>
      </c>
      <c r="M221" t="n">
        <v>0</v>
      </c>
      <c r="N221" t="n">
        <v>97.94</v>
      </c>
      <c r="O221" t="n">
        <v>40042</v>
      </c>
      <c r="P221" t="n">
        <v>109.65</v>
      </c>
      <c r="Q221" t="n">
        <v>968.38</v>
      </c>
      <c r="R221" t="n">
        <v>30.06</v>
      </c>
      <c r="S221" t="n">
        <v>23.91</v>
      </c>
      <c r="T221" t="n">
        <v>2318.1</v>
      </c>
      <c r="U221" t="n">
        <v>0.8</v>
      </c>
      <c r="V221" t="n">
        <v>0.88</v>
      </c>
      <c r="W221" t="n">
        <v>1.1</v>
      </c>
      <c r="X221" t="n">
        <v>0.15</v>
      </c>
      <c r="Y221" t="n">
        <v>1</v>
      </c>
      <c r="Z221" t="n">
        <v>10</v>
      </c>
    </row>
    <row r="222">
      <c r="A222" t="n">
        <v>0</v>
      </c>
      <c r="B222" t="n">
        <v>10</v>
      </c>
      <c r="C222" t="inlineStr">
        <is>
          <t xml:space="preserve">CONCLUIDO	</t>
        </is>
      </c>
      <c r="D222" t="n">
        <v>8.140000000000001</v>
      </c>
      <c r="E222" t="n">
        <v>12.28</v>
      </c>
      <c r="F222" t="n">
        <v>9.550000000000001</v>
      </c>
      <c r="G222" t="n">
        <v>5.85</v>
      </c>
      <c r="H222" t="n">
        <v>0.64</v>
      </c>
      <c r="I222" t="n">
        <v>98</v>
      </c>
      <c r="J222" t="n">
        <v>26.11</v>
      </c>
      <c r="K222" t="n">
        <v>12.1</v>
      </c>
      <c r="L222" t="n">
        <v>1</v>
      </c>
      <c r="M222" t="n">
        <v>0</v>
      </c>
      <c r="N222" t="n">
        <v>3.01</v>
      </c>
      <c r="O222" t="n">
        <v>3454.41</v>
      </c>
      <c r="P222" t="n">
        <v>27.96</v>
      </c>
      <c r="Q222" t="n">
        <v>968.9299999999999</v>
      </c>
      <c r="R222" t="n">
        <v>85.59</v>
      </c>
      <c r="S222" t="n">
        <v>23.91</v>
      </c>
      <c r="T222" t="n">
        <v>29631.35</v>
      </c>
      <c r="U222" t="n">
        <v>0.28</v>
      </c>
      <c r="V222" t="n">
        <v>0.71</v>
      </c>
      <c r="W222" t="n">
        <v>1.36</v>
      </c>
      <c r="X222" t="n">
        <v>2.05</v>
      </c>
      <c r="Y222" t="n">
        <v>1</v>
      </c>
      <c r="Z222" t="n">
        <v>10</v>
      </c>
    </row>
    <row r="223">
      <c r="A223" t="n">
        <v>0</v>
      </c>
      <c r="B223" t="n">
        <v>45</v>
      </c>
      <c r="C223" t="inlineStr">
        <is>
          <t xml:space="preserve">CONCLUIDO	</t>
        </is>
      </c>
      <c r="D223" t="n">
        <v>8.660299999999999</v>
      </c>
      <c r="E223" t="n">
        <v>11.55</v>
      </c>
      <c r="F223" t="n">
        <v>8.51</v>
      </c>
      <c r="G223" t="n">
        <v>10.01</v>
      </c>
      <c r="H223" t="n">
        <v>0.18</v>
      </c>
      <c r="I223" t="n">
        <v>51</v>
      </c>
      <c r="J223" t="n">
        <v>98.70999999999999</v>
      </c>
      <c r="K223" t="n">
        <v>39.72</v>
      </c>
      <c r="L223" t="n">
        <v>1</v>
      </c>
      <c r="M223" t="n">
        <v>49</v>
      </c>
      <c r="N223" t="n">
        <v>12.99</v>
      </c>
      <c r="O223" t="n">
        <v>12407.75</v>
      </c>
      <c r="P223" t="n">
        <v>69.09</v>
      </c>
      <c r="Q223" t="n">
        <v>968.48</v>
      </c>
      <c r="R223" t="n">
        <v>57.3</v>
      </c>
      <c r="S223" t="n">
        <v>23.91</v>
      </c>
      <c r="T223" t="n">
        <v>15721.55</v>
      </c>
      <c r="U223" t="n">
        <v>0.42</v>
      </c>
      <c r="V223" t="n">
        <v>0.79</v>
      </c>
      <c r="W223" t="n">
        <v>1.16</v>
      </c>
      <c r="X223" t="n">
        <v>1.01</v>
      </c>
      <c r="Y223" t="n">
        <v>1</v>
      </c>
      <c r="Z223" t="n">
        <v>10</v>
      </c>
    </row>
    <row r="224">
      <c r="A224" t="n">
        <v>1</v>
      </c>
      <c r="B224" t="n">
        <v>45</v>
      </c>
      <c r="C224" t="inlineStr">
        <is>
          <t xml:space="preserve">CONCLUIDO	</t>
        </is>
      </c>
      <c r="D224" t="n">
        <v>9.0854</v>
      </c>
      <c r="E224" t="n">
        <v>11.01</v>
      </c>
      <c r="F224" t="n">
        <v>8.24</v>
      </c>
      <c r="G224" t="n">
        <v>13.01</v>
      </c>
      <c r="H224" t="n">
        <v>0.22</v>
      </c>
      <c r="I224" t="n">
        <v>38</v>
      </c>
      <c r="J224" t="n">
        <v>99.02</v>
      </c>
      <c r="K224" t="n">
        <v>39.72</v>
      </c>
      <c r="L224" t="n">
        <v>1.25</v>
      </c>
      <c r="M224" t="n">
        <v>36</v>
      </c>
      <c r="N224" t="n">
        <v>13.05</v>
      </c>
      <c r="O224" t="n">
        <v>12446.14</v>
      </c>
      <c r="P224" t="n">
        <v>64.25</v>
      </c>
      <c r="Q224" t="n">
        <v>968.38</v>
      </c>
      <c r="R224" t="n">
        <v>48.67</v>
      </c>
      <c r="S224" t="n">
        <v>23.91</v>
      </c>
      <c r="T224" t="n">
        <v>11470.57</v>
      </c>
      <c r="U224" t="n">
        <v>0.49</v>
      </c>
      <c r="V224" t="n">
        <v>0.82</v>
      </c>
      <c r="W224" t="n">
        <v>1.14</v>
      </c>
      <c r="X224" t="n">
        <v>0.74</v>
      </c>
      <c r="Y224" t="n">
        <v>1</v>
      </c>
      <c r="Z224" t="n">
        <v>10</v>
      </c>
    </row>
    <row r="225">
      <c r="A225" t="n">
        <v>2</v>
      </c>
      <c r="B225" t="n">
        <v>45</v>
      </c>
      <c r="C225" t="inlineStr">
        <is>
          <t xml:space="preserve">CONCLUIDO	</t>
        </is>
      </c>
      <c r="D225" t="n">
        <v>9.3657</v>
      </c>
      <c r="E225" t="n">
        <v>10.68</v>
      </c>
      <c r="F225" t="n">
        <v>8.07</v>
      </c>
      <c r="G225" t="n">
        <v>16.14</v>
      </c>
      <c r="H225" t="n">
        <v>0.27</v>
      </c>
      <c r="I225" t="n">
        <v>30</v>
      </c>
      <c r="J225" t="n">
        <v>99.33</v>
      </c>
      <c r="K225" t="n">
        <v>39.72</v>
      </c>
      <c r="L225" t="n">
        <v>1.5</v>
      </c>
      <c r="M225" t="n">
        <v>27</v>
      </c>
      <c r="N225" t="n">
        <v>13.11</v>
      </c>
      <c r="O225" t="n">
        <v>12484.55</v>
      </c>
      <c r="P225" t="n">
        <v>60.23</v>
      </c>
      <c r="Q225" t="n">
        <v>968.4</v>
      </c>
      <c r="R225" t="n">
        <v>43.64</v>
      </c>
      <c r="S225" t="n">
        <v>23.91</v>
      </c>
      <c r="T225" t="n">
        <v>8997.07</v>
      </c>
      <c r="U225" t="n">
        <v>0.55</v>
      </c>
      <c r="V225" t="n">
        <v>0.84</v>
      </c>
      <c r="W225" t="n">
        <v>1.13</v>
      </c>
      <c r="X225" t="n">
        <v>0.58</v>
      </c>
      <c r="Y225" t="n">
        <v>1</v>
      </c>
      <c r="Z225" t="n">
        <v>10</v>
      </c>
    </row>
    <row r="226">
      <c r="A226" t="n">
        <v>3</v>
      </c>
      <c r="B226" t="n">
        <v>45</v>
      </c>
      <c r="C226" t="inlineStr">
        <is>
          <t xml:space="preserve">CONCLUIDO	</t>
        </is>
      </c>
      <c r="D226" t="n">
        <v>9.524800000000001</v>
      </c>
      <c r="E226" t="n">
        <v>10.5</v>
      </c>
      <c r="F226" t="n">
        <v>8</v>
      </c>
      <c r="G226" t="n">
        <v>19.19</v>
      </c>
      <c r="H226" t="n">
        <v>0.31</v>
      </c>
      <c r="I226" t="n">
        <v>25</v>
      </c>
      <c r="J226" t="n">
        <v>99.64</v>
      </c>
      <c r="K226" t="n">
        <v>39.72</v>
      </c>
      <c r="L226" t="n">
        <v>1.75</v>
      </c>
      <c r="M226" t="n">
        <v>17</v>
      </c>
      <c r="N226" t="n">
        <v>13.18</v>
      </c>
      <c r="O226" t="n">
        <v>12522.99</v>
      </c>
      <c r="P226" t="n">
        <v>56.9</v>
      </c>
      <c r="Q226" t="n">
        <v>968.74</v>
      </c>
      <c r="R226" t="n">
        <v>40.78</v>
      </c>
      <c r="S226" t="n">
        <v>23.91</v>
      </c>
      <c r="T226" t="n">
        <v>7590.91</v>
      </c>
      <c r="U226" t="n">
        <v>0.59</v>
      </c>
      <c r="V226" t="n">
        <v>0.85</v>
      </c>
      <c r="W226" t="n">
        <v>1.14</v>
      </c>
      <c r="X226" t="n">
        <v>0.5</v>
      </c>
      <c r="Y226" t="n">
        <v>1</v>
      </c>
      <c r="Z226" t="n">
        <v>10</v>
      </c>
    </row>
    <row r="227">
      <c r="A227" t="n">
        <v>4</v>
      </c>
      <c r="B227" t="n">
        <v>45</v>
      </c>
      <c r="C227" t="inlineStr">
        <is>
          <t xml:space="preserve">CONCLUIDO	</t>
        </is>
      </c>
      <c r="D227" t="n">
        <v>9.565799999999999</v>
      </c>
      <c r="E227" t="n">
        <v>10.45</v>
      </c>
      <c r="F227" t="n">
        <v>7.97</v>
      </c>
      <c r="G227" t="n">
        <v>19.93</v>
      </c>
      <c r="H227" t="n">
        <v>0.35</v>
      </c>
      <c r="I227" t="n">
        <v>24</v>
      </c>
      <c r="J227" t="n">
        <v>99.95</v>
      </c>
      <c r="K227" t="n">
        <v>39.72</v>
      </c>
      <c r="L227" t="n">
        <v>2</v>
      </c>
      <c r="M227" t="n">
        <v>3</v>
      </c>
      <c r="N227" t="n">
        <v>13.24</v>
      </c>
      <c r="O227" t="n">
        <v>12561.45</v>
      </c>
      <c r="P227" t="n">
        <v>56.12</v>
      </c>
      <c r="Q227" t="n">
        <v>968.49</v>
      </c>
      <c r="R227" t="n">
        <v>39.62</v>
      </c>
      <c r="S227" t="n">
        <v>23.91</v>
      </c>
      <c r="T227" t="n">
        <v>7014.35</v>
      </c>
      <c r="U227" t="n">
        <v>0.6</v>
      </c>
      <c r="V227" t="n">
        <v>0.85</v>
      </c>
      <c r="W227" t="n">
        <v>1.15</v>
      </c>
      <c r="X227" t="n">
        <v>0.48</v>
      </c>
      <c r="Y227" t="n">
        <v>1</v>
      </c>
      <c r="Z227" t="n">
        <v>10</v>
      </c>
    </row>
    <row r="228">
      <c r="A228" t="n">
        <v>5</v>
      </c>
      <c r="B228" t="n">
        <v>45</v>
      </c>
      <c r="C228" t="inlineStr">
        <is>
          <t xml:space="preserve">CONCLUIDO	</t>
        </is>
      </c>
      <c r="D228" t="n">
        <v>9.5816</v>
      </c>
      <c r="E228" t="n">
        <v>10.44</v>
      </c>
      <c r="F228" t="n">
        <v>7.98</v>
      </c>
      <c r="G228" t="n">
        <v>20.81</v>
      </c>
      <c r="H228" t="n">
        <v>0.39</v>
      </c>
      <c r="I228" t="n">
        <v>23</v>
      </c>
      <c r="J228" t="n">
        <v>100.27</v>
      </c>
      <c r="K228" t="n">
        <v>39.72</v>
      </c>
      <c r="L228" t="n">
        <v>2.25</v>
      </c>
      <c r="M228" t="n">
        <v>1</v>
      </c>
      <c r="N228" t="n">
        <v>13.3</v>
      </c>
      <c r="O228" t="n">
        <v>12599.94</v>
      </c>
      <c r="P228" t="n">
        <v>56.07</v>
      </c>
      <c r="Q228" t="n">
        <v>968.47</v>
      </c>
      <c r="R228" t="n">
        <v>39.75</v>
      </c>
      <c r="S228" t="n">
        <v>23.91</v>
      </c>
      <c r="T228" t="n">
        <v>7084.24</v>
      </c>
      <c r="U228" t="n">
        <v>0.6</v>
      </c>
      <c r="V228" t="n">
        <v>0.85</v>
      </c>
      <c r="W228" t="n">
        <v>1.14</v>
      </c>
      <c r="X228" t="n">
        <v>0.48</v>
      </c>
      <c r="Y228" t="n">
        <v>1</v>
      </c>
      <c r="Z228" t="n">
        <v>10</v>
      </c>
    </row>
    <row r="229">
      <c r="A229" t="n">
        <v>6</v>
      </c>
      <c r="B229" t="n">
        <v>45</v>
      </c>
      <c r="C229" t="inlineStr">
        <is>
          <t xml:space="preserve">CONCLUIDO	</t>
        </is>
      </c>
      <c r="D229" t="n">
        <v>9.577500000000001</v>
      </c>
      <c r="E229" t="n">
        <v>10.44</v>
      </c>
      <c r="F229" t="n">
        <v>7.98</v>
      </c>
      <c r="G229" t="n">
        <v>20.82</v>
      </c>
      <c r="H229" t="n">
        <v>0.44</v>
      </c>
      <c r="I229" t="n">
        <v>23</v>
      </c>
      <c r="J229" t="n">
        <v>100.58</v>
      </c>
      <c r="K229" t="n">
        <v>39.72</v>
      </c>
      <c r="L229" t="n">
        <v>2.5</v>
      </c>
      <c r="M229" t="n">
        <v>0</v>
      </c>
      <c r="N229" t="n">
        <v>13.36</v>
      </c>
      <c r="O229" t="n">
        <v>12638.45</v>
      </c>
      <c r="P229" t="n">
        <v>56.25</v>
      </c>
      <c r="Q229" t="n">
        <v>968.54</v>
      </c>
      <c r="R229" t="n">
        <v>39.79</v>
      </c>
      <c r="S229" t="n">
        <v>23.91</v>
      </c>
      <c r="T229" t="n">
        <v>7103.76</v>
      </c>
      <c r="U229" t="n">
        <v>0.6</v>
      </c>
      <c r="V229" t="n">
        <v>0.85</v>
      </c>
      <c r="W229" t="n">
        <v>1.15</v>
      </c>
      <c r="X229" t="n">
        <v>0.48</v>
      </c>
      <c r="Y229" t="n">
        <v>1</v>
      </c>
      <c r="Z229" t="n">
        <v>10</v>
      </c>
    </row>
    <row r="230">
      <c r="A230" t="n">
        <v>0</v>
      </c>
      <c r="B230" t="n">
        <v>105</v>
      </c>
      <c r="C230" t="inlineStr">
        <is>
          <t xml:space="preserve">CONCLUIDO	</t>
        </is>
      </c>
      <c r="D230" t="n">
        <v>6.2647</v>
      </c>
      <c r="E230" t="n">
        <v>15.96</v>
      </c>
      <c r="F230" t="n">
        <v>9.460000000000001</v>
      </c>
      <c r="G230" t="n">
        <v>5.85</v>
      </c>
      <c r="H230" t="n">
        <v>0.09</v>
      </c>
      <c r="I230" t="n">
        <v>97</v>
      </c>
      <c r="J230" t="n">
        <v>204</v>
      </c>
      <c r="K230" t="n">
        <v>55.27</v>
      </c>
      <c r="L230" t="n">
        <v>1</v>
      </c>
      <c r="M230" t="n">
        <v>95</v>
      </c>
      <c r="N230" t="n">
        <v>42.72</v>
      </c>
      <c r="O230" t="n">
        <v>25393.6</v>
      </c>
      <c r="P230" t="n">
        <v>133.32</v>
      </c>
      <c r="Q230" t="n">
        <v>968.58</v>
      </c>
      <c r="R230" t="n">
        <v>87.05</v>
      </c>
      <c r="S230" t="n">
        <v>23.91</v>
      </c>
      <c r="T230" t="n">
        <v>30368.08</v>
      </c>
      <c r="U230" t="n">
        <v>0.27</v>
      </c>
      <c r="V230" t="n">
        <v>0.71</v>
      </c>
      <c r="W230" t="n">
        <v>1.24</v>
      </c>
      <c r="X230" t="n">
        <v>1.97</v>
      </c>
      <c r="Y230" t="n">
        <v>1</v>
      </c>
      <c r="Z230" t="n">
        <v>10</v>
      </c>
    </row>
    <row r="231">
      <c r="A231" t="n">
        <v>1</v>
      </c>
      <c r="B231" t="n">
        <v>105</v>
      </c>
      <c r="C231" t="inlineStr">
        <is>
          <t xml:space="preserve">CONCLUIDO	</t>
        </is>
      </c>
      <c r="D231" t="n">
        <v>6.9109</v>
      </c>
      <c r="E231" t="n">
        <v>14.47</v>
      </c>
      <c r="F231" t="n">
        <v>8.94</v>
      </c>
      <c r="G231" t="n">
        <v>7.35</v>
      </c>
      <c r="H231" t="n">
        <v>0.11</v>
      </c>
      <c r="I231" t="n">
        <v>73</v>
      </c>
      <c r="J231" t="n">
        <v>204.39</v>
      </c>
      <c r="K231" t="n">
        <v>55.27</v>
      </c>
      <c r="L231" t="n">
        <v>1.25</v>
      </c>
      <c r="M231" t="n">
        <v>71</v>
      </c>
      <c r="N231" t="n">
        <v>42.87</v>
      </c>
      <c r="O231" t="n">
        <v>25442.42</v>
      </c>
      <c r="P231" t="n">
        <v>124.9</v>
      </c>
      <c r="Q231" t="n">
        <v>968.6</v>
      </c>
      <c r="R231" t="n">
        <v>70.89</v>
      </c>
      <c r="S231" t="n">
        <v>23.91</v>
      </c>
      <c r="T231" t="n">
        <v>22405.23</v>
      </c>
      <c r="U231" t="n">
        <v>0.34</v>
      </c>
      <c r="V231" t="n">
        <v>0.76</v>
      </c>
      <c r="W231" t="n">
        <v>1.19</v>
      </c>
      <c r="X231" t="n">
        <v>1.45</v>
      </c>
      <c r="Y231" t="n">
        <v>1</v>
      </c>
      <c r="Z231" t="n">
        <v>10</v>
      </c>
    </row>
    <row r="232">
      <c r="A232" t="n">
        <v>2</v>
      </c>
      <c r="B232" t="n">
        <v>105</v>
      </c>
      <c r="C232" t="inlineStr">
        <is>
          <t xml:space="preserve">CONCLUIDO	</t>
        </is>
      </c>
      <c r="D232" t="n">
        <v>7.3317</v>
      </c>
      <c r="E232" t="n">
        <v>13.64</v>
      </c>
      <c r="F232" t="n">
        <v>8.68</v>
      </c>
      <c r="G232" t="n">
        <v>8.83</v>
      </c>
      <c r="H232" t="n">
        <v>0.13</v>
      </c>
      <c r="I232" t="n">
        <v>59</v>
      </c>
      <c r="J232" t="n">
        <v>204.79</v>
      </c>
      <c r="K232" t="n">
        <v>55.27</v>
      </c>
      <c r="L232" t="n">
        <v>1.5</v>
      </c>
      <c r="M232" t="n">
        <v>57</v>
      </c>
      <c r="N232" t="n">
        <v>43.02</v>
      </c>
      <c r="O232" t="n">
        <v>25491.3</v>
      </c>
      <c r="P232" t="n">
        <v>120.24</v>
      </c>
      <c r="Q232" t="n">
        <v>968.37</v>
      </c>
      <c r="R232" t="n">
        <v>62.58</v>
      </c>
      <c r="S232" t="n">
        <v>23.91</v>
      </c>
      <c r="T232" t="n">
        <v>18322.92</v>
      </c>
      <c r="U232" t="n">
        <v>0.38</v>
      </c>
      <c r="V232" t="n">
        <v>0.78</v>
      </c>
      <c r="W232" t="n">
        <v>1.18</v>
      </c>
      <c r="X232" t="n">
        <v>1.19</v>
      </c>
      <c r="Y232" t="n">
        <v>1</v>
      </c>
      <c r="Z232" t="n">
        <v>10</v>
      </c>
    </row>
    <row r="233">
      <c r="A233" t="n">
        <v>3</v>
      </c>
      <c r="B233" t="n">
        <v>105</v>
      </c>
      <c r="C233" t="inlineStr">
        <is>
          <t xml:space="preserve">CONCLUIDO	</t>
        </is>
      </c>
      <c r="D233" t="n">
        <v>7.6753</v>
      </c>
      <c r="E233" t="n">
        <v>13.03</v>
      </c>
      <c r="F233" t="n">
        <v>8.48</v>
      </c>
      <c r="G233" t="n">
        <v>10.38</v>
      </c>
      <c r="H233" t="n">
        <v>0.15</v>
      </c>
      <c r="I233" t="n">
        <v>49</v>
      </c>
      <c r="J233" t="n">
        <v>205.18</v>
      </c>
      <c r="K233" t="n">
        <v>55.27</v>
      </c>
      <c r="L233" t="n">
        <v>1.75</v>
      </c>
      <c r="M233" t="n">
        <v>47</v>
      </c>
      <c r="N233" t="n">
        <v>43.16</v>
      </c>
      <c r="O233" t="n">
        <v>25540.22</v>
      </c>
      <c r="P233" t="n">
        <v>116.4</v>
      </c>
      <c r="Q233" t="n">
        <v>968.53</v>
      </c>
      <c r="R233" t="n">
        <v>56.04</v>
      </c>
      <c r="S233" t="n">
        <v>23.91</v>
      </c>
      <c r="T233" t="n">
        <v>15099.67</v>
      </c>
      <c r="U233" t="n">
        <v>0.43</v>
      </c>
      <c r="V233" t="n">
        <v>0.8</v>
      </c>
      <c r="W233" t="n">
        <v>1.17</v>
      </c>
      <c r="X233" t="n">
        <v>0.98</v>
      </c>
      <c r="Y233" t="n">
        <v>1</v>
      </c>
      <c r="Z233" t="n">
        <v>10</v>
      </c>
    </row>
    <row r="234">
      <c r="A234" t="n">
        <v>4</v>
      </c>
      <c r="B234" t="n">
        <v>105</v>
      </c>
      <c r="C234" t="inlineStr">
        <is>
          <t xml:space="preserve">CONCLUIDO	</t>
        </is>
      </c>
      <c r="D234" t="n">
        <v>7.9323</v>
      </c>
      <c r="E234" t="n">
        <v>12.61</v>
      </c>
      <c r="F234" t="n">
        <v>8.34</v>
      </c>
      <c r="G234" t="n">
        <v>11.91</v>
      </c>
      <c r="H234" t="n">
        <v>0.17</v>
      </c>
      <c r="I234" t="n">
        <v>42</v>
      </c>
      <c r="J234" t="n">
        <v>205.58</v>
      </c>
      <c r="K234" t="n">
        <v>55.27</v>
      </c>
      <c r="L234" t="n">
        <v>2</v>
      </c>
      <c r="M234" t="n">
        <v>40</v>
      </c>
      <c r="N234" t="n">
        <v>43.31</v>
      </c>
      <c r="O234" t="n">
        <v>25589.2</v>
      </c>
      <c r="P234" t="n">
        <v>113.38</v>
      </c>
      <c r="Q234" t="n">
        <v>968.4</v>
      </c>
      <c r="R234" t="n">
        <v>51.8</v>
      </c>
      <c r="S234" t="n">
        <v>23.91</v>
      </c>
      <c r="T234" t="n">
        <v>13016.02</v>
      </c>
      <c r="U234" t="n">
        <v>0.46</v>
      </c>
      <c r="V234" t="n">
        <v>0.8100000000000001</v>
      </c>
      <c r="W234" t="n">
        <v>1.15</v>
      </c>
      <c r="X234" t="n">
        <v>0.84</v>
      </c>
      <c r="Y234" t="n">
        <v>1</v>
      </c>
      <c r="Z234" t="n">
        <v>10</v>
      </c>
    </row>
    <row r="235">
      <c r="A235" t="n">
        <v>5</v>
      </c>
      <c r="B235" t="n">
        <v>105</v>
      </c>
      <c r="C235" t="inlineStr">
        <is>
          <t xml:space="preserve">CONCLUIDO	</t>
        </is>
      </c>
      <c r="D235" t="n">
        <v>8.138500000000001</v>
      </c>
      <c r="E235" t="n">
        <v>12.29</v>
      </c>
      <c r="F235" t="n">
        <v>8.220000000000001</v>
      </c>
      <c r="G235" t="n">
        <v>13.33</v>
      </c>
      <c r="H235" t="n">
        <v>0.19</v>
      </c>
      <c r="I235" t="n">
        <v>37</v>
      </c>
      <c r="J235" t="n">
        <v>205.98</v>
      </c>
      <c r="K235" t="n">
        <v>55.27</v>
      </c>
      <c r="L235" t="n">
        <v>2.25</v>
      </c>
      <c r="M235" t="n">
        <v>35</v>
      </c>
      <c r="N235" t="n">
        <v>43.46</v>
      </c>
      <c r="O235" t="n">
        <v>25638.22</v>
      </c>
      <c r="P235" t="n">
        <v>110.81</v>
      </c>
      <c r="Q235" t="n">
        <v>968.54</v>
      </c>
      <c r="R235" t="n">
        <v>48.09</v>
      </c>
      <c r="S235" t="n">
        <v>23.91</v>
      </c>
      <c r="T235" t="n">
        <v>11184</v>
      </c>
      <c r="U235" t="n">
        <v>0.5</v>
      </c>
      <c r="V235" t="n">
        <v>0.82</v>
      </c>
      <c r="W235" t="n">
        <v>1.14</v>
      </c>
      <c r="X235" t="n">
        <v>0.72</v>
      </c>
      <c r="Y235" t="n">
        <v>1</v>
      </c>
      <c r="Z235" t="n">
        <v>10</v>
      </c>
    </row>
    <row r="236">
      <c r="A236" t="n">
        <v>6</v>
      </c>
      <c r="B236" t="n">
        <v>105</v>
      </c>
      <c r="C236" t="inlineStr">
        <is>
          <t xml:space="preserve">CONCLUIDO	</t>
        </is>
      </c>
      <c r="D236" t="n">
        <v>8.3399</v>
      </c>
      <c r="E236" t="n">
        <v>11.99</v>
      </c>
      <c r="F236" t="n">
        <v>8.130000000000001</v>
      </c>
      <c r="G236" t="n">
        <v>15.24</v>
      </c>
      <c r="H236" t="n">
        <v>0.22</v>
      </c>
      <c r="I236" t="n">
        <v>32</v>
      </c>
      <c r="J236" t="n">
        <v>206.38</v>
      </c>
      <c r="K236" t="n">
        <v>55.27</v>
      </c>
      <c r="L236" t="n">
        <v>2.5</v>
      </c>
      <c r="M236" t="n">
        <v>30</v>
      </c>
      <c r="N236" t="n">
        <v>43.6</v>
      </c>
      <c r="O236" t="n">
        <v>25687.3</v>
      </c>
      <c r="P236" t="n">
        <v>108.14</v>
      </c>
      <c r="Q236" t="n">
        <v>968.52</v>
      </c>
      <c r="R236" t="n">
        <v>45.34</v>
      </c>
      <c r="S236" t="n">
        <v>23.91</v>
      </c>
      <c r="T236" t="n">
        <v>9835.16</v>
      </c>
      <c r="U236" t="n">
        <v>0.53</v>
      </c>
      <c r="V236" t="n">
        <v>0.83</v>
      </c>
      <c r="W236" t="n">
        <v>1.13</v>
      </c>
      <c r="X236" t="n">
        <v>0.63</v>
      </c>
      <c r="Y236" t="n">
        <v>1</v>
      </c>
      <c r="Z236" t="n">
        <v>10</v>
      </c>
    </row>
    <row r="237">
      <c r="A237" t="n">
        <v>7</v>
      </c>
      <c r="B237" t="n">
        <v>105</v>
      </c>
      <c r="C237" t="inlineStr">
        <is>
          <t xml:space="preserve">CONCLUIDO	</t>
        </is>
      </c>
      <c r="D237" t="n">
        <v>8.4686</v>
      </c>
      <c r="E237" t="n">
        <v>11.81</v>
      </c>
      <c r="F237" t="n">
        <v>8.07</v>
      </c>
      <c r="G237" t="n">
        <v>16.69</v>
      </c>
      <c r="H237" t="n">
        <v>0.24</v>
      </c>
      <c r="I237" t="n">
        <v>29</v>
      </c>
      <c r="J237" t="n">
        <v>206.78</v>
      </c>
      <c r="K237" t="n">
        <v>55.27</v>
      </c>
      <c r="L237" t="n">
        <v>2.75</v>
      </c>
      <c r="M237" t="n">
        <v>27</v>
      </c>
      <c r="N237" t="n">
        <v>43.75</v>
      </c>
      <c r="O237" t="n">
        <v>25736.42</v>
      </c>
      <c r="P237" t="n">
        <v>106.56</v>
      </c>
      <c r="Q237" t="n">
        <v>968.42</v>
      </c>
      <c r="R237" t="n">
        <v>43.55</v>
      </c>
      <c r="S237" t="n">
        <v>23.91</v>
      </c>
      <c r="T237" t="n">
        <v>8953.700000000001</v>
      </c>
      <c r="U237" t="n">
        <v>0.55</v>
      </c>
      <c r="V237" t="n">
        <v>0.84</v>
      </c>
      <c r="W237" t="n">
        <v>1.13</v>
      </c>
      <c r="X237" t="n">
        <v>0.57</v>
      </c>
      <c r="Y237" t="n">
        <v>1</v>
      </c>
      <c r="Z237" t="n">
        <v>10</v>
      </c>
    </row>
    <row r="238">
      <c r="A238" t="n">
        <v>8</v>
      </c>
      <c r="B238" t="n">
        <v>105</v>
      </c>
      <c r="C238" t="inlineStr">
        <is>
          <t xml:space="preserve">CONCLUIDO	</t>
        </is>
      </c>
      <c r="D238" t="n">
        <v>8.606299999999999</v>
      </c>
      <c r="E238" t="n">
        <v>11.62</v>
      </c>
      <c r="F238" t="n">
        <v>8</v>
      </c>
      <c r="G238" t="n">
        <v>18.46</v>
      </c>
      <c r="H238" t="n">
        <v>0.26</v>
      </c>
      <c r="I238" t="n">
        <v>26</v>
      </c>
      <c r="J238" t="n">
        <v>207.17</v>
      </c>
      <c r="K238" t="n">
        <v>55.27</v>
      </c>
      <c r="L238" t="n">
        <v>3</v>
      </c>
      <c r="M238" t="n">
        <v>24</v>
      </c>
      <c r="N238" t="n">
        <v>43.9</v>
      </c>
      <c r="O238" t="n">
        <v>25785.6</v>
      </c>
      <c r="P238" t="n">
        <v>104.42</v>
      </c>
      <c r="Q238" t="n">
        <v>968.3200000000001</v>
      </c>
      <c r="R238" t="n">
        <v>41.28</v>
      </c>
      <c r="S238" t="n">
        <v>23.91</v>
      </c>
      <c r="T238" t="n">
        <v>7833.7</v>
      </c>
      <c r="U238" t="n">
        <v>0.58</v>
      </c>
      <c r="V238" t="n">
        <v>0.85</v>
      </c>
      <c r="W238" t="n">
        <v>1.13</v>
      </c>
      <c r="X238" t="n">
        <v>0.5</v>
      </c>
      <c r="Y238" t="n">
        <v>1</v>
      </c>
      <c r="Z238" t="n">
        <v>10</v>
      </c>
    </row>
    <row r="239">
      <c r="A239" t="n">
        <v>9</v>
      </c>
      <c r="B239" t="n">
        <v>105</v>
      </c>
      <c r="C239" t="inlineStr">
        <is>
          <t xml:space="preserve">CONCLUIDO	</t>
        </is>
      </c>
      <c r="D239" t="n">
        <v>8.709300000000001</v>
      </c>
      <c r="E239" t="n">
        <v>11.48</v>
      </c>
      <c r="F239" t="n">
        <v>7.94</v>
      </c>
      <c r="G239" t="n">
        <v>19.86</v>
      </c>
      <c r="H239" t="n">
        <v>0.28</v>
      </c>
      <c r="I239" t="n">
        <v>24</v>
      </c>
      <c r="J239" t="n">
        <v>207.57</v>
      </c>
      <c r="K239" t="n">
        <v>55.27</v>
      </c>
      <c r="L239" t="n">
        <v>3.25</v>
      </c>
      <c r="M239" t="n">
        <v>22</v>
      </c>
      <c r="N239" t="n">
        <v>44.05</v>
      </c>
      <c r="O239" t="n">
        <v>25834.83</v>
      </c>
      <c r="P239" t="n">
        <v>102.78</v>
      </c>
      <c r="Q239" t="n">
        <v>968.4</v>
      </c>
      <c r="R239" t="n">
        <v>39.49</v>
      </c>
      <c r="S239" t="n">
        <v>23.91</v>
      </c>
      <c r="T239" t="n">
        <v>6952.94</v>
      </c>
      <c r="U239" t="n">
        <v>0.61</v>
      </c>
      <c r="V239" t="n">
        <v>0.85</v>
      </c>
      <c r="W239" t="n">
        <v>1.12</v>
      </c>
      <c r="X239" t="n">
        <v>0.45</v>
      </c>
      <c r="Y239" t="n">
        <v>1</v>
      </c>
      <c r="Z239" t="n">
        <v>10</v>
      </c>
    </row>
    <row r="240">
      <c r="A240" t="n">
        <v>10</v>
      </c>
      <c r="B240" t="n">
        <v>105</v>
      </c>
      <c r="C240" t="inlineStr">
        <is>
          <t xml:space="preserve">CONCLUIDO	</t>
        </is>
      </c>
      <c r="D240" t="n">
        <v>8.8048</v>
      </c>
      <c r="E240" t="n">
        <v>11.36</v>
      </c>
      <c r="F240" t="n">
        <v>7.9</v>
      </c>
      <c r="G240" t="n">
        <v>21.55</v>
      </c>
      <c r="H240" t="n">
        <v>0.3</v>
      </c>
      <c r="I240" t="n">
        <v>22</v>
      </c>
      <c r="J240" t="n">
        <v>207.97</v>
      </c>
      <c r="K240" t="n">
        <v>55.27</v>
      </c>
      <c r="L240" t="n">
        <v>3.5</v>
      </c>
      <c r="M240" t="n">
        <v>20</v>
      </c>
      <c r="N240" t="n">
        <v>44.2</v>
      </c>
      <c r="O240" t="n">
        <v>25884.1</v>
      </c>
      <c r="P240" t="n">
        <v>101</v>
      </c>
      <c r="Q240" t="n">
        <v>968.42</v>
      </c>
      <c r="R240" t="n">
        <v>38.39</v>
      </c>
      <c r="S240" t="n">
        <v>23.91</v>
      </c>
      <c r="T240" t="n">
        <v>6412.68</v>
      </c>
      <c r="U240" t="n">
        <v>0.62</v>
      </c>
      <c r="V240" t="n">
        <v>0.86</v>
      </c>
      <c r="W240" t="n">
        <v>1.11</v>
      </c>
      <c r="X240" t="n">
        <v>0.4</v>
      </c>
      <c r="Y240" t="n">
        <v>1</v>
      </c>
      <c r="Z240" t="n">
        <v>10</v>
      </c>
    </row>
    <row r="241">
      <c r="A241" t="n">
        <v>11</v>
      </c>
      <c r="B241" t="n">
        <v>105</v>
      </c>
      <c r="C241" t="inlineStr">
        <is>
          <t xml:space="preserve">CONCLUIDO	</t>
        </is>
      </c>
      <c r="D241" t="n">
        <v>8.898099999999999</v>
      </c>
      <c r="E241" t="n">
        <v>11.24</v>
      </c>
      <c r="F241" t="n">
        <v>7.86</v>
      </c>
      <c r="G241" t="n">
        <v>23.59</v>
      </c>
      <c r="H241" t="n">
        <v>0.32</v>
      </c>
      <c r="I241" t="n">
        <v>20</v>
      </c>
      <c r="J241" t="n">
        <v>208.37</v>
      </c>
      <c r="K241" t="n">
        <v>55.27</v>
      </c>
      <c r="L241" t="n">
        <v>3.75</v>
      </c>
      <c r="M241" t="n">
        <v>18</v>
      </c>
      <c r="N241" t="n">
        <v>44.35</v>
      </c>
      <c r="O241" t="n">
        <v>25933.43</v>
      </c>
      <c r="P241" t="n">
        <v>99.58</v>
      </c>
      <c r="Q241" t="n">
        <v>968.39</v>
      </c>
      <c r="R241" t="n">
        <v>37.12</v>
      </c>
      <c r="S241" t="n">
        <v>23.91</v>
      </c>
      <c r="T241" t="n">
        <v>5783.95</v>
      </c>
      <c r="U241" t="n">
        <v>0.64</v>
      </c>
      <c r="V241" t="n">
        <v>0.86</v>
      </c>
      <c r="W241" t="n">
        <v>1.11</v>
      </c>
      <c r="X241" t="n">
        <v>0.37</v>
      </c>
      <c r="Y241" t="n">
        <v>1</v>
      </c>
      <c r="Z241" t="n">
        <v>10</v>
      </c>
    </row>
    <row r="242">
      <c r="A242" t="n">
        <v>12</v>
      </c>
      <c r="B242" t="n">
        <v>105</v>
      </c>
      <c r="C242" t="inlineStr">
        <is>
          <t xml:space="preserve">CONCLUIDO	</t>
        </is>
      </c>
      <c r="D242" t="n">
        <v>8.946099999999999</v>
      </c>
      <c r="E242" t="n">
        <v>11.18</v>
      </c>
      <c r="F242" t="n">
        <v>7.84</v>
      </c>
      <c r="G242" t="n">
        <v>24.77</v>
      </c>
      <c r="H242" t="n">
        <v>0.34</v>
      </c>
      <c r="I242" t="n">
        <v>19</v>
      </c>
      <c r="J242" t="n">
        <v>208.77</v>
      </c>
      <c r="K242" t="n">
        <v>55.27</v>
      </c>
      <c r="L242" t="n">
        <v>4</v>
      </c>
      <c r="M242" t="n">
        <v>17</v>
      </c>
      <c r="N242" t="n">
        <v>44.5</v>
      </c>
      <c r="O242" t="n">
        <v>25982.82</v>
      </c>
      <c r="P242" t="n">
        <v>97.56</v>
      </c>
      <c r="Q242" t="n">
        <v>968.35</v>
      </c>
      <c r="R242" t="n">
        <v>36.39</v>
      </c>
      <c r="S242" t="n">
        <v>23.91</v>
      </c>
      <c r="T242" t="n">
        <v>5423.49</v>
      </c>
      <c r="U242" t="n">
        <v>0.66</v>
      </c>
      <c r="V242" t="n">
        <v>0.86</v>
      </c>
      <c r="W242" t="n">
        <v>1.11</v>
      </c>
      <c r="X242" t="n">
        <v>0.35</v>
      </c>
      <c r="Y242" t="n">
        <v>1</v>
      </c>
      <c r="Z242" t="n">
        <v>10</v>
      </c>
    </row>
    <row r="243">
      <c r="A243" t="n">
        <v>13</v>
      </c>
      <c r="B243" t="n">
        <v>105</v>
      </c>
      <c r="C243" t="inlineStr">
        <is>
          <t xml:space="preserve">CONCLUIDO	</t>
        </is>
      </c>
      <c r="D243" t="n">
        <v>9.0489</v>
      </c>
      <c r="E243" t="n">
        <v>11.05</v>
      </c>
      <c r="F243" t="n">
        <v>7.8</v>
      </c>
      <c r="G243" t="n">
        <v>27.52</v>
      </c>
      <c r="H243" t="n">
        <v>0.36</v>
      </c>
      <c r="I243" t="n">
        <v>17</v>
      </c>
      <c r="J243" t="n">
        <v>209.17</v>
      </c>
      <c r="K243" t="n">
        <v>55.27</v>
      </c>
      <c r="L243" t="n">
        <v>4.25</v>
      </c>
      <c r="M243" t="n">
        <v>15</v>
      </c>
      <c r="N243" t="n">
        <v>44.65</v>
      </c>
      <c r="O243" t="n">
        <v>26032.25</v>
      </c>
      <c r="P243" t="n">
        <v>95.08</v>
      </c>
      <c r="Q243" t="n">
        <v>968.36</v>
      </c>
      <c r="R243" t="n">
        <v>34.93</v>
      </c>
      <c r="S243" t="n">
        <v>23.91</v>
      </c>
      <c r="T243" t="n">
        <v>4704.68</v>
      </c>
      <c r="U243" t="n">
        <v>0.68</v>
      </c>
      <c r="V243" t="n">
        <v>0.87</v>
      </c>
      <c r="W243" t="n">
        <v>1.11</v>
      </c>
      <c r="X243" t="n">
        <v>0.3</v>
      </c>
      <c r="Y243" t="n">
        <v>1</v>
      </c>
      <c r="Z243" t="n">
        <v>10</v>
      </c>
    </row>
    <row r="244">
      <c r="A244" t="n">
        <v>14</v>
      </c>
      <c r="B244" t="n">
        <v>105</v>
      </c>
      <c r="C244" t="inlineStr">
        <is>
          <t xml:space="preserve">CONCLUIDO	</t>
        </is>
      </c>
      <c r="D244" t="n">
        <v>9.026899999999999</v>
      </c>
      <c r="E244" t="n">
        <v>11.08</v>
      </c>
      <c r="F244" t="n">
        <v>7.82</v>
      </c>
      <c r="G244" t="n">
        <v>27.61</v>
      </c>
      <c r="H244" t="n">
        <v>0.38</v>
      </c>
      <c r="I244" t="n">
        <v>17</v>
      </c>
      <c r="J244" t="n">
        <v>209.58</v>
      </c>
      <c r="K244" t="n">
        <v>55.27</v>
      </c>
      <c r="L244" t="n">
        <v>4.5</v>
      </c>
      <c r="M244" t="n">
        <v>15</v>
      </c>
      <c r="N244" t="n">
        <v>44.8</v>
      </c>
      <c r="O244" t="n">
        <v>26081.73</v>
      </c>
      <c r="P244" t="n">
        <v>95.37</v>
      </c>
      <c r="Q244" t="n">
        <v>968.36</v>
      </c>
      <c r="R244" t="n">
        <v>35.84</v>
      </c>
      <c r="S244" t="n">
        <v>23.91</v>
      </c>
      <c r="T244" t="n">
        <v>5159.14</v>
      </c>
      <c r="U244" t="n">
        <v>0.67</v>
      </c>
      <c r="V244" t="n">
        <v>0.86</v>
      </c>
      <c r="W244" t="n">
        <v>1.11</v>
      </c>
      <c r="X244" t="n">
        <v>0.33</v>
      </c>
      <c r="Y244" t="n">
        <v>1</v>
      </c>
      <c r="Z244" t="n">
        <v>10</v>
      </c>
    </row>
    <row r="245">
      <c r="A245" t="n">
        <v>15</v>
      </c>
      <c r="B245" t="n">
        <v>105</v>
      </c>
      <c r="C245" t="inlineStr">
        <is>
          <t xml:space="preserve">CONCLUIDO	</t>
        </is>
      </c>
      <c r="D245" t="n">
        <v>9.130800000000001</v>
      </c>
      <c r="E245" t="n">
        <v>10.95</v>
      </c>
      <c r="F245" t="n">
        <v>7.78</v>
      </c>
      <c r="G245" t="n">
        <v>31.12</v>
      </c>
      <c r="H245" t="n">
        <v>0.4</v>
      </c>
      <c r="I245" t="n">
        <v>15</v>
      </c>
      <c r="J245" t="n">
        <v>209.98</v>
      </c>
      <c r="K245" t="n">
        <v>55.27</v>
      </c>
      <c r="L245" t="n">
        <v>4.75</v>
      </c>
      <c r="M245" t="n">
        <v>13</v>
      </c>
      <c r="N245" t="n">
        <v>44.95</v>
      </c>
      <c r="O245" t="n">
        <v>26131.27</v>
      </c>
      <c r="P245" t="n">
        <v>92.7</v>
      </c>
      <c r="Q245" t="n">
        <v>968.4</v>
      </c>
      <c r="R245" t="n">
        <v>34.45</v>
      </c>
      <c r="S245" t="n">
        <v>23.91</v>
      </c>
      <c r="T245" t="n">
        <v>4476.41</v>
      </c>
      <c r="U245" t="n">
        <v>0.6899999999999999</v>
      </c>
      <c r="V245" t="n">
        <v>0.87</v>
      </c>
      <c r="W245" t="n">
        <v>1.1</v>
      </c>
      <c r="X245" t="n">
        <v>0.28</v>
      </c>
      <c r="Y245" t="n">
        <v>1</v>
      </c>
      <c r="Z245" t="n">
        <v>10</v>
      </c>
    </row>
    <row r="246">
      <c r="A246" t="n">
        <v>16</v>
      </c>
      <c r="B246" t="n">
        <v>105</v>
      </c>
      <c r="C246" t="inlineStr">
        <is>
          <t xml:space="preserve">CONCLUIDO	</t>
        </is>
      </c>
      <c r="D246" t="n">
        <v>9.1373</v>
      </c>
      <c r="E246" t="n">
        <v>10.94</v>
      </c>
      <c r="F246" t="n">
        <v>7.77</v>
      </c>
      <c r="G246" t="n">
        <v>31.08</v>
      </c>
      <c r="H246" t="n">
        <v>0.42</v>
      </c>
      <c r="I246" t="n">
        <v>15</v>
      </c>
      <c r="J246" t="n">
        <v>210.38</v>
      </c>
      <c r="K246" t="n">
        <v>55.27</v>
      </c>
      <c r="L246" t="n">
        <v>5</v>
      </c>
      <c r="M246" t="n">
        <v>13</v>
      </c>
      <c r="N246" t="n">
        <v>45.11</v>
      </c>
      <c r="O246" t="n">
        <v>26180.86</v>
      </c>
      <c r="P246" t="n">
        <v>91.97</v>
      </c>
      <c r="Q246" t="n">
        <v>968.36</v>
      </c>
      <c r="R246" t="n">
        <v>34.21</v>
      </c>
      <c r="S246" t="n">
        <v>23.91</v>
      </c>
      <c r="T246" t="n">
        <v>4354.45</v>
      </c>
      <c r="U246" t="n">
        <v>0.7</v>
      </c>
      <c r="V246" t="n">
        <v>0.87</v>
      </c>
      <c r="W246" t="n">
        <v>1.1</v>
      </c>
      <c r="X246" t="n">
        <v>0.27</v>
      </c>
      <c r="Y246" t="n">
        <v>1</v>
      </c>
      <c r="Z246" t="n">
        <v>10</v>
      </c>
    </row>
    <row r="247">
      <c r="A247" t="n">
        <v>17</v>
      </c>
      <c r="B247" t="n">
        <v>105</v>
      </c>
      <c r="C247" t="inlineStr">
        <is>
          <t xml:space="preserve">CONCLUIDO	</t>
        </is>
      </c>
      <c r="D247" t="n">
        <v>9.1919</v>
      </c>
      <c r="E247" t="n">
        <v>10.88</v>
      </c>
      <c r="F247" t="n">
        <v>7.75</v>
      </c>
      <c r="G247" t="n">
        <v>33.2</v>
      </c>
      <c r="H247" t="n">
        <v>0.44</v>
      </c>
      <c r="I247" t="n">
        <v>14</v>
      </c>
      <c r="J247" t="n">
        <v>210.78</v>
      </c>
      <c r="K247" t="n">
        <v>55.27</v>
      </c>
      <c r="L247" t="n">
        <v>5.25</v>
      </c>
      <c r="M247" t="n">
        <v>12</v>
      </c>
      <c r="N247" t="n">
        <v>45.26</v>
      </c>
      <c r="O247" t="n">
        <v>26230.5</v>
      </c>
      <c r="P247" t="n">
        <v>90.84</v>
      </c>
      <c r="Q247" t="n">
        <v>968.36</v>
      </c>
      <c r="R247" t="n">
        <v>33.36</v>
      </c>
      <c r="S247" t="n">
        <v>23.91</v>
      </c>
      <c r="T247" t="n">
        <v>3935.28</v>
      </c>
      <c r="U247" t="n">
        <v>0.72</v>
      </c>
      <c r="V247" t="n">
        <v>0.87</v>
      </c>
      <c r="W247" t="n">
        <v>1.1</v>
      </c>
      <c r="X247" t="n">
        <v>0.25</v>
      </c>
      <c r="Y247" t="n">
        <v>1</v>
      </c>
      <c r="Z247" t="n">
        <v>10</v>
      </c>
    </row>
    <row r="248">
      <c r="A248" t="n">
        <v>18</v>
      </c>
      <c r="B248" t="n">
        <v>105</v>
      </c>
      <c r="C248" t="inlineStr">
        <is>
          <t xml:space="preserve">CONCLUIDO	</t>
        </is>
      </c>
      <c r="D248" t="n">
        <v>9.2324</v>
      </c>
      <c r="E248" t="n">
        <v>10.83</v>
      </c>
      <c r="F248" t="n">
        <v>7.74</v>
      </c>
      <c r="G248" t="n">
        <v>35.72</v>
      </c>
      <c r="H248" t="n">
        <v>0.46</v>
      </c>
      <c r="I248" t="n">
        <v>13</v>
      </c>
      <c r="J248" t="n">
        <v>211.18</v>
      </c>
      <c r="K248" t="n">
        <v>55.27</v>
      </c>
      <c r="L248" t="n">
        <v>5.5</v>
      </c>
      <c r="M248" t="n">
        <v>11</v>
      </c>
      <c r="N248" t="n">
        <v>45.41</v>
      </c>
      <c r="O248" t="n">
        <v>26280.2</v>
      </c>
      <c r="P248" t="n">
        <v>89.66</v>
      </c>
      <c r="Q248" t="n">
        <v>968.38</v>
      </c>
      <c r="R248" t="n">
        <v>33.31</v>
      </c>
      <c r="S248" t="n">
        <v>23.91</v>
      </c>
      <c r="T248" t="n">
        <v>3917.79</v>
      </c>
      <c r="U248" t="n">
        <v>0.72</v>
      </c>
      <c r="V248" t="n">
        <v>0.87</v>
      </c>
      <c r="W248" t="n">
        <v>1.1</v>
      </c>
      <c r="X248" t="n">
        <v>0.24</v>
      </c>
      <c r="Y248" t="n">
        <v>1</v>
      </c>
      <c r="Z248" t="n">
        <v>10</v>
      </c>
    </row>
    <row r="249">
      <c r="A249" t="n">
        <v>19</v>
      </c>
      <c r="B249" t="n">
        <v>105</v>
      </c>
      <c r="C249" t="inlineStr">
        <is>
          <t xml:space="preserve">CONCLUIDO	</t>
        </is>
      </c>
      <c r="D249" t="n">
        <v>9.292</v>
      </c>
      <c r="E249" t="n">
        <v>10.76</v>
      </c>
      <c r="F249" t="n">
        <v>7.71</v>
      </c>
      <c r="G249" t="n">
        <v>38.55</v>
      </c>
      <c r="H249" t="n">
        <v>0.48</v>
      </c>
      <c r="I249" t="n">
        <v>12</v>
      </c>
      <c r="J249" t="n">
        <v>211.59</v>
      </c>
      <c r="K249" t="n">
        <v>55.27</v>
      </c>
      <c r="L249" t="n">
        <v>5.75</v>
      </c>
      <c r="M249" t="n">
        <v>10</v>
      </c>
      <c r="N249" t="n">
        <v>45.57</v>
      </c>
      <c r="O249" t="n">
        <v>26329.94</v>
      </c>
      <c r="P249" t="n">
        <v>87.18000000000001</v>
      </c>
      <c r="Q249" t="n">
        <v>968.39</v>
      </c>
      <c r="R249" t="n">
        <v>32.38</v>
      </c>
      <c r="S249" t="n">
        <v>23.91</v>
      </c>
      <c r="T249" t="n">
        <v>3457.08</v>
      </c>
      <c r="U249" t="n">
        <v>0.74</v>
      </c>
      <c r="V249" t="n">
        <v>0.88</v>
      </c>
      <c r="W249" t="n">
        <v>1.1</v>
      </c>
      <c r="X249" t="n">
        <v>0.21</v>
      </c>
      <c r="Y249" t="n">
        <v>1</v>
      </c>
      <c r="Z249" t="n">
        <v>10</v>
      </c>
    </row>
    <row r="250">
      <c r="A250" t="n">
        <v>20</v>
      </c>
      <c r="B250" t="n">
        <v>105</v>
      </c>
      <c r="C250" t="inlineStr">
        <is>
          <t xml:space="preserve">CONCLUIDO	</t>
        </is>
      </c>
      <c r="D250" t="n">
        <v>9.2889</v>
      </c>
      <c r="E250" t="n">
        <v>10.77</v>
      </c>
      <c r="F250" t="n">
        <v>7.71</v>
      </c>
      <c r="G250" t="n">
        <v>38.57</v>
      </c>
      <c r="H250" t="n">
        <v>0.5</v>
      </c>
      <c r="I250" t="n">
        <v>12</v>
      </c>
      <c r="J250" t="n">
        <v>211.99</v>
      </c>
      <c r="K250" t="n">
        <v>55.27</v>
      </c>
      <c r="L250" t="n">
        <v>6</v>
      </c>
      <c r="M250" t="n">
        <v>8</v>
      </c>
      <c r="N250" t="n">
        <v>45.72</v>
      </c>
      <c r="O250" t="n">
        <v>26379.74</v>
      </c>
      <c r="P250" t="n">
        <v>86.02</v>
      </c>
      <c r="Q250" t="n">
        <v>968.3200000000001</v>
      </c>
      <c r="R250" t="n">
        <v>32.38</v>
      </c>
      <c r="S250" t="n">
        <v>23.91</v>
      </c>
      <c r="T250" t="n">
        <v>3458.22</v>
      </c>
      <c r="U250" t="n">
        <v>0.74</v>
      </c>
      <c r="V250" t="n">
        <v>0.88</v>
      </c>
      <c r="W250" t="n">
        <v>1.1</v>
      </c>
      <c r="X250" t="n">
        <v>0.22</v>
      </c>
      <c r="Y250" t="n">
        <v>1</v>
      </c>
      <c r="Z250" t="n">
        <v>10</v>
      </c>
    </row>
    <row r="251">
      <c r="A251" t="n">
        <v>21</v>
      </c>
      <c r="B251" t="n">
        <v>105</v>
      </c>
      <c r="C251" t="inlineStr">
        <is>
          <t xml:space="preserve">CONCLUIDO	</t>
        </is>
      </c>
      <c r="D251" t="n">
        <v>9.336600000000001</v>
      </c>
      <c r="E251" t="n">
        <v>10.71</v>
      </c>
      <c r="F251" t="n">
        <v>7.7</v>
      </c>
      <c r="G251" t="n">
        <v>42</v>
      </c>
      <c r="H251" t="n">
        <v>0.52</v>
      </c>
      <c r="I251" t="n">
        <v>11</v>
      </c>
      <c r="J251" t="n">
        <v>212.4</v>
      </c>
      <c r="K251" t="n">
        <v>55.27</v>
      </c>
      <c r="L251" t="n">
        <v>6.25</v>
      </c>
      <c r="M251" t="n">
        <v>4</v>
      </c>
      <c r="N251" t="n">
        <v>45.87</v>
      </c>
      <c r="O251" t="n">
        <v>26429.59</v>
      </c>
      <c r="P251" t="n">
        <v>84.40000000000001</v>
      </c>
      <c r="Q251" t="n">
        <v>968.39</v>
      </c>
      <c r="R251" t="n">
        <v>31.84</v>
      </c>
      <c r="S251" t="n">
        <v>23.91</v>
      </c>
      <c r="T251" t="n">
        <v>3188.52</v>
      </c>
      <c r="U251" t="n">
        <v>0.75</v>
      </c>
      <c r="V251" t="n">
        <v>0.88</v>
      </c>
      <c r="W251" t="n">
        <v>1.1</v>
      </c>
      <c r="X251" t="n">
        <v>0.2</v>
      </c>
      <c r="Y251" t="n">
        <v>1</v>
      </c>
      <c r="Z251" t="n">
        <v>10</v>
      </c>
    </row>
    <row r="252">
      <c r="A252" t="n">
        <v>22</v>
      </c>
      <c r="B252" t="n">
        <v>105</v>
      </c>
      <c r="C252" t="inlineStr">
        <is>
          <t xml:space="preserve">CONCLUIDO	</t>
        </is>
      </c>
      <c r="D252" t="n">
        <v>9.3325</v>
      </c>
      <c r="E252" t="n">
        <v>10.72</v>
      </c>
      <c r="F252" t="n">
        <v>7.7</v>
      </c>
      <c r="G252" t="n">
        <v>42.02</v>
      </c>
      <c r="H252" t="n">
        <v>0.54</v>
      </c>
      <c r="I252" t="n">
        <v>11</v>
      </c>
      <c r="J252" t="n">
        <v>212.8</v>
      </c>
      <c r="K252" t="n">
        <v>55.27</v>
      </c>
      <c r="L252" t="n">
        <v>6.5</v>
      </c>
      <c r="M252" t="n">
        <v>2</v>
      </c>
      <c r="N252" t="n">
        <v>46.03</v>
      </c>
      <c r="O252" t="n">
        <v>26479.5</v>
      </c>
      <c r="P252" t="n">
        <v>84.31999999999999</v>
      </c>
      <c r="Q252" t="n">
        <v>968.36</v>
      </c>
      <c r="R252" t="n">
        <v>31.99</v>
      </c>
      <c r="S252" t="n">
        <v>23.91</v>
      </c>
      <c r="T252" t="n">
        <v>3265.85</v>
      </c>
      <c r="U252" t="n">
        <v>0.75</v>
      </c>
      <c r="V252" t="n">
        <v>0.88</v>
      </c>
      <c r="W252" t="n">
        <v>1.1</v>
      </c>
      <c r="X252" t="n">
        <v>0.21</v>
      </c>
      <c r="Y252" t="n">
        <v>1</v>
      </c>
      <c r="Z252" t="n">
        <v>10</v>
      </c>
    </row>
    <row r="253">
      <c r="A253" t="n">
        <v>23</v>
      </c>
      <c r="B253" t="n">
        <v>105</v>
      </c>
      <c r="C253" t="inlineStr">
        <is>
          <t xml:space="preserve">CONCLUIDO	</t>
        </is>
      </c>
      <c r="D253" t="n">
        <v>9.332000000000001</v>
      </c>
      <c r="E253" t="n">
        <v>10.72</v>
      </c>
      <c r="F253" t="n">
        <v>7.71</v>
      </c>
      <c r="G253" t="n">
        <v>42.03</v>
      </c>
      <c r="H253" t="n">
        <v>0.5600000000000001</v>
      </c>
      <c r="I253" t="n">
        <v>11</v>
      </c>
      <c r="J253" t="n">
        <v>213.21</v>
      </c>
      <c r="K253" t="n">
        <v>55.27</v>
      </c>
      <c r="L253" t="n">
        <v>6.75</v>
      </c>
      <c r="M253" t="n">
        <v>2</v>
      </c>
      <c r="N253" t="n">
        <v>46.18</v>
      </c>
      <c r="O253" t="n">
        <v>26529.46</v>
      </c>
      <c r="P253" t="n">
        <v>84.29000000000001</v>
      </c>
      <c r="Q253" t="n">
        <v>968.37</v>
      </c>
      <c r="R253" t="n">
        <v>31.99</v>
      </c>
      <c r="S253" t="n">
        <v>23.91</v>
      </c>
      <c r="T253" t="n">
        <v>3266.19</v>
      </c>
      <c r="U253" t="n">
        <v>0.75</v>
      </c>
      <c r="V253" t="n">
        <v>0.88</v>
      </c>
      <c r="W253" t="n">
        <v>1.1</v>
      </c>
      <c r="X253" t="n">
        <v>0.21</v>
      </c>
      <c r="Y253" t="n">
        <v>1</v>
      </c>
      <c r="Z253" t="n">
        <v>10</v>
      </c>
    </row>
    <row r="254">
      <c r="A254" t="n">
        <v>24</v>
      </c>
      <c r="B254" t="n">
        <v>105</v>
      </c>
      <c r="C254" t="inlineStr">
        <is>
          <t xml:space="preserve">CONCLUIDO	</t>
        </is>
      </c>
      <c r="D254" t="n">
        <v>9.330500000000001</v>
      </c>
      <c r="E254" t="n">
        <v>10.72</v>
      </c>
      <c r="F254" t="n">
        <v>7.71</v>
      </c>
      <c r="G254" t="n">
        <v>42.04</v>
      </c>
      <c r="H254" t="n">
        <v>0.58</v>
      </c>
      <c r="I254" t="n">
        <v>11</v>
      </c>
      <c r="J254" t="n">
        <v>213.61</v>
      </c>
      <c r="K254" t="n">
        <v>55.27</v>
      </c>
      <c r="L254" t="n">
        <v>7</v>
      </c>
      <c r="M254" t="n">
        <v>1</v>
      </c>
      <c r="N254" t="n">
        <v>46.34</v>
      </c>
      <c r="O254" t="n">
        <v>26579.47</v>
      </c>
      <c r="P254" t="n">
        <v>84.27</v>
      </c>
      <c r="Q254" t="n">
        <v>968.36</v>
      </c>
      <c r="R254" t="n">
        <v>32.06</v>
      </c>
      <c r="S254" t="n">
        <v>23.91</v>
      </c>
      <c r="T254" t="n">
        <v>3299.8</v>
      </c>
      <c r="U254" t="n">
        <v>0.75</v>
      </c>
      <c r="V254" t="n">
        <v>0.88</v>
      </c>
      <c r="W254" t="n">
        <v>1.1</v>
      </c>
      <c r="X254" t="n">
        <v>0.21</v>
      </c>
      <c r="Y254" t="n">
        <v>1</v>
      </c>
      <c r="Z254" t="n">
        <v>10</v>
      </c>
    </row>
    <row r="255">
      <c r="A255" t="n">
        <v>25</v>
      </c>
      <c r="B255" t="n">
        <v>105</v>
      </c>
      <c r="C255" t="inlineStr">
        <is>
          <t xml:space="preserve">CONCLUIDO	</t>
        </is>
      </c>
      <c r="D255" t="n">
        <v>9.329800000000001</v>
      </c>
      <c r="E255" t="n">
        <v>10.72</v>
      </c>
      <c r="F255" t="n">
        <v>7.71</v>
      </c>
      <c r="G255" t="n">
        <v>42.04</v>
      </c>
      <c r="H255" t="n">
        <v>0.6</v>
      </c>
      <c r="I255" t="n">
        <v>11</v>
      </c>
      <c r="J255" t="n">
        <v>214.02</v>
      </c>
      <c r="K255" t="n">
        <v>55.27</v>
      </c>
      <c r="L255" t="n">
        <v>7.25</v>
      </c>
      <c r="M255" t="n">
        <v>0</v>
      </c>
      <c r="N255" t="n">
        <v>46.49</v>
      </c>
      <c r="O255" t="n">
        <v>26629.54</v>
      </c>
      <c r="P255" t="n">
        <v>84.31</v>
      </c>
      <c r="Q255" t="n">
        <v>968.36</v>
      </c>
      <c r="R255" t="n">
        <v>32.01</v>
      </c>
      <c r="S255" t="n">
        <v>23.91</v>
      </c>
      <c r="T255" t="n">
        <v>3274.03</v>
      </c>
      <c r="U255" t="n">
        <v>0.75</v>
      </c>
      <c r="V255" t="n">
        <v>0.88</v>
      </c>
      <c r="W255" t="n">
        <v>1.11</v>
      </c>
      <c r="X255" t="n">
        <v>0.21</v>
      </c>
      <c r="Y255" t="n">
        <v>1</v>
      </c>
      <c r="Z255" t="n">
        <v>10</v>
      </c>
    </row>
    <row r="256">
      <c r="A256" t="n">
        <v>0</v>
      </c>
      <c r="B256" t="n">
        <v>60</v>
      </c>
      <c r="C256" t="inlineStr">
        <is>
          <t xml:space="preserve">CONCLUIDO	</t>
        </is>
      </c>
      <c r="D256" t="n">
        <v>8.0009</v>
      </c>
      <c r="E256" t="n">
        <v>12.5</v>
      </c>
      <c r="F256" t="n">
        <v>8.76</v>
      </c>
      <c r="G256" t="n">
        <v>8.34</v>
      </c>
      <c r="H256" t="n">
        <v>0.14</v>
      </c>
      <c r="I256" t="n">
        <v>63</v>
      </c>
      <c r="J256" t="n">
        <v>124.63</v>
      </c>
      <c r="K256" t="n">
        <v>45</v>
      </c>
      <c r="L256" t="n">
        <v>1</v>
      </c>
      <c r="M256" t="n">
        <v>61</v>
      </c>
      <c r="N256" t="n">
        <v>18.64</v>
      </c>
      <c r="O256" t="n">
        <v>15605.44</v>
      </c>
      <c r="P256" t="n">
        <v>86.28</v>
      </c>
      <c r="Q256" t="n">
        <v>968.49</v>
      </c>
      <c r="R256" t="n">
        <v>65.04000000000001</v>
      </c>
      <c r="S256" t="n">
        <v>23.91</v>
      </c>
      <c r="T256" t="n">
        <v>19530.95</v>
      </c>
      <c r="U256" t="n">
        <v>0.37</v>
      </c>
      <c r="V256" t="n">
        <v>0.77</v>
      </c>
      <c r="W256" t="n">
        <v>1.18</v>
      </c>
      <c r="X256" t="n">
        <v>1.26</v>
      </c>
      <c r="Y256" t="n">
        <v>1</v>
      </c>
      <c r="Z256" t="n">
        <v>10</v>
      </c>
    </row>
    <row r="257">
      <c r="A257" t="n">
        <v>1</v>
      </c>
      <c r="B257" t="n">
        <v>60</v>
      </c>
      <c r="C257" t="inlineStr">
        <is>
          <t xml:space="preserve">CONCLUIDO	</t>
        </is>
      </c>
      <c r="D257" t="n">
        <v>8.466200000000001</v>
      </c>
      <c r="E257" t="n">
        <v>11.81</v>
      </c>
      <c r="F257" t="n">
        <v>8.449999999999999</v>
      </c>
      <c r="G257" t="n">
        <v>10.57</v>
      </c>
      <c r="H257" t="n">
        <v>0.18</v>
      </c>
      <c r="I257" t="n">
        <v>48</v>
      </c>
      <c r="J257" t="n">
        <v>124.96</v>
      </c>
      <c r="K257" t="n">
        <v>45</v>
      </c>
      <c r="L257" t="n">
        <v>1.25</v>
      </c>
      <c r="M257" t="n">
        <v>46</v>
      </c>
      <c r="N257" t="n">
        <v>18.71</v>
      </c>
      <c r="O257" t="n">
        <v>15645.96</v>
      </c>
      <c r="P257" t="n">
        <v>81.56999999999999</v>
      </c>
      <c r="Q257" t="n">
        <v>968.5</v>
      </c>
      <c r="R257" t="n">
        <v>55.13</v>
      </c>
      <c r="S257" t="n">
        <v>23.91</v>
      </c>
      <c r="T257" t="n">
        <v>14651.61</v>
      </c>
      <c r="U257" t="n">
        <v>0.43</v>
      </c>
      <c r="V257" t="n">
        <v>0.8</v>
      </c>
      <c r="W257" t="n">
        <v>1.17</v>
      </c>
      <c r="X257" t="n">
        <v>0.96</v>
      </c>
      <c r="Y257" t="n">
        <v>1</v>
      </c>
      <c r="Z257" t="n">
        <v>10</v>
      </c>
    </row>
    <row r="258">
      <c r="A258" t="n">
        <v>2</v>
      </c>
      <c r="B258" t="n">
        <v>60</v>
      </c>
      <c r="C258" t="inlineStr">
        <is>
          <t xml:space="preserve">CONCLUIDO	</t>
        </is>
      </c>
      <c r="D258" t="n">
        <v>8.827400000000001</v>
      </c>
      <c r="E258" t="n">
        <v>11.33</v>
      </c>
      <c r="F258" t="n">
        <v>8.220000000000001</v>
      </c>
      <c r="G258" t="n">
        <v>12.99</v>
      </c>
      <c r="H258" t="n">
        <v>0.21</v>
      </c>
      <c r="I258" t="n">
        <v>38</v>
      </c>
      <c r="J258" t="n">
        <v>125.29</v>
      </c>
      <c r="K258" t="n">
        <v>45</v>
      </c>
      <c r="L258" t="n">
        <v>1.5</v>
      </c>
      <c r="M258" t="n">
        <v>36</v>
      </c>
      <c r="N258" t="n">
        <v>18.79</v>
      </c>
      <c r="O258" t="n">
        <v>15686.51</v>
      </c>
      <c r="P258" t="n">
        <v>77.43000000000001</v>
      </c>
      <c r="Q258" t="n">
        <v>968.47</v>
      </c>
      <c r="R258" t="n">
        <v>48.3</v>
      </c>
      <c r="S258" t="n">
        <v>23.91</v>
      </c>
      <c r="T258" t="n">
        <v>11283.88</v>
      </c>
      <c r="U258" t="n">
        <v>0.5</v>
      </c>
      <c r="V258" t="n">
        <v>0.82</v>
      </c>
      <c r="W258" t="n">
        <v>1.14</v>
      </c>
      <c r="X258" t="n">
        <v>0.73</v>
      </c>
      <c r="Y258" t="n">
        <v>1</v>
      </c>
      <c r="Z258" t="n">
        <v>10</v>
      </c>
    </row>
    <row r="259">
      <c r="A259" t="n">
        <v>3</v>
      </c>
      <c r="B259" t="n">
        <v>60</v>
      </c>
      <c r="C259" t="inlineStr">
        <is>
          <t xml:space="preserve">CONCLUIDO	</t>
        </is>
      </c>
      <c r="D259" t="n">
        <v>9.026899999999999</v>
      </c>
      <c r="E259" t="n">
        <v>11.08</v>
      </c>
      <c r="F259" t="n">
        <v>8.130000000000001</v>
      </c>
      <c r="G259" t="n">
        <v>15.24</v>
      </c>
      <c r="H259" t="n">
        <v>0.25</v>
      </c>
      <c r="I259" t="n">
        <v>32</v>
      </c>
      <c r="J259" t="n">
        <v>125.62</v>
      </c>
      <c r="K259" t="n">
        <v>45</v>
      </c>
      <c r="L259" t="n">
        <v>1.75</v>
      </c>
      <c r="M259" t="n">
        <v>30</v>
      </c>
      <c r="N259" t="n">
        <v>18.87</v>
      </c>
      <c r="O259" t="n">
        <v>15727.09</v>
      </c>
      <c r="P259" t="n">
        <v>74.53</v>
      </c>
      <c r="Q259" t="n">
        <v>968.39</v>
      </c>
      <c r="R259" t="n">
        <v>45.42</v>
      </c>
      <c r="S259" t="n">
        <v>23.91</v>
      </c>
      <c r="T259" t="n">
        <v>9876.4</v>
      </c>
      <c r="U259" t="n">
        <v>0.53</v>
      </c>
      <c r="V259" t="n">
        <v>0.83</v>
      </c>
      <c r="W259" t="n">
        <v>1.13</v>
      </c>
      <c r="X259" t="n">
        <v>0.63</v>
      </c>
      <c r="Y259" t="n">
        <v>1</v>
      </c>
      <c r="Z259" t="n">
        <v>10</v>
      </c>
    </row>
    <row r="260">
      <c r="A260" t="n">
        <v>4</v>
      </c>
      <c r="B260" t="n">
        <v>60</v>
      </c>
      <c r="C260" t="inlineStr">
        <is>
          <t xml:space="preserve">CONCLUIDO	</t>
        </is>
      </c>
      <c r="D260" t="n">
        <v>9.2334</v>
      </c>
      <c r="E260" t="n">
        <v>10.83</v>
      </c>
      <c r="F260" t="n">
        <v>8.01</v>
      </c>
      <c r="G260" t="n">
        <v>17.8</v>
      </c>
      <c r="H260" t="n">
        <v>0.28</v>
      </c>
      <c r="I260" t="n">
        <v>27</v>
      </c>
      <c r="J260" t="n">
        <v>125.95</v>
      </c>
      <c r="K260" t="n">
        <v>45</v>
      </c>
      <c r="L260" t="n">
        <v>2</v>
      </c>
      <c r="M260" t="n">
        <v>25</v>
      </c>
      <c r="N260" t="n">
        <v>18.95</v>
      </c>
      <c r="O260" t="n">
        <v>15767.7</v>
      </c>
      <c r="P260" t="n">
        <v>71.27</v>
      </c>
      <c r="Q260" t="n">
        <v>968.37</v>
      </c>
      <c r="R260" t="n">
        <v>41.36</v>
      </c>
      <c r="S260" t="n">
        <v>23.91</v>
      </c>
      <c r="T260" t="n">
        <v>7868.53</v>
      </c>
      <c r="U260" t="n">
        <v>0.58</v>
      </c>
      <c r="V260" t="n">
        <v>0.84</v>
      </c>
      <c r="W260" t="n">
        <v>1.13</v>
      </c>
      <c r="X260" t="n">
        <v>0.51</v>
      </c>
      <c r="Y260" t="n">
        <v>1</v>
      </c>
      <c r="Z260" t="n">
        <v>10</v>
      </c>
    </row>
    <row r="261">
      <c r="A261" t="n">
        <v>5</v>
      </c>
      <c r="B261" t="n">
        <v>60</v>
      </c>
      <c r="C261" t="inlineStr">
        <is>
          <t xml:space="preserve">CONCLUIDO	</t>
        </is>
      </c>
      <c r="D261" t="n">
        <v>9.387700000000001</v>
      </c>
      <c r="E261" t="n">
        <v>10.65</v>
      </c>
      <c r="F261" t="n">
        <v>7.93</v>
      </c>
      <c r="G261" t="n">
        <v>20.69</v>
      </c>
      <c r="H261" t="n">
        <v>0.31</v>
      </c>
      <c r="I261" t="n">
        <v>23</v>
      </c>
      <c r="J261" t="n">
        <v>126.28</v>
      </c>
      <c r="K261" t="n">
        <v>45</v>
      </c>
      <c r="L261" t="n">
        <v>2.25</v>
      </c>
      <c r="M261" t="n">
        <v>21</v>
      </c>
      <c r="N261" t="n">
        <v>19.03</v>
      </c>
      <c r="O261" t="n">
        <v>15808.34</v>
      </c>
      <c r="P261" t="n">
        <v>68.33</v>
      </c>
      <c r="Q261" t="n">
        <v>968.39</v>
      </c>
      <c r="R261" t="n">
        <v>39.1</v>
      </c>
      <c r="S261" t="n">
        <v>23.91</v>
      </c>
      <c r="T261" t="n">
        <v>6759.24</v>
      </c>
      <c r="U261" t="n">
        <v>0.61</v>
      </c>
      <c r="V261" t="n">
        <v>0.85</v>
      </c>
      <c r="W261" t="n">
        <v>1.12</v>
      </c>
      <c r="X261" t="n">
        <v>0.44</v>
      </c>
      <c r="Y261" t="n">
        <v>1</v>
      </c>
      <c r="Z261" t="n">
        <v>10</v>
      </c>
    </row>
    <row r="262">
      <c r="A262" t="n">
        <v>6</v>
      </c>
      <c r="B262" t="n">
        <v>60</v>
      </c>
      <c r="C262" t="inlineStr">
        <is>
          <t xml:space="preserve">CONCLUIDO	</t>
        </is>
      </c>
      <c r="D262" t="n">
        <v>9.498900000000001</v>
      </c>
      <c r="E262" t="n">
        <v>10.53</v>
      </c>
      <c r="F262" t="n">
        <v>7.88</v>
      </c>
      <c r="G262" t="n">
        <v>23.65</v>
      </c>
      <c r="H262" t="n">
        <v>0.35</v>
      </c>
      <c r="I262" t="n">
        <v>20</v>
      </c>
      <c r="J262" t="n">
        <v>126.61</v>
      </c>
      <c r="K262" t="n">
        <v>45</v>
      </c>
      <c r="L262" t="n">
        <v>2.5</v>
      </c>
      <c r="M262" t="n">
        <v>17</v>
      </c>
      <c r="N262" t="n">
        <v>19.11</v>
      </c>
      <c r="O262" t="n">
        <v>15849</v>
      </c>
      <c r="P262" t="n">
        <v>66.04000000000001</v>
      </c>
      <c r="Q262" t="n">
        <v>968.3200000000001</v>
      </c>
      <c r="R262" t="n">
        <v>37.56</v>
      </c>
      <c r="S262" t="n">
        <v>23.91</v>
      </c>
      <c r="T262" t="n">
        <v>6007.98</v>
      </c>
      <c r="U262" t="n">
        <v>0.64</v>
      </c>
      <c r="V262" t="n">
        <v>0.86</v>
      </c>
      <c r="W262" t="n">
        <v>1.12</v>
      </c>
      <c r="X262" t="n">
        <v>0.39</v>
      </c>
      <c r="Y262" t="n">
        <v>1</v>
      </c>
      <c r="Z262" t="n">
        <v>10</v>
      </c>
    </row>
    <row r="263">
      <c r="A263" t="n">
        <v>7</v>
      </c>
      <c r="B263" t="n">
        <v>60</v>
      </c>
      <c r="C263" t="inlineStr">
        <is>
          <t xml:space="preserve">CONCLUIDO	</t>
        </is>
      </c>
      <c r="D263" t="n">
        <v>9.5806</v>
      </c>
      <c r="E263" t="n">
        <v>10.44</v>
      </c>
      <c r="F263" t="n">
        <v>7.85</v>
      </c>
      <c r="G263" t="n">
        <v>26.15</v>
      </c>
      <c r="H263" t="n">
        <v>0.38</v>
      </c>
      <c r="I263" t="n">
        <v>18</v>
      </c>
      <c r="J263" t="n">
        <v>126.94</v>
      </c>
      <c r="K263" t="n">
        <v>45</v>
      </c>
      <c r="L263" t="n">
        <v>2.75</v>
      </c>
      <c r="M263" t="n">
        <v>8</v>
      </c>
      <c r="N263" t="n">
        <v>19.19</v>
      </c>
      <c r="O263" t="n">
        <v>15889.69</v>
      </c>
      <c r="P263" t="n">
        <v>63.82</v>
      </c>
      <c r="Q263" t="n">
        <v>968.34</v>
      </c>
      <c r="R263" t="n">
        <v>36.13</v>
      </c>
      <c r="S263" t="n">
        <v>23.91</v>
      </c>
      <c r="T263" t="n">
        <v>5301.76</v>
      </c>
      <c r="U263" t="n">
        <v>0.66</v>
      </c>
      <c r="V263" t="n">
        <v>0.86</v>
      </c>
      <c r="W263" t="n">
        <v>1.12</v>
      </c>
      <c r="X263" t="n">
        <v>0.35</v>
      </c>
      <c r="Y263" t="n">
        <v>1</v>
      </c>
      <c r="Z263" t="n">
        <v>10</v>
      </c>
    </row>
    <row r="264">
      <c r="A264" t="n">
        <v>8</v>
      </c>
      <c r="B264" t="n">
        <v>60</v>
      </c>
      <c r="C264" t="inlineStr">
        <is>
          <t xml:space="preserve">CONCLUIDO	</t>
        </is>
      </c>
      <c r="D264" t="n">
        <v>9.5686</v>
      </c>
      <c r="E264" t="n">
        <v>10.45</v>
      </c>
      <c r="F264" t="n">
        <v>7.86</v>
      </c>
      <c r="G264" t="n">
        <v>26.2</v>
      </c>
      <c r="H264" t="n">
        <v>0.42</v>
      </c>
      <c r="I264" t="n">
        <v>18</v>
      </c>
      <c r="J264" t="n">
        <v>127.27</v>
      </c>
      <c r="K264" t="n">
        <v>45</v>
      </c>
      <c r="L264" t="n">
        <v>3</v>
      </c>
      <c r="M264" t="n">
        <v>2</v>
      </c>
      <c r="N264" t="n">
        <v>19.27</v>
      </c>
      <c r="O264" t="n">
        <v>15930.42</v>
      </c>
      <c r="P264" t="n">
        <v>64.40000000000001</v>
      </c>
      <c r="Q264" t="n">
        <v>968.42</v>
      </c>
      <c r="R264" t="n">
        <v>36.35</v>
      </c>
      <c r="S264" t="n">
        <v>23.91</v>
      </c>
      <c r="T264" t="n">
        <v>5412.25</v>
      </c>
      <c r="U264" t="n">
        <v>0.66</v>
      </c>
      <c r="V264" t="n">
        <v>0.86</v>
      </c>
      <c r="W264" t="n">
        <v>1.13</v>
      </c>
      <c r="X264" t="n">
        <v>0.36</v>
      </c>
      <c r="Y264" t="n">
        <v>1</v>
      </c>
      <c r="Z264" t="n">
        <v>10</v>
      </c>
    </row>
    <row r="265">
      <c r="A265" t="n">
        <v>9</v>
      </c>
      <c r="B265" t="n">
        <v>60</v>
      </c>
      <c r="C265" t="inlineStr">
        <is>
          <t xml:space="preserve">CONCLUIDO	</t>
        </is>
      </c>
      <c r="D265" t="n">
        <v>9.5686</v>
      </c>
      <c r="E265" t="n">
        <v>10.45</v>
      </c>
      <c r="F265" t="n">
        <v>7.86</v>
      </c>
      <c r="G265" t="n">
        <v>26.2</v>
      </c>
      <c r="H265" t="n">
        <v>0.45</v>
      </c>
      <c r="I265" t="n">
        <v>18</v>
      </c>
      <c r="J265" t="n">
        <v>127.6</v>
      </c>
      <c r="K265" t="n">
        <v>45</v>
      </c>
      <c r="L265" t="n">
        <v>3.25</v>
      </c>
      <c r="M265" t="n">
        <v>1</v>
      </c>
      <c r="N265" t="n">
        <v>19.35</v>
      </c>
      <c r="O265" t="n">
        <v>15971.17</v>
      </c>
      <c r="P265" t="n">
        <v>64.06</v>
      </c>
      <c r="Q265" t="n">
        <v>968.35</v>
      </c>
      <c r="R265" t="n">
        <v>36.35</v>
      </c>
      <c r="S265" t="n">
        <v>23.91</v>
      </c>
      <c r="T265" t="n">
        <v>5409.19</v>
      </c>
      <c r="U265" t="n">
        <v>0.66</v>
      </c>
      <c r="V265" t="n">
        <v>0.86</v>
      </c>
      <c r="W265" t="n">
        <v>1.13</v>
      </c>
      <c r="X265" t="n">
        <v>0.36</v>
      </c>
      <c r="Y265" t="n">
        <v>1</v>
      </c>
      <c r="Z265" t="n">
        <v>10</v>
      </c>
    </row>
    <row r="266">
      <c r="A266" t="n">
        <v>10</v>
      </c>
      <c r="B266" t="n">
        <v>60</v>
      </c>
      <c r="C266" t="inlineStr">
        <is>
          <t xml:space="preserve">CONCLUIDO	</t>
        </is>
      </c>
      <c r="D266" t="n">
        <v>9.568099999999999</v>
      </c>
      <c r="E266" t="n">
        <v>10.45</v>
      </c>
      <c r="F266" t="n">
        <v>7.86</v>
      </c>
      <c r="G266" t="n">
        <v>26.2</v>
      </c>
      <c r="H266" t="n">
        <v>0.48</v>
      </c>
      <c r="I266" t="n">
        <v>18</v>
      </c>
      <c r="J266" t="n">
        <v>127.93</v>
      </c>
      <c r="K266" t="n">
        <v>45</v>
      </c>
      <c r="L266" t="n">
        <v>3.5</v>
      </c>
      <c r="M266" t="n">
        <v>0</v>
      </c>
      <c r="N266" t="n">
        <v>19.43</v>
      </c>
      <c r="O266" t="n">
        <v>16011.95</v>
      </c>
      <c r="P266" t="n">
        <v>64.09999999999999</v>
      </c>
      <c r="Q266" t="n">
        <v>968.4400000000001</v>
      </c>
      <c r="R266" t="n">
        <v>36.14</v>
      </c>
      <c r="S266" t="n">
        <v>23.91</v>
      </c>
      <c r="T266" t="n">
        <v>5305.25</v>
      </c>
      <c r="U266" t="n">
        <v>0.66</v>
      </c>
      <c r="V266" t="n">
        <v>0.86</v>
      </c>
      <c r="W266" t="n">
        <v>1.13</v>
      </c>
      <c r="X266" t="n">
        <v>0.36</v>
      </c>
      <c r="Y266" t="n">
        <v>1</v>
      </c>
      <c r="Z266" t="n">
        <v>10</v>
      </c>
    </row>
    <row r="267">
      <c r="A267" t="n">
        <v>0</v>
      </c>
      <c r="B267" t="n">
        <v>135</v>
      </c>
      <c r="C267" t="inlineStr">
        <is>
          <t xml:space="preserve">CONCLUIDO	</t>
        </is>
      </c>
      <c r="D267" t="n">
        <v>5.2781</v>
      </c>
      <c r="E267" t="n">
        <v>18.95</v>
      </c>
      <c r="F267" t="n">
        <v>9.98</v>
      </c>
      <c r="G267" t="n">
        <v>4.95</v>
      </c>
      <c r="H267" t="n">
        <v>0.07000000000000001</v>
      </c>
      <c r="I267" t="n">
        <v>121</v>
      </c>
      <c r="J267" t="n">
        <v>263.32</v>
      </c>
      <c r="K267" t="n">
        <v>59.89</v>
      </c>
      <c r="L267" t="n">
        <v>1</v>
      </c>
      <c r="M267" t="n">
        <v>119</v>
      </c>
      <c r="N267" t="n">
        <v>67.43000000000001</v>
      </c>
      <c r="O267" t="n">
        <v>32710.1</v>
      </c>
      <c r="P267" t="n">
        <v>166.53</v>
      </c>
      <c r="Q267" t="n">
        <v>968.74</v>
      </c>
      <c r="R267" t="n">
        <v>102.57</v>
      </c>
      <c r="S267" t="n">
        <v>23.91</v>
      </c>
      <c r="T267" t="n">
        <v>38005.51</v>
      </c>
      <c r="U267" t="n">
        <v>0.23</v>
      </c>
      <c r="V267" t="n">
        <v>0.68</v>
      </c>
      <c r="W267" t="n">
        <v>1.29</v>
      </c>
      <c r="X267" t="n">
        <v>2.48</v>
      </c>
      <c r="Y267" t="n">
        <v>1</v>
      </c>
      <c r="Z267" t="n">
        <v>10</v>
      </c>
    </row>
    <row r="268">
      <c r="A268" t="n">
        <v>1</v>
      </c>
      <c r="B268" t="n">
        <v>135</v>
      </c>
      <c r="C268" t="inlineStr">
        <is>
          <t xml:space="preserve">CONCLUIDO	</t>
        </is>
      </c>
      <c r="D268" t="n">
        <v>5.9892</v>
      </c>
      <c r="E268" t="n">
        <v>16.7</v>
      </c>
      <c r="F268" t="n">
        <v>9.289999999999999</v>
      </c>
      <c r="G268" t="n">
        <v>6.2</v>
      </c>
      <c r="H268" t="n">
        <v>0.08</v>
      </c>
      <c r="I268" t="n">
        <v>90</v>
      </c>
      <c r="J268" t="n">
        <v>263.79</v>
      </c>
      <c r="K268" t="n">
        <v>59.89</v>
      </c>
      <c r="L268" t="n">
        <v>1.25</v>
      </c>
      <c r="M268" t="n">
        <v>88</v>
      </c>
      <c r="N268" t="n">
        <v>67.65000000000001</v>
      </c>
      <c r="O268" t="n">
        <v>32767.75</v>
      </c>
      <c r="P268" t="n">
        <v>154.31</v>
      </c>
      <c r="Q268" t="n">
        <v>968.71</v>
      </c>
      <c r="R268" t="n">
        <v>81.53</v>
      </c>
      <c r="S268" t="n">
        <v>23.91</v>
      </c>
      <c r="T268" t="n">
        <v>27640.17</v>
      </c>
      <c r="U268" t="n">
        <v>0.29</v>
      </c>
      <c r="V268" t="n">
        <v>0.73</v>
      </c>
      <c r="W268" t="n">
        <v>1.23</v>
      </c>
      <c r="X268" t="n">
        <v>1.79</v>
      </c>
      <c r="Y268" t="n">
        <v>1</v>
      </c>
      <c r="Z268" t="n">
        <v>10</v>
      </c>
    </row>
    <row r="269">
      <c r="A269" t="n">
        <v>2</v>
      </c>
      <c r="B269" t="n">
        <v>135</v>
      </c>
      <c r="C269" t="inlineStr">
        <is>
          <t xml:space="preserve">CONCLUIDO	</t>
        </is>
      </c>
      <c r="D269" t="n">
        <v>6.478</v>
      </c>
      <c r="E269" t="n">
        <v>15.44</v>
      </c>
      <c r="F269" t="n">
        <v>8.94</v>
      </c>
      <c r="G269" t="n">
        <v>7.45</v>
      </c>
      <c r="H269" t="n">
        <v>0.1</v>
      </c>
      <c r="I269" t="n">
        <v>72</v>
      </c>
      <c r="J269" t="n">
        <v>264.25</v>
      </c>
      <c r="K269" t="n">
        <v>59.89</v>
      </c>
      <c r="L269" t="n">
        <v>1.5</v>
      </c>
      <c r="M269" t="n">
        <v>70</v>
      </c>
      <c r="N269" t="n">
        <v>67.87</v>
      </c>
      <c r="O269" t="n">
        <v>32825.49</v>
      </c>
      <c r="P269" t="n">
        <v>147.74</v>
      </c>
      <c r="Q269" t="n">
        <v>968.62</v>
      </c>
      <c r="R269" t="n">
        <v>70.56999999999999</v>
      </c>
      <c r="S269" t="n">
        <v>23.91</v>
      </c>
      <c r="T269" t="n">
        <v>22248.56</v>
      </c>
      <c r="U269" t="n">
        <v>0.34</v>
      </c>
      <c r="V269" t="n">
        <v>0.76</v>
      </c>
      <c r="W269" t="n">
        <v>1.2</v>
      </c>
      <c r="X269" t="n">
        <v>1.45</v>
      </c>
      <c r="Y269" t="n">
        <v>1</v>
      </c>
      <c r="Z269" t="n">
        <v>10</v>
      </c>
    </row>
    <row r="270">
      <c r="A270" t="n">
        <v>3</v>
      </c>
      <c r="B270" t="n">
        <v>135</v>
      </c>
      <c r="C270" t="inlineStr">
        <is>
          <t xml:space="preserve">CONCLUIDO	</t>
        </is>
      </c>
      <c r="D270" t="n">
        <v>6.8639</v>
      </c>
      <c r="E270" t="n">
        <v>14.57</v>
      </c>
      <c r="F270" t="n">
        <v>8.68</v>
      </c>
      <c r="G270" t="n">
        <v>8.68</v>
      </c>
      <c r="H270" t="n">
        <v>0.12</v>
      </c>
      <c r="I270" t="n">
        <v>60</v>
      </c>
      <c r="J270" t="n">
        <v>264.72</v>
      </c>
      <c r="K270" t="n">
        <v>59.89</v>
      </c>
      <c r="L270" t="n">
        <v>1.75</v>
      </c>
      <c r="M270" t="n">
        <v>58</v>
      </c>
      <c r="N270" t="n">
        <v>68.09</v>
      </c>
      <c r="O270" t="n">
        <v>32883.31</v>
      </c>
      <c r="P270" t="n">
        <v>142.64</v>
      </c>
      <c r="Q270" t="n">
        <v>968.4</v>
      </c>
      <c r="R270" t="n">
        <v>62.77</v>
      </c>
      <c r="S270" t="n">
        <v>23.91</v>
      </c>
      <c r="T270" t="n">
        <v>18411.72</v>
      </c>
      <c r="U270" t="n">
        <v>0.38</v>
      </c>
      <c r="V270" t="n">
        <v>0.78</v>
      </c>
      <c r="W270" t="n">
        <v>1.17</v>
      </c>
      <c r="X270" t="n">
        <v>1.19</v>
      </c>
      <c r="Y270" t="n">
        <v>1</v>
      </c>
      <c r="Z270" t="n">
        <v>10</v>
      </c>
    </row>
    <row r="271">
      <c r="A271" t="n">
        <v>4</v>
      </c>
      <c r="B271" t="n">
        <v>135</v>
      </c>
      <c r="C271" t="inlineStr">
        <is>
          <t xml:space="preserve">CONCLUIDO	</t>
        </is>
      </c>
      <c r="D271" t="n">
        <v>7.1699</v>
      </c>
      <c r="E271" t="n">
        <v>13.95</v>
      </c>
      <c r="F271" t="n">
        <v>8.52</v>
      </c>
      <c r="G271" t="n">
        <v>10.02</v>
      </c>
      <c r="H271" t="n">
        <v>0.13</v>
      </c>
      <c r="I271" t="n">
        <v>51</v>
      </c>
      <c r="J271" t="n">
        <v>265.19</v>
      </c>
      <c r="K271" t="n">
        <v>59.89</v>
      </c>
      <c r="L271" t="n">
        <v>2</v>
      </c>
      <c r="M271" t="n">
        <v>49</v>
      </c>
      <c r="N271" t="n">
        <v>68.31</v>
      </c>
      <c r="O271" t="n">
        <v>32941.21</v>
      </c>
      <c r="P271" t="n">
        <v>139.15</v>
      </c>
      <c r="Q271" t="n">
        <v>968.52</v>
      </c>
      <c r="R271" t="n">
        <v>57.03</v>
      </c>
      <c r="S271" t="n">
        <v>23.91</v>
      </c>
      <c r="T271" t="n">
        <v>15586.29</v>
      </c>
      <c r="U271" t="n">
        <v>0.42</v>
      </c>
      <c r="V271" t="n">
        <v>0.79</v>
      </c>
      <c r="W271" t="n">
        <v>1.17</v>
      </c>
      <c r="X271" t="n">
        <v>1.02</v>
      </c>
      <c r="Y271" t="n">
        <v>1</v>
      </c>
      <c r="Z271" t="n">
        <v>10</v>
      </c>
    </row>
    <row r="272">
      <c r="A272" t="n">
        <v>5</v>
      </c>
      <c r="B272" t="n">
        <v>135</v>
      </c>
      <c r="C272" t="inlineStr">
        <is>
          <t xml:space="preserve">CONCLUIDO	</t>
        </is>
      </c>
      <c r="D272" t="n">
        <v>7.4089</v>
      </c>
      <c r="E272" t="n">
        <v>13.5</v>
      </c>
      <c r="F272" t="n">
        <v>8.369999999999999</v>
      </c>
      <c r="G272" t="n">
        <v>11.16</v>
      </c>
      <c r="H272" t="n">
        <v>0.15</v>
      </c>
      <c r="I272" t="n">
        <v>45</v>
      </c>
      <c r="J272" t="n">
        <v>265.66</v>
      </c>
      <c r="K272" t="n">
        <v>59.89</v>
      </c>
      <c r="L272" t="n">
        <v>2.25</v>
      </c>
      <c r="M272" t="n">
        <v>43</v>
      </c>
      <c r="N272" t="n">
        <v>68.53</v>
      </c>
      <c r="O272" t="n">
        <v>32999.19</v>
      </c>
      <c r="P272" t="n">
        <v>135.87</v>
      </c>
      <c r="Q272" t="n">
        <v>968.4</v>
      </c>
      <c r="R272" t="n">
        <v>52.89</v>
      </c>
      <c r="S272" t="n">
        <v>23.91</v>
      </c>
      <c r="T272" t="n">
        <v>13545.73</v>
      </c>
      <c r="U272" t="n">
        <v>0.45</v>
      </c>
      <c r="V272" t="n">
        <v>0.8100000000000001</v>
      </c>
      <c r="W272" t="n">
        <v>1.15</v>
      </c>
      <c r="X272" t="n">
        <v>0.87</v>
      </c>
      <c r="Y272" t="n">
        <v>1</v>
      </c>
      <c r="Z272" t="n">
        <v>10</v>
      </c>
    </row>
    <row r="273">
      <c r="A273" t="n">
        <v>6</v>
      </c>
      <c r="B273" t="n">
        <v>135</v>
      </c>
      <c r="C273" t="inlineStr">
        <is>
          <t xml:space="preserve">CONCLUIDO	</t>
        </is>
      </c>
      <c r="D273" t="n">
        <v>7.6034</v>
      </c>
      <c r="E273" t="n">
        <v>13.15</v>
      </c>
      <c r="F273" t="n">
        <v>8.279999999999999</v>
      </c>
      <c r="G273" t="n">
        <v>12.41</v>
      </c>
      <c r="H273" t="n">
        <v>0.17</v>
      </c>
      <c r="I273" t="n">
        <v>40</v>
      </c>
      <c r="J273" t="n">
        <v>266.13</v>
      </c>
      <c r="K273" t="n">
        <v>59.89</v>
      </c>
      <c r="L273" t="n">
        <v>2.5</v>
      </c>
      <c r="M273" t="n">
        <v>38</v>
      </c>
      <c r="N273" t="n">
        <v>68.75</v>
      </c>
      <c r="O273" t="n">
        <v>33057.26</v>
      </c>
      <c r="P273" t="n">
        <v>133.76</v>
      </c>
      <c r="Q273" t="n">
        <v>968.48</v>
      </c>
      <c r="R273" t="n">
        <v>49.82</v>
      </c>
      <c r="S273" t="n">
        <v>23.91</v>
      </c>
      <c r="T273" t="n">
        <v>12036.45</v>
      </c>
      <c r="U273" t="n">
        <v>0.48</v>
      </c>
      <c r="V273" t="n">
        <v>0.82</v>
      </c>
      <c r="W273" t="n">
        <v>1.15</v>
      </c>
      <c r="X273" t="n">
        <v>0.78</v>
      </c>
      <c r="Y273" t="n">
        <v>1</v>
      </c>
      <c r="Z273" t="n">
        <v>10</v>
      </c>
    </row>
    <row r="274">
      <c r="A274" t="n">
        <v>7</v>
      </c>
      <c r="B274" t="n">
        <v>135</v>
      </c>
      <c r="C274" t="inlineStr">
        <is>
          <t xml:space="preserve">CONCLUIDO	</t>
        </is>
      </c>
      <c r="D274" t="n">
        <v>7.767</v>
      </c>
      <c r="E274" t="n">
        <v>12.88</v>
      </c>
      <c r="F274" t="n">
        <v>8.199999999999999</v>
      </c>
      <c r="G274" t="n">
        <v>13.67</v>
      </c>
      <c r="H274" t="n">
        <v>0.18</v>
      </c>
      <c r="I274" t="n">
        <v>36</v>
      </c>
      <c r="J274" t="n">
        <v>266.6</v>
      </c>
      <c r="K274" t="n">
        <v>59.89</v>
      </c>
      <c r="L274" t="n">
        <v>2.75</v>
      </c>
      <c r="M274" t="n">
        <v>34</v>
      </c>
      <c r="N274" t="n">
        <v>68.97</v>
      </c>
      <c r="O274" t="n">
        <v>33115.41</v>
      </c>
      <c r="P274" t="n">
        <v>131.91</v>
      </c>
      <c r="Q274" t="n">
        <v>968.45</v>
      </c>
      <c r="R274" t="n">
        <v>47.64</v>
      </c>
      <c r="S274" t="n">
        <v>23.91</v>
      </c>
      <c r="T274" t="n">
        <v>10964.18</v>
      </c>
      <c r="U274" t="n">
        <v>0.5</v>
      </c>
      <c r="V274" t="n">
        <v>0.82</v>
      </c>
      <c r="W274" t="n">
        <v>1.14</v>
      </c>
      <c r="X274" t="n">
        <v>0.7</v>
      </c>
      <c r="Y274" t="n">
        <v>1</v>
      </c>
      <c r="Z274" t="n">
        <v>10</v>
      </c>
    </row>
    <row r="275">
      <c r="A275" t="n">
        <v>8</v>
      </c>
      <c r="B275" t="n">
        <v>135</v>
      </c>
      <c r="C275" t="inlineStr">
        <is>
          <t xml:space="preserve">CONCLUIDO	</t>
        </is>
      </c>
      <c r="D275" t="n">
        <v>7.9414</v>
      </c>
      <c r="E275" t="n">
        <v>12.59</v>
      </c>
      <c r="F275" t="n">
        <v>8.119999999999999</v>
      </c>
      <c r="G275" t="n">
        <v>15.23</v>
      </c>
      <c r="H275" t="n">
        <v>0.2</v>
      </c>
      <c r="I275" t="n">
        <v>32</v>
      </c>
      <c r="J275" t="n">
        <v>267.08</v>
      </c>
      <c r="K275" t="n">
        <v>59.89</v>
      </c>
      <c r="L275" t="n">
        <v>3</v>
      </c>
      <c r="M275" t="n">
        <v>30</v>
      </c>
      <c r="N275" t="n">
        <v>69.19</v>
      </c>
      <c r="O275" t="n">
        <v>33173.65</v>
      </c>
      <c r="P275" t="n">
        <v>129.62</v>
      </c>
      <c r="Q275" t="n">
        <v>968.6900000000001</v>
      </c>
      <c r="R275" t="n">
        <v>45.2</v>
      </c>
      <c r="S275" t="n">
        <v>23.91</v>
      </c>
      <c r="T275" t="n">
        <v>9764.07</v>
      </c>
      <c r="U275" t="n">
        <v>0.53</v>
      </c>
      <c r="V275" t="n">
        <v>0.83</v>
      </c>
      <c r="W275" t="n">
        <v>1.13</v>
      </c>
      <c r="X275" t="n">
        <v>0.62</v>
      </c>
      <c r="Y275" t="n">
        <v>1</v>
      </c>
      <c r="Z275" t="n">
        <v>10</v>
      </c>
    </row>
    <row r="276">
      <c r="A276" t="n">
        <v>9</v>
      </c>
      <c r="B276" t="n">
        <v>135</v>
      </c>
      <c r="C276" t="inlineStr">
        <is>
          <t xml:space="preserve">CONCLUIDO	</t>
        </is>
      </c>
      <c r="D276" t="n">
        <v>8.0375</v>
      </c>
      <c r="E276" t="n">
        <v>12.44</v>
      </c>
      <c r="F276" t="n">
        <v>8.07</v>
      </c>
      <c r="G276" t="n">
        <v>16.14</v>
      </c>
      <c r="H276" t="n">
        <v>0.22</v>
      </c>
      <c r="I276" t="n">
        <v>30</v>
      </c>
      <c r="J276" t="n">
        <v>267.55</v>
      </c>
      <c r="K276" t="n">
        <v>59.89</v>
      </c>
      <c r="L276" t="n">
        <v>3.25</v>
      </c>
      <c r="M276" t="n">
        <v>28</v>
      </c>
      <c r="N276" t="n">
        <v>69.41</v>
      </c>
      <c r="O276" t="n">
        <v>33231.97</v>
      </c>
      <c r="P276" t="n">
        <v>128.17</v>
      </c>
      <c r="Q276" t="n">
        <v>968.4400000000001</v>
      </c>
      <c r="R276" t="n">
        <v>43.64</v>
      </c>
      <c r="S276" t="n">
        <v>23.91</v>
      </c>
      <c r="T276" t="n">
        <v>8994.48</v>
      </c>
      <c r="U276" t="n">
        <v>0.55</v>
      </c>
      <c r="V276" t="n">
        <v>0.84</v>
      </c>
      <c r="W276" t="n">
        <v>1.13</v>
      </c>
      <c r="X276" t="n">
        <v>0.57</v>
      </c>
      <c r="Y276" t="n">
        <v>1</v>
      </c>
      <c r="Z276" t="n">
        <v>10</v>
      </c>
    </row>
    <row r="277">
      <c r="A277" t="n">
        <v>10</v>
      </c>
      <c r="B277" t="n">
        <v>135</v>
      </c>
      <c r="C277" t="inlineStr">
        <is>
          <t xml:space="preserve">CONCLUIDO	</t>
        </is>
      </c>
      <c r="D277" t="n">
        <v>8.176600000000001</v>
      </c>
      <c r="E277" t="n">
        <v>12.23</v>
      </c>
      <c r="F277" t="n">
        <v>8.01</v>
      </c>
      <c r="G277" t="n">
        <v>17.8</v>
      </c>
      <c r="H277" t="n">
        <v>0.23</v>
      </c>
      <c r="I277" t="n">
        <v>27</v>
      </c>
      <c r="J277" t="n">
        <v>268.02</v>
      </c>
      <c r="K277" t="n">
        <v>59.89</v>
      </c>
      <c r="L277" t="n">
        <v>3.5</v>
      </c>
      <c r="M277" t="n">
        <v>25</v>
      </c>
      <c r="N277" t="n">
        <v>69.64</v>
      </c>
      <c r="O277" t="n">
        <v>33290.38</v>
      </c>
      <c r="P277" t="n">
        <v>126.36</v>
      </c>
      <c r="Q277" t="n">
        <v>968.62</v>
      </c>
      <c r="R277" t="n">
        <v>41.73</v>
      </c>
      <c r="S277" t="n">
        <v>23.91</v>
      </c>
      <c r="T277" t="n">
        <v>8057.92</v>
      </c>
      <c r="U277" t="n">
        <v>0.57</v>
      </c>
      <c r="V277" t="n">
        <v>0.84</v>
      </c>
      <c r="W277" t="n">
        <v>1.12</v>
      </c>
      <c r="X277" t="n">
        <v>0.51</v>
      </c>
      <c r="Y277" t="n">
        <v>1</v>
      </c>
      <c r="Z277" t="n">
        <v>10</v>
      </c>
    </row>
    <row r="278">
      <c r="A278" t="n">
        <v>11</v>
      </c>
      <c r="B278" t="n">
        <v>135</v>
      </c>
      <c r="C278" t="inlineStr">
        <is>
          <t xml:space="preserve">CONCLUIDO	</t>
        </is>
      </c>
      <c r="D278" t="n">
        <v>8.2681</v>
      </c>
      <c r="E278" t="n">
        <v>12.09</v>
      </c>
      <c r="F278" t="n">
        <v>7.98</v>
      </c>
      <c r="G278" t="n">
        <v>19.15</v>
      </c>
      <c r="H278" t="n">
        <v>0.25</v>
      </c>
      <c r="I278" t="n">
        <v>25</v>
      </c>
      <c r="J278" t="n">
        <v>268.5</v>
      </c>
      <c r="K278" t="n">
        <v>59.89</v>
      </c>
      <c r="L278" t="n">
        <v>3.75</v>
      </c>
      <c r="M278" t="n">
        <v>23</v>
      </c>
      <c r="N278" t="n">
        <v>69.86</v>
      </c>
      <c r="O278" t="n">
        <v>33348.87</v>
      </c>
      <c r="P278" t="n">
        <v>125.14</v>
      </c>
      <c r="Q278" t="n">
        <v>968.36</v>
      </c>
      <c r="R278" t="n">
        <v>40.88</v>
      </c>
      <c r="S278" t="n">
        <v>23.91</v>
      </c>
      <c r="T278" t="n">
        <v>7641.46</v>
      </c>
      <c r="U278" t="n">
        <v>0.58</v>
      </c>
      <c r="V278" t="n">
        <v>0.85</v>
      </c>
      <c r="W278" t="n">
        <v>1.12</v>
      </c>
      <c r="X278" t="n">
        <v>0.48</v>
      </c>
      <c r="Y278" t="n">
        <v>1</v>
      </c>
      <c r="Z278" t="n">
        <v>10</v>
      </c>
    </row>
    <row r="279">
      <c r="A279" t="n">
        <v>12</v>
      </c>
      <c r="B279" t="n">
        <v>135</v>
      </c>
      <c r="C279" t="inlineStr">
        <is>
          <t xml:space="preserve">CONCLUIDO	</t>
        </is>
      </c>
      <c r="D279" t="n">
        <v>8.313499999999999</v>
      </c>
      <c r="E279" t="n">
        <v>12.03</v>
      </c>
      <c r="F279" t="n">
        <v>7.96</v>
      </c>
      <c r="G279" t="n">
        <v>19.91</v>
      </c>
      <c r="H279" t="n">
        <v>0.26</v>
      </c>
      <c r="I279" t="n">
        <v>24</v>
      </c>
      <c r="J279" t="n">
        <v>268.97</v>
      </c>
      <c r="K279" t="n">
        <v>59.89</v>
      </c>
      <c r="L279" t="n">
        <v>4</v>
      </c>
      <c r="M279" t="n">
        <v>22</v>
      </c>
      <c r="N279" t="n">
        <v>70.09</v>
      </c>
      <c r="O279" t="n">
        <v>33407.45</v>
      </c>
      <c r="P279" t="n">
        <v>123.98</v>
      </c>
      <c r="Q279" t="n">
        <v>968.45</v>
      </c>
      <c r="R279" t="n">
        <v>40.07</v>
      </c>
      <c r="S279" t="n">
        <v>23.91</v>
      </c>
      <c r="T279" t="n">
        <v>7238.75</v>
      </c>
      <c r="U279" t="n">
        <v>0.6</v>
      </c>
      <c r="V279" t="n">
        <v>0.85</v>
      </c>
      <c r="W279" t="n">
        <v>1.12</v>
      </c>
      <c r="X279" t="n">
        <v>0.47</v>
      </c>
      <c r="Y279" t="n">
        <v>1</v>
      </c>
      <c r="Z279" t="n">
        <v>10</v>
      </c>
    </row>
    <row r="280">
      <c r="A280" t="n">
        <v>13</v>
      </c>
      <c r="B280" t="n">
        <v>135</v>
      </c>
      <c r="C280" t="inlineStr">
        <is>
          <t xml:space="preserve">CONCLUIDO	</t>
        </is>
      </c>
      <c r="D280" t="n">
        <v>8.420299999999999</v>
      </c>
      <c r="E280" t="n">
        <v>11.88</v>
      </c>
      <c r="F280" t="n">
        <v>7.91</v>
      </c>
      <c r="G280" t="n">
        <v>21.57</v>
      </c>
      <c r="H280" t="n">
        <v>0.28</v>
      </c>
      <c r="I280" t="n">
        <v>22</v>
      </c>
      <c r="J280" t="n">
        <v>269.45</v>
      </c>
      <c r="K280" t="n">
        <v>59.89</v>
      </c>
      <c r="L280" t="n">
        <v>4.25</v>
      </c>
      <c r="M280" t="n">
        <v>20</v>
      </c>
      <c r="N280" t="n">
        <v>70.31</v>
      </c>
      <c r="O280" t="n">
        <v>33466.11</v>
      </c>
      <c r="P280" t="n">
        <v>122.58</v>
      </c>
      <c r="Q280" t="n">
        <v>968.39</v>
      </c>
      <c r="R280" t="n">
        <v>38.53</v>
      </c>
      <c r="S280" t="n">
        <v>23.91</v>
      </c>
      <c r="T280" t="n">
        <v>6482.47</v>
      </c>
      <c r="U280" t="n">
        <v>0.62</v>
      </c>
      <c r="V280" t="n">
        <v>0.85</v>
      </c>
      <c r="W280" t="n">
        <v>1.11</v>
      </c>
      <c r="X280" t="n">
        <v>0.41</v>
      </c>
      <c r="Y280" t="n">
        <v>1</v>
      </c>
      <c r="Z280" t="n">
        <v>10</v>
      </c>
    </row>
    <row r="281">
      <c r="A281" t="n">
        <v>14</v>
      </c>
      <c r="B281" t="n">
        <v>135</v>
      </c>
      <c r="C281" t="inlineStr">
        <is>
          <t xml:space="preserve">CONCLUIDO	</t>
        </is>
      </c>
      <c r="D281" t="n">
        <v>8.4664</v>
      </c>
      <c r="E281" t="n">
        <v>11.81</v>
      </c>
      <c r="F281" t="n">
        <v>7.9</v>
      </c>
      <c r="G281" t="n">
        <v>22.56</v>
      </c>
      <c r="H281" t="n">
        <v>0.3</v>
      </c>
      <c r="I281" t="n">
        <v>21</v>
      </c>
      <c r="J281" t="n">
        <v>269.92</v>
      </c>
      <c r="K281" t="n">
        <v>59.89</v>
      </c>
      <c r="L281" t="n">
        <v>4.5</v>
      </c>
      <c r="M281" t="n">
        <v>19</v>
      </c>
      <c r="N281" t="n">
        <v>70.54000000000001</v>
      </c>
      <c r="O281" t="n">
        <v>33524.86</v>
      </c>
      <c r="P281" t="n">
        <v>121.45</v>
      </c>
      <c r="Q281" t="n">
        <v>968.3200000000001</v>
      </c>
      <c r="R281" t="n">
        <v>38.06</v>
      </c>
      <c r="S281" t="n">
        <v>23.91</v>
      </c>
      <c r="T281" t="n">
        <v>6253.13</v>
      </c>
      <c r="U281" t="n">
        <v>0.63</v>
      </c>
      <c r="V281" t="n">
        <v>0.86</v>
      </c>
      <c r="W281" t="n">
        <v>1.12</v>
      </c>
      <c r="X281" t="n">
        <v>0.4</v>
      </c>
      <c r="Y281" t="n">
        <v>1</v>
      </c>
      <c r="Z281" t="n">
        <v>10</v>
      </c>
    </row>
    <row r="282">
      <c r="A282" t="n">
        <v>15</v>
      </c>
      <c r="B282" t="n">
        <v>135</v>
      </c>
      <c r="C282" t="inlineStr">
        <is>
          <t xml:space="preserve">CONCLUIDO	</t>
        </is>
      </c>
      <c r="D282" t="n">
        <v>8.5223</v>
      </c>
      <c r="E282" t="n">
        <v>11.73</v>
      </c>
      <c r="F282" t="n">
        <v>7.87</v>
      </c>
      <c r="G282" t="n">
        <v>23.61</v>
      </c>
      <c r="H282" t="n">
        <v>0.31</v>
      </c>
      <c r="I282" t="n">
        <v>20</v>
      </c>
      <c r="J282" t="n">
        <v>270.4</v>
      </c>
      <c r="K282" t="n">
        <v>59.89</v>
      </c>
      <c r="L282" t="n">
        <v>4.75</v>
      </c>
      <c r="M282" t="n">
        <v>18</v>
      </c>
      <c r="N282" t="n">
        <v>70.76000000000001</v>
      </c>
      <c r="O282" t="n">
        <v>33583.7</v>
      </c>
      <c r="P282" t="n">
        <v>120.66</v>
      </c>
      <c r="Q282" t="n">
        <v>968.4299999999999</v>
      </c>
      <c r="R282" t="n">
        <v>37.39</v>
      </c>
      <c r="S282" t="n">
        <v>23.91</v>
      </c>
      <c r="T282" t="n">
        <v>5919.86</v>
      </c>
      <c r="U282" t="n">
        <v>0.64</v>
      </c>
      <c r="V282" t="n">
        <v>0.86</v>
      </c>
      <c r="W282" t="n">
        <v>1.11</v>
      </c>
      <c r="X282" t="n">
        <v>0.37</v>
      </c>
      <c r="Y282" t="n">
        <v>1</v>
      </c>
      <c r="Z282" t="n">
        <v>10</v>
      </c>
    </row>
    <row r="283">
      <c r="A283" t="n">
        <v>16</v>
      </c>
      <c r="B283" t="n">
        <v>135</v>
      </c>
      <c r="C283" t="inlineStr">
        <is>
          <t xml:space="preserve">CONCLUIDO	</t>
        </is>
      </c>
      <c r="D283" t="n">
        <v>8.569800000000001</v>
      </c>
      <c r="E283" t="n">
        <v>11.67</v>
      </c>
      <c r="F283" t="n">
        <v>7.86</v>
      </c>
      <c r="G283" t="n">
        <v>24.81</v>
      </c>
      <c r="H283" t="n">
        <v>0.33</v>
      </c>
      <c r="I283" t="n">
        <v>19</v>
      </c>
      <c r="J283" t="n">
        <v>270.88</v>
      </c>
      <c r="K283" t="n">
        <v>59.89</v>
      </c>
      <c r="L283" t="n">
        <v>5</v>
      </c>
      <c r="M283" t="n">
        <v>17</v>
      </c>
      <c r="N283" t="n">
        <v>70.98999999999999</v>
      </c>
      <c r="O283" t="n">
        <v>33642.62</v>
      </c>
      <c r="P283" t="n">
        <v>119.27</v>
      </c>
      <c r="Q283" t="n">
        <v>968.38</v>
      </c>
      <c r="R283" t="n">
        <v>36.75</v>
      </c>
      <c r="S283" t="n">
        <v>23.91</v>
      </c>
      <c r="T283" t="n">
        <v>5605.1</v>
      </c>
      <c r="U283" t="n">
        <v>0.65</v>
      </c>
      <c r="V283" t="n">
        <v>0.86</v>
      </c>
      <c r="W283" t="n">
        <v>1.11</v>
      </c>
      <c r="X283" t="n">
        <v>0.36</v>
      </c>
      <c r="Y283" t="n">
        <v>1</v>
      </c>
      <c r="Z283" t="n">
        <v>10</v>
      </c>
    </row>
    <row r="284">
      <c r="A284" t="n">
        <v>17</v>
      </c>
      <c r="B284" t="n">
        <v>135</v>
      </c>
      <c r="C284" t="inlineStr">
        <is>
          <t xml:space="preserve">CONCLUIDO	</t>
        </is>
      </c>
      <c r="D284" t="n">
        <v>8.674899999999999</v>
      </c>
      <c r="E284" t="n">
        <v>11.53</v>
      </c>
      <c r="F284" t="n">
        <v>7.82</v>
      </c>
      <c r="G284" t="n">
        <v>27.58</v>
      </c>
      <c r="H284" t="n">
        <v>0.34</v>
      </c>
      <c r="I284" t="n">
        <v>17</v>
      </c>
      <c r="J284" t="n">
        <v>271.36</v>
      </c>
      <c r="K284" t="n">
        <v>59.89</v>
      </c>
      <c r="L284" t="n">
        <v>5.25</v>
      </c>
      <c r="M284" t="n">
        <v>15</v>
      </c>
      <c r="N284" t="n">
        <v>71.22</v>
      </c>
      <c r="O284" t="n">
        <v>33701.64</v>
      </c>
      <c r="P284" t="n">
        <v>117.12</v>
      </c>
      <c r="Q284" t="n">
        <v>968.34</v>
      </c>
      <c r="R284" t="n">
        <v>35.45</v>
      </c>
      <c r="S284" t="n">
        <v>23.91</v>
      </c>
      <c r="T284" t="n">
        <v>4966.32</v>
      </c>
      <c r="U284" t="n">
        <v>0.67</v>
      </c>
      <c r="V284" t="n">
        <v>0.87</v>
      </c>
      <c r="W284" t="n">
        <v>1.11</v>
      </c>
      <c r="X284" t="n">
        <v>0.32</v>
      </c>
      <c r="Y284" t="n">
        <v>1</v>
      </c>
      <c r="Z284" t="n">
        <v>10</v>
      </c>
    </row>
    <row r="285">
      <c r="A285" t="n">
        <v>18</v>
      </c>
      <c r="B285" t="n">
        <v>135</v>
      </c>
      <c r="C285" t="inlineStr">
        <is>
          <t xml:space="preserve">CONCLUIDO	</t>
        </is>
      </c>
      <c r="D285" t="n">
        <v>8.672000000000001</v>
      </c>
      <c r="E285" t="n">
        <v>11.53</v>
      </c>
      <c r="F285" t="n">
        <v>7.82</v>
      </c>
      <c r="G285" t="n">
        <v>27.6</v>
      </c>
      <c r="H285" t="n">
        <v>0.36</v>
      </c>
      <c r="I285" t="n">
        <v>17</v>
      </c>
      <c r="J285" t="n">
        <v>271.84</v>
      </c>
      <c r="K285" t="n">
        <v>59.89</v>
      </c>
      <c r="L285" t="n">
        <v>5.5</v>
      </c>
      <c r="M285" t="n">
        <v>15</v>
      </c>
      <c r="N285" t="n">
        <v>71.45</v>
      </c>
      <c r="O285" t="n">
        <v>33760.74</v>
      </c>
      <c r="P285" t="n">
        <v>117.3</v>
      </c>
      <c r="Q285" t="n">
        <v>968.38</v>
      </c>
      <c r="R285" t="n">
        <v>35.67</v>
      </c>
      <c r="S285" t="n">
        <v>23.91</v>
      </c>
      <c r="T285" t="n">
        <v>5076.04</v>
      </c>
      <c r="U285" t="n">
        <v>0.67</v>
      </c>
      <c r="V285" t="n">
        <v>0.86</v>
      </c>
      <c r="W285" t="n">
        <v>1.11</v>
      </c>
      <c r="X285" t="n">
        <v>0.32</v>
      </c>
      <c r="Y285" t="n">
        <v>1</v>
      </c>
      <c r="Z285" t="n">
        <v>10</v>
      </c>
    </row>
    <row r="286">
      <c r="A286" t="n">
        <v>19</v>
      </c>
      <c r="B286" t="n">
        <v>135</v>
      </c>
      <c r="C286" t="inlineStr">
        <is>
          <t xml:space="preserve">CONCLUIDO	</t>
        </is>
      </c>
      <c r="D286" t="n">
        <v>8.7203</v>
      </c>
      <c r="E286" t="n">
        <v>11.47</v>
      </c>
      <c r="F286" t="n">
        <v>7.81</v>
      </c>
      <c r="G286" t="n">
        <v>29.27</v>
      </c>
      <c r="H286" t="n">
        <v>0.38</v>
      </c>
      <c r="I286" t="n">
        <v>16</v>
      </c>
      <c r="J286" t="n">
        <v>272.32</v>
      </c>
      <c r="K286" t="n">
        <v>59.89</v>
      </c>
      <c r="L286" t="n">
        <v>5.75</v>
      </c>
      <c r="M286" t="n">
        <v>14</v>
      </c>
      <c r="N286" t="n">
        <v>71.68000000000001</v>
      </c>
      <c r="O286" t="n">
        <v>33820.05</v>
      </c>
      <c r="P286" t="n">
        <v>116.33</v>
      </c>
      <c r="Q286" t="n">
        <v>968.53</v>
      </c>
      <c r="R286" t="n">
        <v>35.38</v>
      </c>
      <c r="S286" t="n">
        <v>23.91</v>
      </c>
      <c r="T286" t="n">
        <v>4935.33</v>
      </c>
      <c r="U286" t="n">
        <v>0.68</v>
      </c>
      <c r="V286" t="n">
        <v>0.87</v>
      </c>
      <c r="W286" t="n">
        <v>1.1</v>
      </c>
      <c r="X286" t="n">
        <v>0.31</v>
      </c>
      <c r="Y286" t="n">
        <v>1</v>
      </c>
      <c r="Z286" t="n">
        <v>10</v>
      </c>
    </row>
    <row r="287">
      <c r="A287" t="n">
        <v>20</v>
      </c>
      <c r="B287" t="n">
        <v>135</v>
      </c>
      <c r="C287" t="inlineStr">
        <is>
          <t xml:space="preserve">CONCLUIDO	</t>
        </is>
      </c>
      <c r="D287" t="n">
        <v>8.781599999999999</v>
      </c>
      <c r="E287" t="n">
        <v>11.39</v>
      </c>
      <c r="F287" t="n">
        <v>7.78</v>
      </c>
      <c r="G287" t="n">
        <v>31.1</v>
      </c>
      <c r="H287" t="n">
        <v>0.39</v>
      </c>
      <c r="I287" t="n">
        <v>15</v>
      </c>
      <c r="J287" t="n">
        <v>272.8</v>
      </c>
      <c r="K287" t="n">
        <v>59.89</v>
      </c>
      <c r="L287" t="n">
        <v>6</v>
      </c>
      <c r="M287" t="n">
        <v>13</v>
      </c>
      <c r="N287" t="n">
        <v>71.91</v>
      </c>
      <c r="O287" t="n">
        <v>33879.33</v>
      </c>
      <c r="P287" t="n">
        <v>114.63</v>
      </c>
      <c r="Q287" t="n">
        <v>968.37</v>
      </c>
      <c r="R287" t="n">
        <v>34.36</v>
      </c>
      <c r="S287" t="n">
        <v>23.91</v>
      </c>
      <c r="T287" t="n">
        <v>4431.25</v>
      </c>
      <c r="U287" t="n">
        <v>0.7</v>
      </c>
      <c r="V287" t="n">
        <v>0.87</v>
      </c>
      <c r="W287" t="n">
        <v>1.1</v>
      </c>
      <c r="X287" t="n">
        <v>0.28</v>
      </c>
      <c r="Y287" t="n">
        <v>1</v>
      </c>
      <c r="Z287" t="n">
        <v>10</v>
      </c>
    </row>
    <row r="288">
      <c r="A288" t="n">
        <v>21</v>
      </c>
      <c r="B288" t="n">
        <v>135</v>
      </c>
      <c r="C288" t="inlineStr">
        <is>
          <t xml:space="preserve">CONCLUIDO	</t>
        </is>
      </c>
      <c r="D288" t="n">
        <v>8.841100000000001</v>
      </c>
      <c r="E288" t="n">
        <v>11.31</v>
      </c>
      <c r="F288" t="n">
        <v>7.75</v>
      </c>
      <c r="G288" t="n">
        <v>33.21</v>
      </c>
      <c r="H288" t="n">
        <v>0.41</v>
      </c>
      <c r="I288" t="n">
        <v>14</v>
      </c>
      <c r="J288" t="n">
        <v>273.28</v>
      </c>
      <c r="K288" t="n">
        <v>59.89</v>
      </c>
      <c r="L288" t="n">
        <v>6.25</v>
      </c>
      <c r="M288" t="n">
        <v>12</v>
      </c>
      <c r="N288" t="n">
        <v>72.14</v>
      </c>
      <c r="O288" t="n">
        <v>33938.7</v>
      </c>
      <c r="P288" t="n">
        <v>113.25</v>
      </c>
      <c r="Q288" t="n">
        <v>968.4</v>
      </c>
      <c r="R288" t="n">
        <v>33.53</v>
      </c>
      <c r="S288" t="n">
        <v>23.91</v>
      </c>
      <c r="T288" t="n">
        <v>4021.27</v>
      </c>
      <c r="U288" t="n">
        <v>0.71</v>
      </c>
      <c r="V288" t="n">
        <v>0.87</v>
      </c>
      <c r="W288" t="n">
        <v>1.1</v>
      </c>
      <c r="X288" t="n">
        <v>0.25</v>
      </c>
      <c r="Y288" t="n">
        <v>1</v>
      </c>
      <c r="Z288" t="n">
        <v>10</v>
      </c>
    </row>
    <row r="289">
      <c r="A289" t="n">
        <v>22</v>
      </c>
      <c r="B289" t="n">
        <v>135</v>
      </c>
      <c r="C289" t="inlineStr">
        <is>
          <t xml:space="preserve">CONCLUIDO	</t>
        </is>
      </c>
      <c r="D289" t="n">
        <v>8.8443</v>
      </c>
      <c r="E289" t="n">
        <v>11.31</v>
      </c>
      <c r="F289" t="n">
        <v>7.75</v>
      </c>
      <c r="G289" t="n">
        <v>33.2</v>
      </c>
      <c r="H289" t="n">
        <v>0.42</v>
      </c>
      <c r="I289" t="n">
        <v>14</v>
      </c>
      <c r="J289" t="n">
        <v>273.76</v>
      </c>
      <c r="K289" t="n">
        <v>59.89</v>
      </c>
      <c r="L289" t="n">
        <v>6.5</v>
      </c>
      <c r="M289" t="n">
        <v>12</v>
      </c>
      <c r="N289" t="n">
        <v>72.37</v>
      </c>
      <c r="O289" t="n">
        <v>33998.16</v>
      </c>
      <c r="P289" t="n">
        <v>112.85</v>
      </c>
      <c r="Q289" t="n">
        <v>968.33</v>
      </c>
      <c r="R289" t="n">
        <v>33.42</v>
      </c>
      <c r="S289" t="n">
        <v>23.91</v>
      </c>
      <c r="T289" t="n">
        <v>3963.72</v>
      </c>
      <c r="U289" t="n">
        <v>0.72</v>
      </c>
      <c r="V289" t="n">
        <v>0.87</v>
      </c>
      <c r="W289" t="n">
        <v>1.1</v>
      </c>
      <c r="X289" t="n">
        <v>0.25</v>
      </c>
      <c r="Y289" t="n">
        <v>1</v>
      </c>
      <c r="Z289" t="n">
        <v>10</v>
      </c>
    </row>
    <row r="290">
      <c r="A290" t="n">
        <v>23</v>
      </c>
      <c r="B290" t="n">
        <v>135</v>
      </c>
      <c r="C290" t="inlineStr">
        <is>
          <t xml:space="preserve">CONCLUIDO	</t>
        </is>
      </c>
      <c r="D290" t="n">
        <v>8.888</v>
      </c>
      <c r="E290" t="n">
        <v>11.25</v>
      </c>
      <c r="F290" t="n">
        <v>7.74</v>
      </c>
      <c r="G290" t="n">
        <v>35.73</v>
      </c>
      <c r="H290" t="n">
        <v>0.44</v>
      </c>
      <c r="I290" t="n">
        <v>13</v>
      </c>
      <c r="J290" t="n">
        <v>274.24</v>
      </c>
      <c r="K290" t="n">
        <v>59.89</v>
      </c>
      <c r="L290" t="n">
        <v>6.75</v>
      </c>
      <c r="M290" t="n">
        <v>11</v>
      </c>
      <c r="N290" t="n">
        <v>72.61</v>
      </c>
      <c r="O290" t="n">
        <v>34057.71</v>
      </c>
      <c r="P290" t="n">
        <v>112.07</v>
      </c>
      <c r="Q290" t="n">
        <v>968.37</v>
      </c>
      <c r="R290" t="n">
        <v>33.25</v>
      </c>
      <c r="S290" t="n">
        <v>23.91</v>
      </c>
      <c r="T290" t="n">
        <v>3886.25</v>
      </c>
      <c r="U290" t="n">
        <v>0.72</v>
      </c>
      <c r="V290" t="n">
        <v>0.87</v>
      </c>
      <c r="W290" t="n">
        <v>1.1</v>
      </c>
      <c r="X290" t="n">
        <v>0.24</v>
      </c>
      <c r="Y290" t="n">
        <v>1</v>
      </c>
      <c r="Z290" t="n">
        <v>10</v>
      </c>
    </row>
    <row r="291">
      <c r="A291" t="n">
        <v>24</v>
      </c>
      <c r="B291" t="n">
        <v>135</v>
      </c>
      <c r="C291" t="inlineStr">
        <is>
          <t xml:space="preserve">CONCLUIDO	</t>
        </is>
      </c>
      <c r="D291" t="n">
        <v>8.891500000000001</v>
      </c>
      <c r="E291" t="n">
        <v>11.25</v>
      </c>
      <c r="F291" t="n">
        <v>7.74</v>
      </c>
      <c r="G291" t="n">
        <v>35.71</v>
      </c>
      <c r="H291" t="n">
        <v>0.45</v>
      </c>
      <c r="I291" t="n">
        <v>13</v>
      </c>
      <c r="J291" t="n">
        <v>274.73</v>
      </c>
      <c r="K291" t="n">
        <v>59.89</v>
      </c>
      <c r="L291" t="n">
        <v>7</v>
      </c>
      <c r="M291" t="n">
        <v>11</v>
      </c>
      <c r="N291" t="n">
        <v>72.84</v>
      </c>
      <c r="O291" t="n">
        <v>34117.35</v>
      </c>
      <c r="P291" t="n">
        <v>111.29</v>
      </c>
      <c r="Q291" t="n">
        <v>968.36</v>
      </c>
      <c r="R291" t="n">
        <v>33.17</v>
      </c>
      <c r="S291" t="n">
        <v>23.91</v>
      </c>
      <c r="T291" t="n">
        <v>3847.31</v>
      </c>
      <c r="U291" t="n">
        <v>0.72</v>
      </c>
      <c r="V291" t="n">
        <v>0.87</v>
      </c>
      <c r="W291" t="n">
        <v>1.1</v>
      </c>
      <c r="X291" t="n">
        <v>0.24</v>
      </c>
      <c r="Y291" t="n">
        <v>1</v>
      </c>
      <c r="Z291" t="n">
        <v>10</v>
      </c>
    </row>
    <row r="292">
      <c r="A292" t="n">
        <v>25</v>
      </c>
      <c r="B292" t="n">
        <v>135</v>
      </c>
      <c r="C292" t="inlineStr">
        <is>
          <t xml:space="preserve">CONCLUIDO	</t>
        </is>
      </c>
      <c r="D292" t="n">
        <v>8.9521</v>
      </c>
      <c r="E292" t="n">
        <v>11.17</v>
      </c>
      <c r="F292" t="n">
        <v>7.71</v>
      </c>
      <c r="G292" t="n">
        <v>38.55</v>
      </c>
      <c r="H292" t="n">
        <v>0.47</v>
      </c>
      <c r="I292" t="n">
        <v>12</v>
      </c>
      <c r="J292" t="n">
        <v>275.21</v>
      </c>
      <c r="K292" t="n">
        <v>59.89</v>
      </c>
      <c r="L292" t="n">
        <v>7.25</v>
      </c>
      <c r="M292" t="n">
        <v>10</v>
      </c>
      <c r="N292" t="n">
        <v>73.08</v>
      </c>
      <c r="O292" t="n">
        <v>34177.09</v>
      </c>
      <c r="P292" t="n">
        <v>109.52</v>
      </c>
      <c r="Q292" t="n">
        <v>968.3200000000001</v>
      </c>
      <c r="R292" t="n">
        <v>32.41</v>
      </c>
      <c r="S292" t="n">
        <v>23.91</v>
      </c>
      <c r="T292" t="n">
        <v>3469.16</v>
      </c>
      <c r="U292" t="n">
        <v>0.74</v>
      </c>
      <c r="V292" t="n">
        <v>0.88</v>
      </c>
      <c r="W292" t="n">
        <v>1.1</v>
      </c>
      <c r="X292" t="n">
        <v>0.21</v>
      </c>
      <c r="Y292" t="n">
        <v>1</v>
      </c>
      <c r="Z292" t="n">
        <v>10</v>
      </c>
    </row>
    <row r="293">
      <c r="A293" t="n">
        <v>26</v>
      </c>
      <c r="B293" t="n">
        <v>135</v>
      </c>
      <c r="C293" t="inlineStr">
        <is>
          <t xml:space="preserve">CONCLUIDO	</t>
        </is>
      </c>
      <c r="D293" t="n">
        <v>8.952999999999999</v>
      </c>
      <c r="E293" t="n">
        <v>11.17</v>
      </c>
      <c r="F293" t="n">
        <v>7.71</v>
      </c>
      <c r="G293" t="n">
        <v>38.55</v>
      </c>
      <c r="H293" t="n">
        <v>0.48</v>
      </c>
      <c r="I293" t="n">
        <v>12</v>
      </c>
      <c r="J293" t="n">
        <v>275.7</v>
      </c>
      <c r="K293" t="n">
        <v>59.89</v>
      </c>
      <c r="L293" t="n">
        <v>7.5</v>
      </c>
      <c r="M293" t="n">
        <v>10</v>
      </c>
      <c r="N293" t="n">
        <v>73.31</v>
      </c>
      <c r="O293" t="n">
        <v>34236.91</v>
      </c>
      <c r="P293" t="n">
        <v>108.39</v>
      </c>
      <c r="Q293" t="n">
        <v>968.38</v>
      </c>
      <c r="R293" t="n">
        <v>32.39</v>
      </c>
      <c r="S293" t="n">
        <v>23.91</v>
      </c>
      <c r="T293" t="n">
        <v>3461.15</v>
      </c>
      <c r="U293" t="n">
        <v>0.74</v>
      </c>
      <c r="V293" t="n">
        <v>0.88</v>
      </c>
      <c r="W293" t="n">
        <v>1.1</v>
      </c>
      <c r="X293" t="n">
        <v>0.21</v>
      </c>
      <c r="Y293" t="n">
        <v>1</v>
      </c>
      <c r="Z293" t="n">
        <v>10</v>
      </c>
    </row>
    <row r="294">
      <c r="A294" t="n">
        <v>27</v>
      </c>
      <c r="B294" t="n">
        <v>135</v>
      </c>
      <c r="C294" t="inlineStr">
        <is>
          <t xml:space="preserve">CONCLUIDO	</t>
        </is>
      </c>
      <c r="D294" t="n">
        <v>9.011699999999999</v>
      </c>
      <c r="E294" t="n">
        <v>11.1</v>
      </c>
      <c r="F294" t="n">
        <v>7.69</v>
      </c>
      <c r="G294" t="n">
        <v>41.93</v>
      </c>
      <c r="H294" t="n">
        <v>0.5</v>
      </c>
      <c r="I294" t="n">
        <v>11</v>
      </c>
      <c r="J294" t="n">
        <v>276.18</v>
      </c>
      <c r="K294" t="n">
        <v>59.89</v>
      </c>
      <c r="L294" t="n">
        <v>7.75</v>
      </c>
      <c r="M294" t="n">
        <v>9</v>
      </c>
      <c r="N294" t="n">
        <v>73.55</v>
      </c>
      <c r="O294" t="n">
        <v>34296.82</v>
      </c>
      <c r="P294" t="n">
        <v>106.85</v>
      </c>
      <c r="Q294" t="n">
        <v>968.38</v>
      </c>
      <c r="R294" t="n">
        <v>31.65</v>
      </c>
      <c r="S294" t="n">
        <v>23.91</v>
      </c>
      <c r="T294" t="n">
        <v>3096.2</v>
      </c>
      <c r="U294" t="n">
        <v>0.76</v>
      </c>
      <c r="V294" t="n">
        <v>0.88</v>
      </c>
      <c r="W294" t="n">
        <v>1.1</v>
      </c>
      <c r="X294" t="n">
        <v>0.19</v>
      </c>
      <c r="Y294" t="n">
        <v>1</v>
      </c>
      <c r="Z294" t="n">
        <v>10</v>
      </c>
    </row>
    <row r="295">
      <c r="A295" t="n">
        <v>28</v>
      </c>
      <c r="B295" t="n">
        <v>135</v>
      </c>
      <c r="C295" t="inlineStr">
        <is>
          <t xml:space="preserve">CONCLUIDO	</t>
        </is>
      </c>
      <c r="D295" t="n">
        <v>9.0083</v>
      </c>
      <c r="E295" t="n">
        <v>11.1</v>
      </c>
      <c r="F295" t="n">
        <v>7.69</v>
      </c>
      <c r="G295" t="n">
        <v>41.95</v>
      </c>
      <c r="H295" t="n">
        <v>0.51</v>
      </c>
      <c r="I295" t="n">
        <v>11</v>
      </c>
      <c r="J295" t="n">
        <v>276.67</v>
      </c>
      <c r="K295" t="n">
        <v>59.89</v>
      </c>
      <c r="L295" t="n">
        <v>8</v>
      </c>
      <c r="M295" t="n">
        <v>9</v>
      </c>
      <c r="N295" t="n">
        <v>73.78</v>
      </c>
      <c r="O295" t="n">
        <v>34356.83</v>
      </c>
      <c r="P295" t="n">
        <v>106.67</v>
      </c>
      <c r="Q295" t="n">
        <v>968.3200000000001</v>
      </c>
      <c r="R295" t="n">
        <v>31.85</v>
      </c>
      <c r="S295" t="n">
        <v>23.91</v>
      </c>
      <c r="T295" t="n">
        <v>3194.91</v>
      </c>
      <c r="U295" t="n">
        <v>0.75</v>
      </c>
      <c r="V295" t="n">
        <v>0.88</v>
      </c>
      <c r="W295" t="n">
        <v>1.1</v>
      </c>
      <c r="X295" t="n">
        <v>0.2</v>
      </c>
      <c r="Y295" t="n">
        <v>1</v>
      </c>
      <c r="Z295" t="n">
        <v>10</v>
      </c>
    </row>
    <row r="296">
      <c r="A296" t="n">
        <v>29</v>
      </c>
      <c r="B296" t="n">
        <v>135</v>
      </c>
      <c r="C296" t="inlineStr">
        <is>
          <t xml:space="preserve">CONCLUIDO	</t>
        </is>
      </c>
      <c r="D296" t="n">
        <v>9.0054</v>
      </c>
      <c r="E296" t="n">
        <v>11.1</v>
      </c>
      <c r="F296" t="n">
        <v>7.7</v>
      </c>
      <c r="G296" t="n">
        <v>41.97</v>
      </c>
      <c r="H296" t="n">
        <v>0.53</v>
      </c>
      <c r="I296" t="n">
        <v>11</v>
      </c>
      <c r="J296" t="n">
        <v>277.16</v>
      </c>
      <c r="K296" t="n">
        <v>59.89</v>
      </c>
      <c r="L296" t="n">
        <v>8.25</v>
      </c>
      <c r="M296" t="n">
        <v>9</v>
      </c>
      <c r="N296" t="n">
        <v>74.02</v>
      </c>
      <c r="O296" t="n">
        <v>34416.93</v>
      </c>
      <c r="P296" t="n">
        <v>106.05</v>
      </c>
      <c r="Q296" t="n">
        <v>968.33</v>
      </c>
      <c r="R296" t="n">
        <v>31.79</v>
      </c>
      <c r="S296" t="n">
        <v>23.91</v>
      </c>
      <c r="T296" t="n">
        <v>3165.76</v>
      </c>
      <c r="U296" t="n">
        <v>0.75</v>
      </c>
      <c r="V296" t="n">
        <v>0.88</v>
      </c>
      <c r="W296" t="n">
        <v>1.1</v>
      </c>
      <c r="X296" t="n">
        <v>0.2</v>
      </c>
      <c r="Y296" t="n">
        <v>1</v>
      </c>
      <c r="Z296" t="n">
        <v>10</v>
      </c>
    </row>
    <row r="297">
      <c r="A297" t="n">
        <v>30</v>
      </c>
      <c r="B297" t="n">
        <v>135</v>
      </c>
      <c r="C297" t="inlineStr">
        <is>
          <t xml:space="preserve">CONCLUIDO	</t>
        </is>
      </c>
      <c r="D297" t="n">
        <v>9.069800000000001</v>
      </c>
      <c r="E297" t="n">
        <v>11.03</v>
      </c>
      <c r="F297" t="n">
        <v>7.67</v>
      </c>
      <c r="G297" t="n">
        <v>46</v>
      </c>
      <c r="H297" t="n">
        <v>0.55</v>
      </c>
      <c r="I297" t="n">
        <v>10</v>
      </c>
      <c r="J297" t="n">
        <v>277.65</v>
      </c>
      <c r="K297" t="n">
        <v>59.89</v>
      </c>
      <c r="L297" t="n">
        <v>8.5</v>
      </c>
      <c r="M297" t="n">
        <v>8</v>
      </c>
      <c r="N297" t="n">
        <v>74.26000000000001</v>
      </c>
      <c r="O297" t="n">
        <v>34477.13</v>
      </c>
      <c r="P297" t="n">
        <v>103.82</v>
      </c>
      <c r="Q297" t="n">
        <v>968.3200000000001</v>
      </c>
      <c r="R297" t="n">
        <v>31.01</v>
      </c>
      <c r="S297" t="n">
        <v>23.91</v>
      </c>
      <c r="T297" t="n">
        <v>2778.64</v>
      </c>
      <c r="U297" t="n">
        <v>0.77</v>
      </c>
      <c r="V297" t="n">
        <v>0.88</v>
      </c>
      <c r="W297" t="n">
        <v>1.1</v>
      </c>
      <c r="X297" t="n">
        <v>0.17</v>
      </c>
      <c r="Y297" t="n">
        <v>1</v>
      </c>
      <c r="Z297" t="n">
        <v>10</v>
      </c>
    </row>
    <row r="298">
      <c r="A298" t="n">
        <v>31</v>
      </c>
      <c r="B298" t="n">
        <v>135</v>
      </c>
      <c r="C298" t="inlineStr">
        <is>
          <t xml:space="preserve">CONCLUIDO	</t>
        </is>
      </c>
      <c r="D298" t="n">
        <v>9.069599999999999</v>
      </c>
      <c r="E298" t="n">
        <v>11.03</v>
      </c>
      <c r="F298" t="n">
        <v>7.67</v>
      </c>
      <c r="G298" t="n">
        <v>46</v>
      </c>
      <c r="H298" t="n">
        <v>0.5600000000000001</v>
      </c>
      <c r="I298" t="n">
        <v>10</v>
      </c>
      <c r="J298" t="n">
        <v>278.13</v>
      </c>
      <c r="K298" t="n">
        <v>59.89</v>
      </c>
      <c r="L298" t="n">
        <v>8.75</v>
      </c>
      <c r="M298" t="n">
        <v>8</v>
      </c>
      <c r="N298" t="n">
        <v>74.5</v>
      </c>
      <c r="O298" t="n">
        <v>34537.41</v>
      </c>
      <c r="P298" t="n">
        <v>103</v>
      </c>
      <c r="Q298" t="n">
        <v>968.35</v>
      </c>
      <c r="R298" t="n">
        <v>30.95</v>
      </c>
      <c r="S298" t="n">
        <v>23.91</v>
      </c>
      <c r="T298" t="n">
        <v>2751.78</v>
      </c>
      <c r="U298" t="n">
        <v>0.77</v>
      </c>
      <c r="V298" t="n">
        <v>0.88</v>
      </c>
      <c r="W298" t="n">
        <v>1.1</v>
      </c>
      <c r="X298" t="n">
        <v>0.17</v>
      </c>
      <c r="Y298" t="n">
        <v>1</v>
      </c>
      <c r="Z298" t="n">
        <v>10</v>
      </c>
    </row>
    <row r="299">
      <c r="A299" t="n">
        <v>32</v>
      </c>
      <c r="B299" t="n">
        <v>135</v>
      </c>
      <c r="C299" t="inlineStr">
        <is>
          <t xml:space="preserve">CONCLUIDO	</t>
        </is>
      </c>
      <c r="D299" t="n">
        <v>9.1225</v>
      </c>
      <c r="E299" t="n">
        <v>10.96</v>
      </c>
      <c r="F299" t="n">
        <v>7.65</v>
      </c>
      <c r="G299" t="n">
        <v>51.03</v>
      </c>
      <c r="H299" t="n">
        <v>0.58</v>
      </c>
      <c r="I299" t="n">
        <v>9</v>
      </c>
      <c r="J299" t="n">
        <v>278.62</v>
      </c>
      <c r="K299" t="n">
        <v>59.89</v>
      </c>
      <c r="L299" t="n">
        <v>9</v>
      </c>
      <c r="M299" t="n">
        <v>6</v>
      </c>
      <c r="N299" t="n">
        <v>74.73999999999999</v>
      </c>
      <c r="O299" t="n">
        <v>34597.8</v>
      </c>
      <c r="P299" t="n">
        <v>100.18</v>
      </c>
      <c r="Q299" t="n">
        <v>968.42</v>
      </c>
      <c r="R299" t="n">
        <v>30.52</v>
      </c>
      <c r="S299" t="n">
        <v>23.91</v>
      </c>
      <c r="T299" t="n">
        <v>2542.18</v>
      </c>
      <c r="U299" t="n">
        <v>0.78</v>
      </c>
      <c r="V299" t="n">
        <v>0.88</v>
      </c>
      <c r="W299" t="n">
        <v>1.1</v>
      </c>
      <c r="X299" t="n">
        <v>0.16</v>
      </c>
      <c r="Y299" t="n">
        <v>1</v>
      </c>
      <c r="Z299" t="n">
        <v>10</v>
      </c>
    </row>
    <row r="300">
      <c r="A300" t="n">
        <v>33</v>
      </c>
      <c r="B300" t="n">
        <v>135</v>
      </c>
      <c r="C300" t="inlineStr">
        <is>
          <t xml:space="preserve">CONCLUIDO	</t>
        </is>
      </c>
      <c r="D300" t="n">
        <v>9.113</v>
      </c>
      <c r="E300" t="n">
        <v>10.97</v>
      </c>
      <c r="F300" t="n">
        <v>7.67</v>
      </c>
      <c r="G300" t="n">
        <v>51.1</v>
      </c>
      <c r="H300" t="n">
        <v>0.59</v>
      </c>
      <c r="I300" t="n">
        <v>9</v>
      </c>
      <c r="J300" t="n">
        <v>279.11</v>
      </c>
      <c r="K300" t="n">
        <v>59.89</v>
      </c>
      <c r="L300" t="n">
        <v>9.25</v>
      </c>
      <c r="M300" t="n">
        <v>4</v>
      </c>
      <c r="N300" t="n">
        <v>74.98</v>
      </c>
      <c r="O300" t="n">
        <v>34658.27</v>
      </c>
      <c r="P300" t="n">
        <v>100.73</v>
      </c>
      <c r="Q300" t="n">
        <v>968.33</v>
      </c>
      <c r="R300" t="n">
        <v>30.81</v>
      </c>
      <c r="S300" t="n">
        <v>23.91</v>
      </c>
      <c r="T300" t="n">
        <v>2683.73</v>
      </c>
      <c r="U300" t="n">
        <v>0.78</v>
      </c>
      <c r="V300" t="n">
        <v>0.88</v>
      </c>
      <c r="W300" t="n">
        <v>1.1</v>
      </c>
      <c r="X300" t="n">
        <v>0.17</v>
      </c>
      <c r="Y300" t="n">
        <v>1</v>
      </c>
      <c r="Z300" t="n">
        <v>10</v>
      </c>
    </row>
    <row r="301">
      <c r="A301" t="n">
        <v>34</v>
      </c>
      <c r="B301" t="n">
        <v>135</v>
      </c>
      <c r="C301" t="inlineStr">
        <is>
          <t xml:space="preserve">CONCLUIDO	</t>
        </is>
      </c>
      <c r="D301" t="n">
        <v>9.1174</v>
      </c>
      <c r="E301" t="n">
        <v>10.97</v>
      </c>
      <c r="F301" t="n">
        <v>7.66</v>
      </c>
      <c r="G301" t="n">
        <v>51.07</v>
      </c>
      <c r="H301" t="n">
        <v>0.6</v>
      </c>
      <c r="I301" t="n">
        <v>9</v>
      </c>
      <c r="J301" t="n">
        <v>279.61</v>
      </c>
      <c r="K301" t="n">
        <v>59.89</v>
      </c>
      <c r="L301" t="n">
        <v>9.5</v>
      </c>
      <c r="M301" t="n">
        <v>4</v>
      </c>
      <c r="N301" t="n">
        <v>75.22</v>
      </c>
      <c r="O301" t="n">
        <v>34718.84</v>
      </c>
      <c r="P301" t="n">
        <v>100.56</v>
      </c>
      <c r="Q301" t="n">
        <v>968.38</v>
      </c>
      <c r="R301" t="n">
        <v>30.73</v>
      </c>
      <c r="S301" t="n">
        <v>23.91</v>
      </c>
      <c r="T301" t="n">
        <v>2644.45</v>
      </c>
      <c r="U301" t="n">
        <v>0.78</v>
      </c>
      <c r="V301" t="n">
        <v>0.88</v>
      </c>
      <c r="W301" t="n">
        <v>1.1</v>
      </c>
      <c r="X301" t="n">
        <v>0.16</v>
      </c>
      <c r="Y301" t="n">
        <v>1</v>
      </c>
      <c r="Z301" t="n">
        <v>10</v>
      </c>
    </row>
    <row r="302">
      <c r="A302" t="n">
        <v>35</v>
      </c>
      <c r="B302" t="n">
        <v>135</v>
      </c>
      <c r="C302" t="inlineStr">
        <is>
          <t xml:space="preserve">CONCLUIDO	</t>
        </is>
      </c>
      <c r="D302" t="n">
        <v>9.1153</v>
      </c>
      <c r="E302" t="n">
        <v>10.97</v>
      </c>
      <c r="F302" t="n">
        <v>7.66</v>
      </c>
      <c r="G302" t="n">
        <v>51.08</v>
      </c>
      <c r="H302" t="n">
        <v>0.62</v>
      </c>
      <c r="I302" t="n">
        <v>9</v>
      </c>
      <c r="J302" t="n">
        <v>280.1</v>
      </c>
      <c r="K302" t="n">
        <v>59.89</v>
      </c>
      <c r="L302" t="n">
        <v>9.75</v>
      </c>
      <c r="M302" t="n">
        <v>3</v>
      </c>
      <c r="N302" t="n">
        <v>75.45999999999999</v>
      </c>
      <c r="O302" t="n">
        <v>34779.51</v>
      </c>
      <c r="P302" t="n">
        <v>99.98</v>
      </c>
      <c r="Q302" t="n">
        <v>968.3200000000001</v>
      </c>
      <c r="R302" t="n">
        <v>30.79</v>
      </c>
      <c r="S302" t="n">
        <v>23.91</v>
      </c>
      <c r="T302" t="n">
        <v>2677.33</v>
      </c>
      <c r="U302" t="n">
        <v>0.78</v>
      </c>
      <c r="V302" t="n">
        <v>0.88</v>
      </c>
      <c r="W302" t="n">
        <v>1.1</v>
      </c>
      <c r="X302" t="n">
        <v>0.17</v>
      </c>
      <c r="Y302" t="n">
        <v>1</v>
      </c>
      <c r="Z302" t="n">
        <v>10</v>
      </c>
    </row>
    <row r="303">
      <c r="A303" t="n">
        <v>36</v>
      </c>
      <c r="B303" t="n">
        <v>135</v>
      </c>
      <c r="C303" t="inlineStr">
        <is>
          <t xml:space="preserve">CONCLUIDO	</t>
        </is>
      </c>
      <c r="D303" t="n">
        <v>9.119</v>
      </c>
      <c r="E303" t="n">
        <v>10.97</v>
      </c>
      <c r="F303" t="n">
        <v>7.66</v>
      </c>
      <c r="G303" t="n">
        <v>51.05</v>
      </c>
      <c r="H303" t="n">
        <v>0.63</v>
      </c>
      <c r="I303" t="n">
        <v>9</v>
      </c>
      <c r="J303" t="n">
        <v>280.59</v>
      </c>
      <c r="K303" t="n">
        <v>59.89</v>
      </c>
      <c r="L303" t="n">
        <v>10</v>
      </c>
      <c r="M303" t="n">
        <v>2</v>
      </c>
      <c r="N303" t="n">
        <v>75.7</v>
      </c>
      <c r="O303" t="n">
        <v>34840.27</v>
      </c>
      <c r="P303" t="n">
        <v>99.7</v>
      </c>
      <c r="Q303" t="n">
        <v>968.37</v>
      </c>
      <c r="R303" t="n">
        <v>30.5</v>
      </c>
      <c r="S303" t="n">
        <v>23.91</v>
      </c>
      <c r="T303" t="n">
        <v>2530.33</v>
      </c>
      <c r="U303" t="n">
        <v>0.78</v>
      </c>
      <c r="V303" t="n">
        <v>0.88</v>
      </c>
      <c r="W303" t="n">
        <v>1.1</v>
      </c>
      <c r="X303" t="n">
        <v>0.16</v>
      </c>
      <c r="Y303" t="n">
        <v>1</v>
      </c>
      <c r="Z303" t="n">
        <v>10</v>
      </c>
    </row>
    <row r="304">
      <c r="A304" t="n">
        <v>37</v>
      </c>
      <c r="B304" t="n">
        <v>135</v>
      </c>
      <c r="C304" t="inlineStr">
        <is>
          <t xml:space="preserve">CONCLUIDO	</t>
        </is>
      </c>
      <c r="D304" t="n">
        <v>9.1128</v>
      </c>
      <c r="E304" t="n">
        <v>10.97</v>
      </c>
      <c r="F304" t="n">
        <v>7.67</v>
      </c>
      <c r="G304" t="n">
        <v>51.1</v>
      </c>
      <c r="H304" t="n">
        <v>0.65</v>
      </c>
      <c r="I304" t="n">
        <v>9</v>
      </c>
      <c r="J304" t="n">
        <v>281.08</v>
      </c>
      <c r="K304" t="n">
        <v>59.89</v>
      </c>
      <c r="L304" t="n">
        <v>10.25</v>
      </c>
      <c r="M304" t="n">
        <v>2</v>
      </c>
      <c r="N304" t="n">
        <v>75.95</v>
      </c>
      <c r="O304" t="n">
        <v>34901.13</v>
      </c>
      <c r="P304" t="n">
        <v>99.55</v>
      </c>
      <c r="Q304" t="n">
        <v>968.3200000000001</v>
      </c>
      <c r="R304" t="n">
        <v>30.76</v>
      </c>
      <c r="S304" t="n">
        <v>23.91</v>
      </c>
      <c r="T304" t="n">
        <v>2658.91</v>
      </c>
      <c r="U304" t="n">
        <v>0.78</v>
      </c>
      <c r="V304" t="n">
        <v>0.88</v>
      </c>
      <c r="W304" t="n">
        <v>1.1</v>
      </c>
      <c r="X304" t="n">
        <v>0.17</v>
      </c>
      <c r="Y304" t="n">
        <v>1</v>
      </c>
      <c r="Z304" t="n">
        <v>10</v>
      </c>
    </row>
    <row r="305">
      <c r="A305" t="n">
        <v>38</v>
      </c>
      <c r="B305" t="n">
        <v>135</v>
      </c>
      <c r="C305" t="inlineStr">
        <is>
          <t xml:space="preserve">CONCLUIDO	</t>
        </is>
      </c>
      <c r="D305" t="n">
        <v>9.1091</v>
      </c>
      <c r="E305" t="n">
        <v>10.98</v>
      </c>
      <c r="F305" t="n">
        <v>7.67</v>
      </c>
      <c r="G305" t="n">
        <v>51.13</v>
      </c>
      <c r="H305" t="n">
        <v>0.66</v>
      </c>
      <c r="I305" t="n">
        <v>9</v>
      </c>
      <c r="J305" t="n">
        <v>281.58</v>
      </c>
      <c r="K305" t="n">
        <v>59.89</v>
      </c>
      <c r="L305" t="n">
        <v>10.5</v>
      </c>
      <c r="M305" t="n">
        <v>0</v>
      </c>
      <c r="N305" t="n">
        <v>76.19</v>
      </c>
      <c r="O305" t="n">
        <v>34962.08</v>
      </c>
      <c r="P305" t="n">
        <v>99.77</v>
      </c>
      <c r="Q305" t="n">
        <v>968.41</v>
      </c>
      <c r="R305" t="n">
        <v>30.75</v>
      </c>
      <c r="S305" t="n">
        <v>23.91</v>
      </c>
      <c r="T305" t="n">
        <v>2654.72</v>
      </c>
      <c r="U305" t="n">
        <v>0.78</v>
      </c>
      <c r="V305" t="n">
        <v>0.88</v>
      </c>
      <c r="W305" t="n">
        <v>1.11</v>
      </c>
      <c r="X305" t="n">
        <v>0.17</v>
      </c>
      <c r="Y305" t="n">
        <v>1</v>
      </c>
      <c r="Z305" t="n">
        <v>10</v>
      </c>
    </row>
    <row r="306">
      <c r="A306" t="n">
        <v>0</v>
      </c>
      <c r="B306" t="n">
        <v>80</v>
      </c>
      <c r="C306" t="inlineStr">
        <is>
          <t xml:space="preserve">CONCLUIDO	</t>
        </is>
      </c>
      <c r="D306" t="n">
        <v>7.1954</v>
      </c>
      <c r="E306" t="n">
        <v>13.9</v>
      </c>
      <c r="F306" t="n">
        <v>9.06</v>
      </c>
      <c r="G306" t="n">
        <v>6.97</v>
      </c>
      <c r="H306" t="n">
        <v>0.11</v>
      </c>
      <c r="I306" t="n">
        <v>78</v>
      </c>
      <c r="J306" t="n">
        <v>159.12</v>
      </c>
      <c r="K306" t="n">
        <v>50.28</v>
      </c>
      <c r="L306" t="n">
        <v>1</v>
      </c>
      <c r="M306" t="n">
        <v>76</v>
      </c>
      <c r="N306" t="n">
        <v>27.84</v>
      </c>
      <c r="O306" t="n">
        <v>19859.16</v>
      </c>
      <c r="P306" t="n">
        <v>107.26</v>
      </c>
      <c r="Q306" t="n">
        <v>968.54</v>
      </c>
      <c r="R306" t="n">
        <v>74.52</v>
      </c>
      <c r="S306" t="n">
        <v>23.91</v>
      </c>
      <c r="T306" t="n">
        <v>24195.71</v>
      </c>
      <c r="U306" t="n">
        <v>0.32</v>
      </c>
      <c r="V306" t="n">
        <v>0.75</v>
      </c>
      <c r="W306" t="n">
        <v>1.2</v>
      </c>
      <c r="X306" t="n">
        <v>1.56</v>
      </c>
      <c r="Y306" t="n">
        <v>1</v>
      </c>
      <c r="Z306" t="n">
        <v>10</v>
      </c>
    </row>
    <row r="307">
      <c r="A307" t="n">
        <v>1</v>
      </c>
      <c r="B307" t="n">
        <v>80</v>
      </c>
      <c r="C307" t="inlineStr">
        <is>
          <t xml:space="preserve">CONCLUIDO	</t>
        </is>
      </c>
      <c r="D307" t="n">
        <v>7.7566</v>
      </c>
      <c r="E307" t="n">
        <v>12.89</v>
      </c>
      <c r="F307" t="n">
        <v>8.67</v>
      </c>
      <c r="G307" t="n">
        <v>8.81</v>
      </c>
      <c r="H307" t="n">
        <v>0.14</v>
      </c>
      <c r="I307" t="n">
        <v>59</v>
      </c>
      <c r="J307" t="n">
        <v>159.48</v>
      </c>
      <c r="K307" t="n">
        <v>50.28</v>
      </c>
      <c r="L307" t="n">
        <v>1.25</v>
      </c>
      <c r="M307" t="n">
        <v>57</v>
      </c>
      <c r="N307" t="n">
        <v>27.95</v>
      </c>
      <c r="O307" t="n">
        <v>19902.91</v>
      </c>
      <c r="P307" t="n">
        <v>101.22</v>
      </c>
      <c r="Q307" t="n">
        <v>968.6900000000001</v>
      </c>
      <c r="R307" t="n">
        <v>61.8</v>
      </c>
      <c r="S307" t="n">
        <v>23.91</v>
      </c>
      <c r="T307" t="n">
        <v>17932.28</v>
      </c>
      <c r="U307" t="n">
        <v>0.39</v>
      </c>
      <c r="V307" t="n">
        <v>0.78</v>
      </c>
      <c r="W307" t="n">
        <v>1.18</v>
      </c>
      <c r="X307" t="n">
        <v>1.17</v>
      </c>
      <c r="Y307" t="n">
        <v>1</v>
      </c>
      <c r="Z307" t="n">
        <v>10</v>
      </c>
    </row>
    <row r="308">
      <c r="A308" t="n">
        <v>2</v>
      </c>
      <c r="B308" t="n">
        <v>80</v>
      </c>
      <c r="C308" t="inlineStr">
        <is>
          <t xml:space="preserve">CONCLUIDO	</t>
        </is>
      </c>
      <c r="D308" t="n">
        <v>8.1275</v>
      </c>
      <c r="E308" t="n">
        <v>12.3</v>
      </c>
      <c r="F308" t="n">
        <v>8.43</v>
      </c>
      <c r="G308" t="n">
        <v>10.54</v>
      </c>
      <c r="H308" t="n">
        <v>0.17</v>
      </c>
      <c r="I308" t="n">
        <v>48</v>
      </c>
      <c r="J308" t="n">
        <v>159.83</v>
      </c>
      <c r="K308" t="n">
        <v>50.28</v>
      </c>
      <c r="L308" t="n">
        <v>1.5</v>
      </c>
      <c r="M308" t="n">
        <v>46</v>
      </c>
      <c r="N308" t="n">
        <v>28.05</v>
      </c>
      <c r="O308" t="n">
        <v>19946.71</v>
      </c>
      <c r="P308" t="n">
        <v>97.18000000000001</v>
      </c>
      <c r="Q308" t="n">
        <v>968.45</v>
      </c>
      <c r="R308" t="n">
        <v>54.92</v>
      </c>
      <c r="S308" t="n">
        <v>23.91</v>
      </c>
      <c r="T308" t="n">
        <v>14543.69</v>
      </c>
      <c r="U308" t="n">
        <v>0.44</v>
      </c>
      <c r="V308" t="n">
        <v>0.8</v>
      </c>
      <c r="W308" t="n">
        <v>1.15</v>
      </c>
      <c r="X308" t="n">
        <v>0.9399999999999999</v>
      </c>
      <c r="Y308" t="n">
        <v>1</v>
      </c>
      <c r="Z308" t="n">
        <v>10</v>
      </c>
    </row>
    <row r="309">
      <c r="A309" t="n">
        <v>3</v>
      </c>
      <c r="B309" t="n">
        <v>80</v>
      </c>
      <c r="C309" t="inlineStr">
        <is>
          <t xml:space="preserve">CONCLUIDO	</t>
        </is>
      </c>
      <c r="D309" t="n">
        <v>8.4148</v>
      </c>
      <c r="E309" t="n">
        <v>11.88</v>
      </c>
      <c r="F309" t="n">
        <v>8.27</v>
      </c>
      <c r="G309" t="n">
        <v>12.41</v>
      </c>
      <c r="H309" t="n">
        <v>0.19</v>
      </c>
      <c r="I309" t="n">
        <v>40</v>
      </c>
      <c r="J309" t="n">
        <v>160.19</v>
      </c>
      <c r="K309" t="n">
        <v>50.28</v>
      </c>
      <c r="L309" t="n">
        <v>1.75</v>
      </c>
      <c r="M309" t="n">
        <v>38</v>
      </c>
      <c r="N309" t="n">
        <v>28.16</v>
      </c>
      <c r="O309" t="n">
        <v>19990.53</v>
      </c>
      <c r="P309" t="n">
        <v>93.88</v>
      </c>
      <c r="Q309" t="n">
        <v>968.49</v>
      </c>
      <c r="R309" t="n">
        <v>49.66</v>
      </c>
      <c r="S309" t="n">
        <v>23.91</v>
      </c>
      <c r="T309" t="n">
        <v>11957.76</v>
      </c>
      <c r="U309" t="n">
        <v>0.48</v>
      </c>
      <c r="V309" t="n">
        <v>0.82</v>
      </c>
      <c r="W309" t="n">
        <v>1.15</v>
      </c>
      <c r="X309" t="n">
        <v>0.77</v>
      </c>
      <c r="Y309" t="n">
        <v>1</v>
      </c>
      <c r="Z309" t="n">
        <v>10</v>
      </c>
    </row>
    <row r="310">
      <c r="A310" t="n">
        <v>4</v>
      </c>
      <c r="B310" t="n">
        <v>80</v>
      </c>
      <c r="C310" t="inlineStr">
        <is>
          <t xml:space="preserve">CONCLUIDO	</t>
        </is>
      </c>
      <c r="D310" t="n">
        <v>8.6426</v>
      </c>
      <c r="E310" t="n">
        <v>11.57</v>
      </c>
      <c r="F310" t="n">
        <v>8.15</v>
      </c>
      <c r="G310" t="n">
        <v>14.38</v>
      </c>
      <c r="H310" t="n">
        <v>0.22</v>
      </c>
      <c r="I310" t="n">
        <v>34</v>
      </c>
      <c r="J310" t="n">
        <v>160.54</v>
      </c>
      <c r="K310" t="n">
        <v>50.28</v>
      </c>
      <c r="L310" t="n">
        <v>2</v>
      </c>
      <c r="M310" t="n">
        <v>32</v>
      </c>
      <c r="N310" t="n">
        <v>28.26</v>
      </c>
      <c r="O310" t="n">
        <v>20034.4</v>
      </c>
      <c r="P310" t="n">
        <v>90.91</v>
      </c>
      <c r="Q310" t="n">
        <v>968.4400000000001</v>
      </c>
      <c r="R310" t="n">
        <v>45.76</v>
      </c>
      <c r="S310" t="n">
        <v>23.91</v>
      </c>
      <c r="T310" t="n">
        <v>10036.49</v>
      </c>
      <c r="U310" t="n">
        <v>0.52</v>
      </c>
      <c r="V310" t="n">
        <v>0.83</v>
      </c>
      <c r="W310" t="n">
        <v>1.14</v>
      </c>
      <c r="X310" t="n">
        <v>0.65</v>
      </c>
      <c r="Y310" t="n">
        <v>1</v>
      </c>
      <c r="Z310" t="n">
        <v>10</v>
      </c>
    </row>
    <row r="311">
      <c r="A311" t="n">
        <v>5</v>
      </c>
      <c r="B311" t="n">
        <v>80</v>
      </c>
      <c r="C311" t="inlineStr">
        <is>
          <t xml:space="preserve">CONCLUIDO	</t>
        </is>
      </c>
      <c r="D311" t="n">
        <v>8.789300000000001</v>
      </c>
      <c r="E311" t="n">
        <v>11.38</v>
      </c>
      <c r="F311" t="n">
        <v>8.09</v>
      </c>
      <c r="G311" t="n">
        <v>16.17</v>
      </c>
      <c r="H311" t="n">
        <v>0.25</v>
      </c>
      <c r="I311" t="n">
        <v>30</v>
      </c>
      <c r="J311" t="n">
        <v>160.9</v>
      </c>
      <c r="K311" t="n">
        <v>50.28</v>
      </c>
      <c r="L311" t="n">
        <v>2.25</v>
      </c>
      <c r="M311" t="n">
        <v>28</v>
      </c>
      <c r="N311" t="n">
        <v>28.37</v>
      </c>
      <c r="O311" t="n">
        <v>20078.3</v>
      </c>
      <c r="P311" t="n">
        <v>88.54000000000001</v>
      </c>
      <c r="Q311" t="n">
        <v>968.47</v>
      </c>
      <c r="R311" t="n">
        <v>43.86</v>
      </c>
      <c r="S311" t="n">
        <v>23.91</v>
      </c>
      <c r="T311" t="n">
        <v>9105.709999999999</v>
      </c>
      <c r="U311" t="n">
        <v>0.55</v>
      </c>
      <c r="V311" t="n">
        <v>0.84</v>
      </c>
      <c r="W311" t="n">
        <v>1.14</v>
      </c>
      <c r="X311" t="n">
        <v>0.59</v>
      </c>
      <c r="Y311" t="n">
        <v>1</v>
      </c>
      <c r="Z311" t="n">
        <v>10</v>
      </c>
    </row>
    <row r="312">
      <c r="A312" t="n">
        <v>6</v>
      </c>
      <c r="B312" t="n">
        <v>80</v>
      </c>
      <c r="C312" t="inlineStr">
        <is>
          <t xml:space="preserve">CONCLUIDO	</t>
        </is>
      </c>
      <c r="D312" t="n">
        <v>8.965</v>
      </c>
      <c r="E312" t="n">
        <v>11.15</v>
      </c>
      <c r="F312" t="n">
        <v>7.99</v>
      </c>
      <c r="G312" t="n">
        <v>18.44</v>
      </c>
      <c r="H312" t="n">
        <v>0.27</v>
      </c>
      <c r="I312" t="n">
        <v>26</v>
      </c>
      <c r="J312" t="n">
        <v>161.26</v>
      </c>
      <c r="K312" t="n">
        <v>50.28</v>
      </c>
      <c r="L312" t="n">
        <v>2.5</v>
      </c>
      <c r="M312" t="n">
        <v>24</v>
      </c>
      <c r="N312" t="n">
        <v>28.48</v>
      </c>
      <c r="O312" t="n">
        <v>20122.23</v>
      </c>
      <c r="P312" t="n">
        <v>86.18000000000001</v>
      </c>
      <c r="Q312" t="n">
        <v>968.39</v>
      </c>
      <c r="R312" t="n">
        <v>41.05</v>
      </c>
      <c r="S312" t="n">
        <v>23.91</v>
      </c>
      <c r="T312" t="n">
        <v>7722.88</v>
      </c>
      <c r="U312" t="n">
        <v>0.58</v>
      </c>
      <c r="V312" t="n">
        <v>0.85</v>
      </c>
      <c r="W312" t="n">
        <v>1.12</v>
      </c>
      <c r="X312" t="n">
        <v>0.5</v>
      </c>
      <c r="Y312" t="n">
        <v>1</v>
      </c>
      <c r="Z312" t="n">
        <v>10</v>
      </c>
    </row>
    <row r="313">
      <c r="A313" t="n">
        <v>7</v>
      </c>
      <c r="B313" t="n">
        <v>80</v>
      </c>
      <c r="C313" t="inlineStr">
        <is>
          <t xml:space="preserve">CONCLUIDO	</t>
        </is>
      </c>
      <c r="D313" t="n">
        <v>9.074199999999999</v>
      </c>
      <c r="E313" t="n">
        <v>11.02</v>
      </c>
      <c r="F313" t="n">
        <v>7.95</v>
      </c>
      <c r="G313" t="n">
        <v>20.75</v>
      </c>
      <c r="H313" t="n">
        <v>0.3</v>
      </c>
      <c r="I313" t="n">
        <v>23</v>
      </c>
      <c r="J313" t="n">
        <v>161.61</v>
      </c>
      <c r="K313" t="n">
        <v>50.28</v>
      </c>
      <c r="L313" t="n">
        <v>2.75</v>
      </c>
      <c r="M313" t="n">
        <v>21</v>
      </c>
      <c r="N313" t="n">
        <v>28.58</v>
      </c>
      <c r="O313" t="n">
        <v>20166.2</v>
      </c>
      <c r="P313" t="n">
        <v>84.36</v>
      </c>
      <c r="Q313" t="n">
        <v>968.34</v>
      </c>
      <c r="R313" t="n">
        <v>39.87</v>
      </c>
      <c r="S313" t="n">
        <v>23.91</v>
      </c>
      <c r="T313" t="n">
        <v>7146.03</v>
      </c>
      <c r="U313" t="n">
        <v>0.6</v>
      </c>
      <c r="V313" t="n">
        <v>0.85</v>
      </c>
      <c r="W313" t="n">
        <v>1.12</v>
      </c>
      <c r="X313" t="n">
        <v>0.46</v>
      </c>
      <c r="Y313" t="n">
        <v>1</v>
      </c>
      <c r="Z313" t="n">
        <v>10</v>
      </c>
    </row>
    <row r="314">
      <c r="A314" t="n">
        <v>8</v>
      </c>
      <c r="B314" t="n">
        <v>80</v>
      </c>
      <c r="C314" t="inlineStr">
        <is>
          <t xml:space="preserve">CONCLUIDO	</t>
        </is>
      </c>
      <c r="D314" t="n">
        <v>9.175000000000001</v>
      </c>
      <c r="E314" t="n">
        <v>10.9</v>
      </c>
      <c r="F314" t="n">
        <v>7.9</v>
      </c>
      <c r="G314" t="n">
        <v>22.57</v>
      </c>
      <c r="H314" t="n">
        <v>0.33</v>
      </c>
      <c r="I314" t="n">
        <v>21</v>
      </c>
      <c r="J314" t="n">
        <v>161.97</v>
      </c>
      <c r="K314" t="n">
        <v>50.28</v>
      </c>
      <c r="L314" t="n">
        <v>3</v>
      </c>
      <c r="M314" t="n">
        <v>19</v>
      </c>
      <c r="N314" t="n">
        <v>28.69</v>
      </c>
      <c r="O314" t="n">
        <v>20210.21</v>
      </c>
      <c r="P314" t="n">
        <v>81.87</v>
      </c>
      <c r="Q314" t="n">
        <v>968.3200000000001</v>
      </c>
      <c r="R314" t="n">
        <v>38.14</v>
      </c>
      <c r="S314" t="n">
        <v>23.91</v>
      </c>
      <c r="T314" t="n">
        <v>6291.97</v>
      </c>
      <c r="U314" t="n">
        <v>0.63</v>
      </c>
      <c r="V314" t="n">
        <v>0.86</v>
      </c>
      <c r="W314" t="n">
        <v>1.12</v>
      </c>
      <c r="X314" t="n">
        <v>0.4</v>
      </c>
      <c r="Y314" t="n">
        <v>1</v>
      </c>
      <c r="Z314" t="n">
        <v>10</v>
      </c>
    </row>
    <row r="315">
      <c r="A315" t="n">
        <v>9</v>
      </c>
      <c r="B315" t="n">
        <v>80</v>
      </c>
      <c r="C315" t="inlineStr">
        <is>
          <t xml:space="preserve">CONCLUIDO	</t>
        </is>
      </c>
      <c r="D315" t="n">
        <v>9.2776</v>
      </c>
      <c r="E315" t="n">
        <v>10.78</v>
      </c>
      <c r="F315" t="n">
        <v>7.84</v>
      </c>
      <c r="G315" t="n">
        <v>24.76</v>
      </c>
      <c r="H315" t="n">
        <v>0.35</v>
      </c>
      <c r="I315" t="n">
        <v>19</v>
      </c>
      <c r="J315" t="n">
        <v>162.33</v>
      </c>
      <c r="K315" t="n">
        <v>50.28</v>
      </c>
      <c r="L315" t="n">
        <v>3.25</v>
      </c>
      <c r="M315" t="n">
        <v>17</v>
      </c>
      <c r="N315" t="n">
        <v>28.8</v>
      </c>
      <c r="O315" t="n">
        <v>20254.26</v>
      </c>
      <c r="P315" t="n">
        <v>79.16</v>
      </c>
      <c r="Q315" t="n">
        <v>968.35</v>
      </c>
      <c r="R315" t="n">
        <v>36.53</v>
      </c>
      <c r="S315" t="n">
        <v>23.91</v>
      </c>
      <c r="T315" t="n">
        <v>5497.25</v>
      </c>
      <c r="U315" t="n">
        <v>0.65</v>
      </c>
      <c r="V315" t="n">
        <v>0.86</v>
      </c>
      <c r="W315" t="n">
        <v>1.11</v>
      </c>
      <c r="X315" t="n">
        <v>0.34</v>
      </c>
      <c r="Y315" t="n">
        <v>1</v>
      </c>
      <c r="Z315" t="n">
        <v>10</v>
      </c>
    </row>
    <row r="316">
      <c r="A316" t="n">
        <v>10</v>
      </c>
      <c r="B316" t="n">
        <v>80</v>
      </c>
      <c r="C316" t="inlineStr">
        <is>
          <t xml:space="preserve">CONCLUIDO	</t>
        </is>
      </c>
      <c r="D316" t="n">
        <v>9.352600000000001</v>
      </c>
      <c r="E316" t="n">
        <v>10.69</v>
      </c>
      <c r="F316" t="n">
        <v>7.82</v>
      </c>
      <c r="G316" t="n">
        <v>27.6</v>
      </c>
      <c r="H316" t="n">
        <v>0.38</v>
      </c>
      <c r="I316" t="n">
        <v>17</v>
      </c>
      <c r="J316" t="n">
        <v>162.68</v>
      </c>
      <c r="K316" t="n">
        <v>50.28</v>
      </c>
      <c r="L316" t="n">
        <v>3.5</v>
      </c>
      <c r="M316" t="n">
        <v>15</v>
      </c>
      <c r="N316" t="n">
        <v>28.9</v>
      </c>
      <c r="O316" t="n">
        <v>20298.34</v>
      </c>
      <c r="P316" t="n">
        <v>77.52</v>
      </c>
      <c r="Q316" t="n">
        <v>968.33</v>
      </c>
      <c r="R316" t="n">
        <v>35.84</v>
      </c>
      <c r="S316" t="n">
        <v>23.91</v>
      </c>
      <c r="T316" t="n">
        <v>5160.91</v>
      </c>
      <c r="U316" t="n">
        <v>0.67</v>
      </c>
      <c r="V316" t="n">
        <v>0.86</v>
      </c>
      <c r="W316" t="n">
        <v>1.11</v>
      </c>
      <c r="X316" t="n">
        <v>0.32</v>
      </c>
      <c r="Y316" t="n">
        <v>1</v>
      </c>
      <c r="Z316" t="n">
        <v>10</v>
      </c>
    </row>
    <row r="317">
      <c r="A317" t="n">
        <v>11</v>
      </c>
      <c r="B317" t="n">
        <v>80</v>
      </c>
      <c r="C317" t="inlineStr">
        <is>
          <t xml:space="preserve">CONCLUIDO	</t>
        </is>
      </c>
      <c r="D317" t="n">
        <v>9.390700000000001</v>
      </c>
      <c r="E317" t="n">
        <v>10.65</v>
      </c>
      <c r="F317" t="n">
        <v>7.81</v>
      </c>
      <c r="G317" t="n">
        <v>29.28</v>
      </c>
      <c r="H317" t="n">
        <v>0.41</v>
      </c>
      <c r="I317" t="n">
        <v>16</v>
      </c>
      <c r="J317" t="n">
        <v>163.04</v>
      </c>
      <c r="K317" t="n">
        <v>50.28</v>
      </c>
      <c r="L317" t="n">
        <v>3.75</v>
      </c>
      <c r="M317" t="n">
        <v>14</v>
      </c>
      <c r="N317" t="n">
        <v>29.01</v>
      </c>
      <c r="O317" t="n">
        <v>20342.46</v>
      </c>
      <c r="P317" t="n">
        <v>75.90000000000001</v>
      </c>
      <c r="Q317" t="n">
        <v>968.38</v>
      </c>
      <c r="R317" t="n">
        <v>35.33</v>
      </c>
      <c r="S317" t="n">
        <v>23.91</v>
      </c>
      <c r="T317" t="n">
        <v>4909.84</v>
      </c>
      <c r="U317" t="n">
        <v>0.68</v>
      </c>
      <c r="V317" t="n">
        <v>0.87</v>
      </c>
      <c r="W317" t="n">
        <v>1.11</v>
      </c>
      <c r="X317" t="n">
        <v>0.31</v>
      </c>
      <c r="Y317" t="n">
        <v>1</v>
      </c>
      <c r="Z317" t="n">
        <v>10</v>
      </c>
    </row>
    <row r="318">
      <c r="A318" t="n">
        <v>12</v>
      </c>
      <c r="B318" t="n">
        <v>80</v>
      </c>
      <c r="C318" t="inlineStr">
        <is>
          <t xml:space="preserve">CONCLUIDO	</t>
        </is>
      </c>
      <c r="D318" t="n">
        <v>9.4476</v>
      </c>
      <c r="E318" t="n">
        <v>10.58</v>
      </c>
      <c r="F318" t="n">
        <v>7.78</v>
      </c>
      <c r="G318" t="n">
        <v>31.11</v>
      </c>
      <c r="H318" t="n">
        <v>0.43</v>
      </c>
      <c r="I318" t="n">
        <v>15</v>
      </c>
      <c r="J318" t="n">
        <v>163.4</v>
      </c>
      <c r="K318" t="n">
        <v>50.28</v>
      </c>
      <c r="L318" t="n">
        <v>4</v>
      </c>
      <c r="M318" t="n">
        <v>11</v>
      </c>
      <c r="N318" t="n">
        <v>29.12</v>
      </c>
      <c r="O318" t="n">
        <v>20386.62</v>
      </c>
      <c r="P318" t="n">
        <v>73.58</v>
      </c>
      <c r="Q318" t="n">
        <v>968.47</v>
      </c>
      <c r="R318" t="n">
        <v>34.29</v>
      </c>
      <c r="S318" t="n">
        <v>23.91</v>
      </c>
      <c r="T318" t="n">
        <v>4395.46</v>
      </c>
      <c r="U318" t="n">
        <v>0.7</v>
      </c>
      <c r="V318" t="n">
        <v>0.87</v>
      </c>
      <c r="W318" t="n">
        <v>1.11</v>
      </c>
      <c r="X318" t="n">
        <v>0.28</v>
      </c>
      <c r="Y318" t="n">
        <v>1</v>
      </c>
      <c r="Z318" t="n">
        <v>10</v>
      </c>
    </row>
    <row r="319">
      <c r="A319" t="n">
        <v>13</v>
      </c>
      <c r="B319" t="n">
        <v>80</v>
      </c>
      <c r="C319" t="inlineStr">
        <is>
          <t xml:space="preserve">CONCLUIDO	</t>
        </is>
      </c>
      <c r="D319" t="n">
        <v>9.487399999999999</v>
      </c>
      <c r="E319" t="n">
        <v>10.54</v>
      </c>
      <c r="F319" t="n">
        <v>7.76</v>
      </c>
      <c r="G319" t="n">
        <v>33.28</v>
      </c>
      <c r="H319" t="n">
        <v>0.46</v>
      </c>
      <c r="I319" t="n">
        <v>14</v>
      </c>
      <c r="J319" t="n">
        <v>163.76</v>
      </c>
      <c r="K319" t="n">
        <v>50.28</v>
      </c>
      <c r="L319" t="n">
        <v>4.25</v>
      </c>
      <c r="M319" t="n">
        <v>3</v>
      </c>
      <c r="N319" t="n">
        <v>29.23</v>
      </c>
      <c r="O319" t="n">
        <v>20430.81</v>
      </c>
      <c r="P319" t="n">
        <v>72.37</v>
      </c>
      <c r="Q319" t="n">
        <v>968.48</v>
      </c>
      <c r="R319" t="n">
        <v>33.73</v>
      </c>
      <c r="S319" t="n">
        <v>23.91</v>
      </c>
      <c r="T319" t="n">
        <v>4119.51</v>
      </c>
      <c r="U319" t="n">
        <v>0.71</v>
      </c>
      <c r="V319" t="n">
        <v>0.87</v>
      </c>
      <c r="W319" t="n">
        <v>1.11</v>
      </c>
      <c r="X319" t="n">
        <v>0.27</v>
      </c>
      <c r="Y319" t="n">
        <v>1</v>
      </c>
      <c r="Z319" t="n">
        <v>10</v>
      </c>
    </row>
    <row r="320">
      <c r="A320" t="n">
        <v>14</v>
      </c>
      <c r="B320" t="n">
        <v>80</v>
      </c>
      <c r="C320" t="inlineStr">
        <is>
          <t xml:space="preserve">CONCLUIDO	</t>
        </is>
      </c>
      <c r="D320" t="n">
        <v>9.493399999999999</v>
      </c>
      <c r="E320" t="n">
        <v>10.53</v>
      </c>
      <c r="F320" t="n">
        <v>7.76</v>
      </c>
      <c r="G320" t="n">
        <v>33.25</v>
      </c>
      <c r="H320" t="n">
        <v>0.49</v>
      </c>
      <c r="I320" t="n">
        <v>14</v>
      </c>
      <c r="J320" t="n">
        <v>164.12</v>
      </c>
      <c r="K320" t="n">
        <v>50.28</v>
      </c>
      <c r="L320" t="n">
        <v>4.5</v>
      </c>
      <c r="M320" t="n">
        <v>2</v>
      </c>
      <c r="N320" t="n">
        <v>29.34</v>
      </c>
      <c r="O320" t="n">
        <v>20475.04</v>
      </c>
      <c r="P320" t="n">
        <v>72.08</v>
      </c>
      <c r="Q320" t="n">
        <v>968.47</v>
      </c>
      <c r="R320" t="n">
        <v>33.45</v>
      </c>
      <c r="S320" t="n">
        <v>23.91</v>
      </c>
      <c r="T320" t="n">
        <v>3981.51</v>
      </c>
      <c r="U320" t="n">
        <v>0.71</v>
      </c>
      <c r="V320" t="n">
        <v>0.87</v>
      </c>
      <c r="W320" t="n">
        <v>1.11</v>
      </c>
      <c r="X320" t="n">
        <v>0.26</v>
      </c>
      <c r="Y320" t="n">
        <v>1</v>
      </c>
      <c r="Z320" t="n">
        <v>10</v>
      </c>
    </row>
    <row r="321">
      <c r="A321" t="n">
        <v>15</v>
      </c>
      <c r="B321" t="n">
        <v>80</v>
      </c>
      <c r="C321" t="inlineStr">
        <is>
          <t xml:space="preserve">CONCLUIDO	</t>
        </is>
      </c>
      <c r="D321" t="n">
        <v>9.495200000000001</v>
      </c>
      <c r="E321" t="n">
        <v>10.53</v>
      </c>
      <c r="F321" t="n">
        <v>7.76</v>
      </c>
      <c r="G321" t="n">
        <v>33.24</v>
      </c>
      <c r="H321" t="n">
        <v>0.51</v>
      </c>
      <c r="I321" t="n">
        <v>14</v>
      </c>
      <c r="J321" t="n">
        <v>164.48</v>
      </c>
      <c r="K321" t="n">
        <v>50.28</v>
      </c>
      <c r="L321" t="n">
        <v>4.75</v>
      </c>
      <c r="M321" t="n">
        <v>1</v>
      </c>
      <c r="N321" t="n">
        <v>29.45</v>
      </c>
      <c r="O321" t="n">
        <v>20519.3</v>
      </c>
      <c r="P321" t="n">
        <v>71.98</v>
      </c>
      <c r="Q321" t="n">
        <v>968.45</v>
      </c>
      <c r="R321" t="n">
        <v>33.33</v>
      </c>
      <c r="S321" t="n">
        <v>23.91</v>
      </c>
      <c r="T321" t="n">
        <v>3920.49</v>
      </c>
      <c r="U321" t="n">
        <v>0.72</v>
      </c>
      <c r="V321" t="n">
        <v>0.87</v>
      </c>
      <c r="W321" t="n">
        <v>1.11</v>
      </c>
      <c r="X321" t="n">
        <v>0.26</v>
      </c>
      <c r="Y321" t="n">
        <v>1</v>
      </c>
      <c r="Z321" t="n">
        <v>10</v>
      </c>
    </row>
    <row r="322">
      <c r="A322" t="n">
        <v>16</v>
      </c>
      <c r="B322" t="n">
        <v>80</v>
      </c>
      <c r="C322" t="inlineStr">
        <is>
          <t xml:space="preserve">CONCLUIDO	</t>
        </is>
      </c>
      <c r="D322" t="n">
        <v>9.4954</v>
      </c>
      <c r="E322" t="n">
        <v>10.53</v>
      </c>
      <c r="F322" t="n">
        <v>7.76</v>
      </c>
      <c r="G322" t="n">
        <v>33.24</v>
      </c>
      <c r="H322" t="n">
        <v>0.54</v>
      </c>
      <c r="I322" t="n">
        <v>14</v>
      </c>
      <c r="J322" t="n">
        <v>164.83</v>
      </c>
      <c r="K322" t="n">
        <v>50.28</v>
      </c>
      <c r="L322" t="n">
        <v>5</v>
      </c>
      <c r="M322" t="n">
        <v>0</v>
      </c>
      <c r="N322" t="n">
        <v>29.55</v>
      </c>
      <c r="O322" t="n">
        <v>20563.61</v>
      </c>
      <c r="P322" t="n">
        <v>71.88</v>
      </c>
      <c r="Q322" t="n">
        <v>968.45</v>
      </c>
      <c r="R322" t="n">
        <v>33.29</v>
      </c>
      <c r="S322" t="n">
        <v>23.91</v>
      </c>
      <c r="T322" t="n">
        <v>3902.21</v>
      </c>
      <c r="U322" t="n">
        <v>0.72</v>
      </c>
      <c r="V322" t="n">
        <v>0.87</v>
      </c>
      <c r="W322" t="n">
        <v>1.11</v>
      </c>
      <c r="X322" t="n">
        <v>0.26</v>
      </c>
      <c r="Y322" t="n">
        <v>1</v>
      </c>
      <c r="Z322" t="n">
        <v>10</v>
      </c>
    </row>
    <row r="323">
      <c r="A323" t="n">
        <v>0</v>
      </c>
      <c r="B323" t="n">
        <v>115</v>
      </c>
      <c r="C323" t="inlineStr">
        <is>
          <t xml:space="preserve">CONCLUIDO	</t>
        </is>
      </c>
      <c r="D323" t="n">
        <v>5.9093</v>
      </c>
      <c r="E323" t="n">
        <v>16.92</v>
      </c>
      <c r="F323" t="n">
        <v>9.65</v>
      </c>
      <c r="G323" t="n">
        <v>5.52</v>
      </c>
      <c r="H323" t="n">
        <v>0.08</v>
      </c>
      <c r="I323" t="n">
        <v>105</v>
      </c>
      <c r="J323" t="n">
        <v>222.93</v>
      </c>
      <c r="K323" t="n">
        <v>56.94</v>
      </c>
      <c r="L323" t="n">
        <v>1</v>
      </c>
      <c r="M323" t="n">
        <v>103</v>
      </c>
      <c r="N323" t="n">
        <v>49.99</v>
      </c>
      <c r="O323" t="n">
        <v>27728.69</v>
      </c>
      <c r="P323" t="n">
        <v>144.38</v>
      </c>
      <c r="Q323" t="n">
        <v>968.66</v>
      </c>
      <c r="R323" t="n">
        <v>92.09</v>
      </c>
      <c r="S323" t="n">
        <v>23.91</v>
      </c>
      <c r="T323" t="n">
        <v>32844.72</v>
      </c>
      <c r="U323" t="n">
        <v>0.26</v>
      </c>
      <c r="V323" t="n">
        <v>0.7</v>
      </c>
      <c r="W323" t="n">
        <v>1.28</v>
      </c>
      <c r="X323" t="n">
        <v>2.15</v>
      </c>
      <c r="Y323" t="n">
        <v>1</v>
      </c>
      <c r="Z323" t="n">
        <v>10</v>
      </c>
    </row>
    <row r="324">
      <c r="A324" t="n">
        <v>1</v>
      </c>
      <c r="B324" t="n">
        <v>115</v>
      </c>
      <c r="C324" t="inlineStr">
        <is>
          <t xml:space="preserve">CONCLUIDO	</t>
        </is>
      </c>
      <c r="D324" t="n">
        <v>6.6064</v>
      </c>
      <c r="E324" t="n">
        <v>15.14</v>
      </c>
      <c r="F324" t="n">
        <v>9.050000000000001</v>
      </c>
      <c r="G324" t="n">
        <v>6.96</v>
      </c>
      <c r="H324" t="n">
        <v>0.1</v>
      </c>
      <c r="I324" t="n">
        <v>78</v>
      </c>
      <c r="J324" t="n">
        <v>223.35</v>
      </c>
      <c r="K324" t="n">
        <v>56.94</v>
      </c>
      <c r="L324" t="n">
        <v>1.25</v>
      </c>
      <c r="M324" t="n">
        <v>76</v>
      </c>
      <c r="N324" t="n">
        <v>50.15</v>
      </c>
      <c r="O324" t="n">
        <v>27780.03</v>
      </c>
      <c r="P324" t="n">
        <v>134.33</v>
      </c>
      <c r="Q324" t="n">
        <v>968.58</v>
      </c>
      <c r="R324" t="n">
        <v>74.20999999999999</v>
      </c>
      <c r="S324" t="n">
        <v>23.91</v>
      </c>
      <c r="T324" t="n">
        <v>24038.55</v>
      </c>
      <c r="U324" t="n">
        <v>0.32</v>
      </c>
      <c r="V324" t="n">
        <v>0.75</v>
      </c>
      <c r="W324" t="n">
        <v>1.2</v>
      </c>
      <c r="X324" t="n">
        <v>1.56</v>
      </c>
      <c r="Y324" t="n">
        <v>1</v>
      </c>
      <c r="Z324" t="n">
        <v>10</v>
      </c>
    </row>
    <row r="325">
      <c r="A325" t="n">
        <v>2</v>
      </c>
      <c r="B325" t="n">
        <v>115</v>
      </c>
      <c r="C325" t="inlineStr">
        <is>
          <t xml:space="preserve">CONCLUIDO	</t>
        </is>
      </c>
      <c r="D325" t="n">
        <v>7.0505</v>
      </c>
      <c r="E325" t="n">
        <v>14.18</v>
      </c>
      <c r="F325" t="n">
        <v>8.76</v>
      </c>
      <c r="G325" t="n">
        <v>8.34</v>
      </c>
      <c r="H325" t="n">
        <v>0.12</v>
      </c>
      <c r="I325" t="n">
        <v>63</v>
      </c>
      <c r="J325" t="n">
        <v>223.76</v>
      </c>
      <c r="K325" t="n">
        <v>56.94</v>
      </c>
      <c r="L325" t="n">
        <v>1.5</v>
      </c>
      <c r="M325" t="n">
        <v>61</v>
      </c>
      <c r="N325" t="n">
        <v>50.32</v>
      </c>
      <c r="O325" t="n">
        <v>27831.42</v>
      </c>
      <c r="P325" t="n">
        <v>129.05</v>
      </c>
      <c r="Q325" t="n">
        <v>968.55</v>
      </c>
      <c r="R325" t="n">
        <v>65.15000000000001</v>
      </c>
      <c r="S325" t="n">
        <v>23.91</v>
      </c>
      <c r="T325" t="n">
        <v>19585.3</v>
      </c>
      <c r="U325" t="n">
        <v>0.37</v>
      </c>
      <c r="V325" t="n">
        <v>0.77</v>
      </c>
      <c r="W325" t="n">
        <v>1.18</v>
      </c>
      <c r="X325" t="n">
        <v>1.26</v>
      </c>
      <c r="Y325" t="n">
        <v>1</v>
      </c>
      <c r="Z325" t="n">
        <v>10</v>
      </c>
    </row>
    <row r="326">
      <c r="A326" t="n">
        <v>3</v>
      </c>
      <c r="B326" t="n">
        <v>115</v>
      </c>
      <c r="C326" t="inlineStr">
        <is>
          <t xml:space="preserve">CONCLUIDO	</t>
        </is>
      </c>
      <c r="D326" t="n">
        <v>7.3855</v>
      </c>
      <c r="E326" t="n">
        <v>13.54</v>
      </c>
      <c r="F326" t="n">
        <v>8.550000000000001</v>
      </c>
      <c r="G326" t="n">
        <v>9.68</v>
      </c>
      <c r="H326" t="n">
        <v>0.14</v>
      </c>
      <c r="I326" t="n">
        <v>53</v>
      </c>
      <c r="J326" t="n">
        <v>224.18</v>
      </c>
      <c r="K326" t="n">
        <v>56.94</v>
      </c>
      <c r="L326" t="n">
        <v>1.75</v>
      </c>
      <c r="M326" t="n">
        <v>51</v>
      </c>
      <c r="N326" t="n">
        <v>50.49</v>
      </c>
      <c r="O326" t="n">
        <v>27882.87</v>
      </c>
      <c r="P326" t="n">
        <v>125.12</v>
      </c>
      <c r="Q326" t="n">
        <v>968.51</v>
      </c>
      <c r="R326" t="n">
        <v>58.34</v>
      </c>
      <c r="S326" t="n">
        <v>23.91</v>
      </c>
      <c r="T326" t="n">
        <v>16229.61</v>
      </c>
      <c r="U326" t="n">
        <v>0.41</v>
      </c>
      <c r="V326" t="n">
        <v>0.79</v>
      </c>
      <c r="W326" t="n">
        <v>1.17</v>
      </c>
      <c r="X326" t="n">
        <v>1.06</v>
      </c>
      <c r="Y326" t="n">
        <v>1</v>
      </c>
      <c r="Z326" t="n">
        <v>10</v>
      </c>
    </row>
    <row r="327">
      <c r="A327" t="n">
        <v>4</v>
      </c>
      <c r="B327" t="n">
        <v>115</v>
      </c>
      <c r="C327" t="inlineStr">
        <is>
          <t xml:space="preserve">CONCLUIDO	</t>
        </is>
      </c>
      <c r="D327" t="n">
        <v>7.6905</v>
      </c>
      <c r="E327" t="n">
        <v>13</v>
      </c>
      <c r="F327" t="n">
        <v>8.369999999999999</v>
      </c>
      <c r="G327" t="n">
        <v>11.16</v>
      </c>
      <c r="H327" t="n">
        <v>0.16</v>
      </c>
      <c r="I327" t="n">
        <v>45</v>
      </c>
      <c r="J327" t="n">
        <v>224.6</v>
      </c>
      <c r="K327" t="n">
        <v>56.94</v>
      </c>
      <c r="L327" t="n">
        <v>2</v>
      </c>
      <c r="M327" t="n">
        <v>43</v>
      </c>
      <c r="N327" t="n">
        <v>50.65</v>
      </c>
      <c r="O327" t="n">
        <v>27934.37</v>
      </c>
      <c r="P327" t="n">
        <v>121.47</v>
      </c>
      <c r="Q327" t="n">
        <v>968.48</v>
      </c>
      <c r="R327" t="n">
        <v>52.94</v>
      </c>
      <c r="S327" t="n">
        <v>23.91</v>
      </c>
      <c r="T327" t="n">
        <v>13569.47</v>
      </c>
      <c r="U327" t="n">
        <v>0.45</v>
      </c>
      <c r="V327" t="n">
        <v>0.8100000000000001</v>
      </c>
      <c r="W327" t="n">
        <v>1.15</v>
      </c>
      <c r="X327" t="n">
        <v>0.87</v>
      </c>
      <c r="Y327" t="n">
        <v>1</v>
      </c>
      <c r="Z327" t="n">
        <v>10</v>
      </c>
    </row>
    <row r="328">
      <c r="A328" t="n">
        <v>5</v>
      </c>
      <c r="B328" t="n">
        <v>115</v>
      </c>
      <c r="C328" t="inlineStr">
        <is>
          <t xml:space="preserve">CONCLUIDO	</t>
        </is>
      </c>
      <c r="D328" t="n">
        <v>7.9204</v>
      </c>
      <c r="E328" t="n">
        <v>12.63</v>
      </c>
      <c r="F328" t="n">
        <v>8.25</v>
      </c>
      <c r="G328" t="n">
        <v>12.7</v>
      </c>
      <c r="H328" t="n">
        <v>0.18</v>
      </c>
      <c r="I328" t="n">
        <v>39</v>
      </c>
      <c r="J328" t="n">
        <v>225.01</v>
      </c>
      <c r="K328" t="n">
        <v>56.94</v>
      </c>
      <c r="L328" t="n">
        <v>2.25</v>
      </c>
      <c r="M328" t="n">
        <v>37</v>
      </c>
      <c r="N328" t="n">
        <v>50.82</v>
      </c>
      <c r="O328" t="n">
        <v>27985.94</v>
      </c>
      <c r="P328" t="n">
        <v>118.86</v>
      </c>
      <c r="Q328" t="n">
        <v>968.35</v>
      </c>
      <c r="R328" t="n">
        <v>48.86</v>
      </c>
      <c r="S328" t="n">
        <v>23.91</v>
      </c>
      <c r="T328" t="n">
        <v>11562.98</v>
      </c>
      <c r="U328" t="n">
        <v>0.49</v>
      </c>
      <c r="V328" t="n">
        <v>0.82</v>
      </c>
      <c r="W328" t="n">
        <v>1.15</v>
      </c>
      <c r="X328" t="n">
        <v>0.76</v>
      </c>
      <c r="Y328" t="n">
        <v>1</v>
      </c>
      <c r="Z328" t="n">
        <v>10</v>
      </c>
    </row>
    <row r="329">
      <c r="A329" t="n">
        <v>6</v>
      </c>
      <c r="B329" t="n">
        <v>115</v>
      </c>
      <c r="C329" t="inlineStr">
        <is>
          <t xml:space="preserve">CONCLUIDO	</t>
        </is>
      </c>
      <c r="D329" t="n">
        <v>8.079700000000001</v>
      </c>
      <c r="E329" t="n">
        <v>12.38</v>
      </c>
      <c r="F329" t="n">
        <v>8.18</v>
      </c>
      <c r="G329" t="n">
        <v>14.02</v>
      </c>
      <c r="H329" t="n">
        <v>0.2</v>
      </c>
      <c r="I329" t="n">
        <v>35</v>
      </c>
      <c r="J329" t="n">
        <v>225.43</v>
      </c>
      <c r="K329" t="n">
        <v>56.94</v>
      </c>
      <c r="L329" t="n">
        <v>2.5</v>
      </c>
      <c r="M329" t="n">
        <v>33</v>
      </c>
      <c r="N329" t="n">
        <v>50.99</v>
      </c>
      <c r="O329" t="n">
        <v>28037.57</v>
      </c>
      <c r="P329" t="n">
        <v>116.68</v>
      </c>
      <c r="Q329" t="n">
        <v>968.34</v>
      </c>
      <c r="R329" t="n">
        <v>46.98</v>
      </c>
      <c r="S329" t="n">
        <v>23.91</v>
      </c>
      <c r="T329" t="n">
        <v>10640.49</v>
      </c>
      <c r="U329" t="n">
        <v>0.51</v>
      </c>
      <c r="V329" t="n">
        <v>0.83</v>
      </c>
      <c r="W329" t="n">
        <v>1.14</v>
      </c>
      <c r="X329" t="n">
        <v>0.68</v>
      </c>
      <c r="Y329" t="n">
        <v>1</v>
      </c>
      <c r="Z329" t="n">
        <v>10</v>
      </c>
    </row>
    <row r="330">
      <c r="A330" t="n">
        <v>7</v>
      </c>
      <c r="B330" t="n">
        <v>115</v>
      </c>
      <c r="C330" t="inlineStr">
        <is>
          <t xml:space="preserve">CONCLUIDO	</t>
        </is>
      </c>
      <c r="D330" t="n">
        <v>8.248699999999999</v>
      </c>
      <c r="E330" t="n">
        <v>12.12</v>
      </c>
      <c r="F330" t="n">
        <v>8.1</v>
      </c>
      <c r="G330" t="n">
        <v>15.68</v>
      </c>
      <c r="H330" t="n">
        <v>0.22</v>
      </c>
      <c r="I330" t="n">
        <v>31</v>
      </c>
      <c r="J330" t="n">
        <v>225.85</v>
      </c>
      <c r="K330" t="n">
        <v>56.94</v>
      </c>
      <c r="L330" t="n">
        <v>2.75</v>
      </c>
      <c r="M330" t="n">
        <v>29</v>
      </c>
      <c r="N330" t="n">
        <v>51.16</v>
      </c>
      <c r="O330" t="n">
        <v>28089.25</v>
      </c>
      <c r="P330" t="n">
        <v>114.82</v>
      </c>
      <c r="Q330" t="n">
        <v>968.42</v>
      </c>
      <c r="R330" t="n">
        <v>44.48</v>
      </c>
      <c r="S330" t="n">
        <v>23.91</v>
      </c>
      <c r="T330" t="n">
        <v>9411.950000000001</v>
      </c>
      <c r="U330" t="n">
        <v>0.54</v>
      </c>
      <c r="V330" t="n">
        <v>0.83</v>
      </c>
      <c r="W330" t="n">
        <v>1.13</v>
      </c>
      <c r="X330" t="n">
        <v>0.6</v>
      </c>
      <c r="Y330" t="n">
        <v>1</v>
      </c>
      <c r="Z330" t="n">
        <v>10</v>
      </c>
    </row>
    <row r="331">
      <c r="A331" t="n">
        <v>8</v>
      </c>
      <c r="B331" t="n">
        <v>115</v>
      </c>
      <c r="C331" t="inlineStr">
        <is>
          <t xml:space="preserve">CONCLUIDO	</t>
        </is>
      </c>
      <c r="D331" t="n">
        <v>8.3863</v>
      </c>
      <c r="E331" t="n">
        <v>11.92</v>
      </c>
      <c r="F331" t="n">
        <v>8.029999999999999</v>
      </c>
      <c r="G331" t="n">
        <v>17.22</v>
      </c>
      <c r="H331" t="n">
        <v>0.24</v>
      </c>
      <c r="I331" t="n">
        <v>28</v>
      </c>
      <c r="J331" t="n">
        <v>226.27</v>
      </c>
      <c r="K331" t="n">
        <v>56.94</v>
      </c>
      <c r="L331" t="n">
        <v>3</v>
      </c>
      <c r="M331" t="n">
        <v>26</v>
      </c>
      <c r="N331" t="n">
        <v>51.33</v>
      </c>
      <c r="O331" t="n">
        <v>28140.99</v>
      </c>
      <c r="P331" t="n">
        <v>113.01</v>
      </c>
      <c r="Q331" t="n">
        <v>968.47</v>
      </c>
      <c r="R331" t="n">
        <v>42.29</v>
      </c>
      <c r="S331" t="n">
        <v>23.91</v>
      </c>
      <c r="T331" t="n">
        <v>8331.65</v>
      </c>
      <c r="U331" t="n">
        <v>0.57</v>
      </c>
      <c r="V331" t="n">
        <v>0.84</v>
      </c>
      <c r="W331" t="n">
        <v>1.13</v>
      </c>
      <c r="X331" t="n">
        <v>0.54</v>
      </c>
      <c r="Y331" t="n">
        <v>1</v>
      </c>
      <c r="Z331" t="n">
        <v>10</v>
      </c>
    </row>
    <row r="332">
      <c r="A332" t="n">
        <v>9</v>
      </c>
      <c r="B332" t="n">
        <v>115</v>
      </c>
      <c r="C332" t="inlineStr">
        <is>
          <t xml:space="preserve">CONCLUIDO	</t>
        </is>
      </c>
      <c r="D332" t="n">
        <v>8.483000000000001</v>
      </c>
      <c r="E332" t="n">
        <v>11.79</v>
      </c>
      <c r="F332" t="n">
        <v>7.99</v>
      </c>
      <c r="G332" t="n">
        <v>18.43</v>
      </c>
      <c r="H332" t="n">
        <v>0.25</v>
      </c>
      <c r="I332" t="n">
        <v>26</v>
      </c>
      <c r="J332" t="n">
        <v>226.69</v>
      </c>
      <c r="K332" t="n">
        <v>56.94</v>
      </c>
      <c r="L332" t="n">
        <v>3.25</v>
      </c>
      <c r="M332" t="n">
        <v>24</v>
      </c>
      <c r="N332" t="n">
        <v>51.5</v>
      </c>
      <c r="O332" t="n">
        <v>28192.8</v>
      </c>
      <c r="P332" t="n">
        <v>111.33</v>
      </c>
      <c r="Q332" t="n">
        <v>968.3200000000001</v>
      </c>
      <c r="R332" t="n">
        <v>41.12</v>
      </c>
      <c r="S332" t="n">
        <v>23.91</v>
      </c>
      <c r="T332" t="n">
        <v>7755.36</v>
      </c>
      <c r="U332" t="n">
        <v>0.58</v>
      </c>
      <c r="V332" t="n">
        <v>0.85</v>
      </c>
      <c r="W332" t="n">
        <v>1.12</v>
      </c>
      <c r="X332" t="n">
        <v>0.49</v>
      </c>
      <c r="Y332" t="n">
        <v>1</v>
      </c>
      <c r="Z332" t="n">
        <v>10</v>
      </c>
    </row>
    <row r="333">
      <c r="A333" t="n">
        <v>10</v>
      </c>
      <c r="B333" t="n">
        <v>115</v>
      </c>
      <c r="C333" t="inlineStr">
        <is>
          <t xml:space="preserve">CONCLUIDO	</t>
        </is>
      </c>
      <c r="D333" t="n">
        <v>8.5794</v>
      </c>
      <c r="E333" t="n">
        <v>11.66</v>
      </c>
      <c r="F333" t="n">
        <v>7.94</v>
      </c>
      <c r="G333" t="n">
        <v>19.85</v>
      </c>
      <c r="H333" t="n">
        <v>0.27</v>
      </c>
      <c r="I333" t="n">
        <v>24</v>
      </c>
      <c r="J333" t="n">
        <v>227.11</v>
      </c>
      <c r="K333" t="n">
        <v>56.94</v>
      </c>
      <c r="L333" t="n">
        <v>3.5</v>
      </c>
      <c r="M333" t="n">
        <v>22</v>
      </c>
      <c r="N333" t="n">
        <v>51.67</v>
      </c>
      <c r="O333" t="n">
        <v>28244.66</v>
      </c>
      <c r="P333" t="n">
        <v>109.69</v>
      </c>
      <c r="Q333" t="n">
        <v>968.38</v>
      </c>
      <c r="R333" t="n">
        <v>39.5</v>
      </c>
      <c r="S333" t="n">
        <v>23.91</v>
      </c>
      <c r="T333" t="n">
        <v>6957.56</v>
      </c>
      <c r="U333" t="n">
        <v>0.61</v>
      </c>
      <c r="V333" t="n">
        <v>0.85</v>
      </c>
      <c r="W333" t="n">
        <v>1.12</v>
      </c>
      <c r="X333" t="n">
        <v>0.45</v>
      </c>
      <c r="Y333" t="n">
        <v>1</v>
      </c>
      <c r="Z333" t="n">
        <v>10</v>
      </c>
    </row>
    <row r="334">
      <c r="A334" t="n">
        <v>11</v>
      </c>
      <c r="B334" t="n">
        <v>115</v>
      </c>
      <c r="C334" t="inlineStr">
        <is>
          <t xml:space="preserve">CONCLUIDO	</t>
        </is>
      </c>
      <c r="D334" t="n">
        <v>8.6732</v>
      </c>
      <c r="E334" t="n">
        <v>11.53</v>
      </c>
      <c r="F334" t="n">
        <v>7.9</v>
      </c>
      <c r="G334" t="n">
        <v>21.55</v>
      </c>
      <c r="H334" t="n">
        <v>0.29</v>
      </c>
      <c r="I334" t="n">
        <v>22</v>
      </c>
      <c r="J334" t="n">
        <v>227.53</v>
      </c>
      <c r="K334" t="n">
        <v>56.94</v>
      </c>
      <c r="L334" t="n">
        <v>3.75</v>
      </c>
      <c r="M334" t="n">
        <v>20</v>
      </c>
      <c r="N334" t="n">
        <v>51.84</v>
      </c>
      <c r="O334" t="n">
        <v>28296.58</v>
      </c>
      <c r="P334" t="n">
        <v>108.14</v>
      </c>
      <c r="Q334" t="n">
        <v>968.34</v>
      </c>
      <c r="R334" t="n">
        <v>38.44</v>
      </c>
      <c r="S334" t="n">
        <v>23.91</v>
      </c>
      <c r="T334" t="n">
        <v>6438.01</v>
      </c>
      <c r="U334" t="n">
        <v>0.62</v>
      </c>
      <c r="V334" t="n">
        <v>0.86</v>
      </c>
      <c r="W334" t="n">
        <v>1.11</v>
      </c>
      <c r="X334" t="n">
        <v>0.41</v>
      </c>
      <c r="Y334" t="n">
        <v>1</v>
      </c>
      <c r="Z334" t="n">
        <v>10</v>
      </c>
    </row>
    <row r="335">
      <c r="A335" t="n">
        <v>12</v>
      </c>
      <c r="B335" t="n">
        <v>115</v>
      </c>
      <c r="C335" t="inlineStr">
        <is>
          <t xml:space="preserve">CONCLUIDO	</t>
        </is>
      </c>
      <c r="D335" t="n">
        <v>8.7125</v>
      </c>
      <c r="E335" t="n">
        <v>11.48</v>
      </c>
      <c r="F335" t="n">
        <v>7.9</v>
      </c>
      <c r="G335" t="n">
        <v>22.56</v>
      </c>
      <c r="H335" t="n">
        <v>0.31</v>
      </c>
      <c r="I335" t="n">
        <v>21</v>
      </c>
      <c r="J335" t="n">
        <v>227.95</v>
      </c>
      <c r="K335" t="n">
        <v>56.94</v>
      </c>
      <c r="L335" t="n">
        <v>4</v>
      </c>
      <c r="M335" t="n">
        <v>19</v>
      </c>
      <c r="N335" t="n">
        <v>52.01</v>
      </c>
      <c r="O335" t="n">
        <v>28348.56</v>
      </c>
      <c r="P335" t="n">
        <v>107.12</v>
      </c>
      <c r="Q335" t="n">
        <v>968.42</v>
      </c>
      <c r="R335" t="n">
        <v>38.11</v>
      </c>
      <c r="S335" t="n">
        <v>23.91</v>
      </c>
      <c r="T335" t="n">
        <v>6274.59</v>
      </c>
      <c r="U335" t="n">
        <v>0.63</v>
      </c>
      <c r="V335" t="n">
        <v>0.86</v>
      </c>
      <c r="W335" t="n">
        <v>1.11</v>
      </c>
      <c r="X335" t="n">
        <v>0.4</v>
      </c>
      <c r="Y335" t="n">
        <v>1</v>
      </c>
      <c r="Z335" t="n">
        <v>10</v>
      </c>
    </row>
    <row r="336">
      <c r="A336" t="n">
        <v>13</v>
      </c>
      <c r="B336" t="n">
        <v>115</v>
      </c>
      <c r="C336" t="inlineStr">
        <is>
          <t xml:space="preserve">CONCLUIDO	</t>
        </is>
      </c>
      <c r="D336" t="n">
        <v>8.8164</v>
      </c>
      <c r="E336" t="n">
        <v>11.34</v>
      </c>
      <c r="F336" t="n">
        <v>7.85</v>
      </c>
      <c r="G336" t="n">
        <v>24.78</v>
      </c>
      <c r="H336" t="n">
        <v>0.33</v>
      </c>
      <c r="I336" t="n">
        <v>19</v>
      </c>
      <c r="J336" t="n">
        <v>228.38</v>
      </c>
      <c r="K336" t="n">
        <v>56.94</v>
      </c>
      <c r="L336" t="n">
        <v>4.25</v>
      </c>
      <c r="M336" t="n">
        <v>17</v>
      </c>
      <c r="N336" t="n">
        <v>52.18</v>
      </c>
      <c r="O336" t="n">
        <v>28400.61</v>
      </c>
      <c r="P336" t="n">
        <v>105.3</v>
      </c>
      <c r="Q336" t="n">
        <v>968.3200000000001</v>
      </c>
      <c r="R336" t="n">
        <v>36.54</v>
      </c>
      <c r="S336" t="n">
        <v>23.91</v>
      </c>
      <c r="T336" t="n">
        <v>5503</v>
      </c>
      <c r="U336" t="n">
        <v>0.65</v>
      </c>
      <c r="V336" t="n">
        <v>0.86</v>
      </c>
      <c r="W336" t="n">
        <v>1.11</v>
      </c>
      <c r="X336" t="n">
        <v>0.35</v>
      </c>
      <c r="Y336" t="n">
        <v>1</v>
      </c>
      <c r="Z336" t="n">
        <v>10</v>
      </c>
    </row>
    <row r="337">
      <c r="A337" t="n">
        <v>14</v>
      </c>
      <c r="B337" t="n">
        <v>115</v>
      </c>
      <c r="C337" t="inlineStr">
        <is>
          <t xml:space="preserve">CONCLUIDO	</t>
        </is>
      </c>
      <c r="D337" t="n">
        <v>8.870699999999999</v>
      </c>
      <c r="E337" t="n">
        <v>11.27</v>
      </c>
      <c r="F337" t="n">
        <v>7.82</v>
      </c>
      <c r="G337" t="n">
        <v>26.07</v>
      </c>
      <c r="H337" t="n">
        <v>0.35</v>
      </c>
      <c r="I337" t="n">
        <v>18</v>
      </c>
      <c r="J337" t="n">
        <v>228.8</v>
      </c>
      <c r="K337" t="n">
        <v>56.94</v>
      </c>
      <c r="L337" t="n">
        <v>4.5</v>
      </c>
      <c r="M337" t="n">
        <v>16</v>
      </c>
      <c r="N337" t="n">
        <v>52.36</v>
      </c>
      <c r="O337" t="n">
        <v>28452.71</v>
      </c>
      <c r="P337" t="n">
        <v>103.69</v>
      </c>
      <c r="Q337" t="n">
        <v>968.42</v>
      </c>
      <c r="R337" t="n">
        <v>35.73</v>
      </c>
      <c r="S337" t="n">
        <v>23.91</v>
      </c>
      <c r="T337" t="n">
        <v>5103.19</v>
      </c>
      <c r="U337" t="n">
        <v>0.67</v>
      </c>
      <c r="V337" t="n">
        <v>0.86</v>
      </c>
      <c r="W337" t="n">
        <v>1.11</v>
      </c>
      <c r="X337" t="n">
        <v>0.33</v>
      </c>
      <c r="Y337" t="n">
        <v>1</v>
      </c>
      <c r="Z337" t="n">
        <v>10</v>
      </c>
    </row>
    <row r="338">
      <c r="A338" t="n">
        <v>15</v>
      </c>
      <c r="B338" t="n">
        <v>115</v>
      </c>
      <c r="C338" t="inlineStr">
        <is>
          <t xml:space="preserve">CONCLUIDO	</t>
        </is>
      </c>
      <c r="D338" t="n">
        <v>8.897500000000001</v>
      </c>
      <c r="E338" t="n">
        <v>11.24</v>
      </c>
      <c r="F338" t="n">
        <v>7.83</v>
      </c>
      <c r="G338" t="n">
        <v>27.64</v>
      </c>
      <c r="H338" t="n">
        <v>0.37</v>
      </c>
      <c r="I338" t="n">
        <v>17</v>
      </c>
      <c r="J338" t="n">
        <v>229.22</v>
      </c>
      <c r="K338" t="n">
        <v>56.94</v>
      </c>
      <c r="L338" t="n">
        <v>4.75</v>
      </c>
      <c r="M338" t="n">
        <v>15</v>
      </c>
      <c r="N338" t="n">
        <v>52.53</v>
      </c>
      <c r="O338" t="n">
        <v>28504.87</v>
      </c>
      <c r="P338" t="n">
        <v>103</v>
      </c>
      <c r="Q338" t="n">
        <v>968.4400000000001</v>
      </c>
      <c r="R338" t="n">
        <v>36.22</v>
      </c>
      <c r="S338" t="n">
        <v>23.91</v>
      </c>
      <c r="T338" t="n">
        <v>5349.9</v>
      </c>
      <c r="U338" t="n">
        <v>0.66</v>
      </c>
      <c r="V338" t="n">
        <v>0.86</v>
      </c>
      <c r="W338" t="n">
        <v>1.11</v>
      </c>
      <c r="X338" t="n">
        <v>0.33</v>
      </c>
      <c r="Y338" t="n">
        <v>1</v>
      </c>
      <c r="Z338" t="n">
        <v>10</v>
      </c>
    </row>
    <row r="339">
      <c r="A339" t="n">
        <v>16</v>
      </c>
      <c r="B339" t="n">
        <v>115</v>
      </c>
      <c r="C339" t="inlineStr">
        <is>
          <t xml:space="preserve">CONCLUIDO	</t>
        </is>
      </c>
      <c r="D339" t="n">
        <v>8.9543</v>
      </c>
      <c r="E339" t="n">
        <v>11.17</v>
      </c>
      <c r="F339" t="n">
        <v>7.8</v>
      </c>
      <c r="G339" t="n">
        <v>29.27</v>
      </c>
      <c r="H339" t="n">
        <v>0.39</v>
      </c>
      <c r="I339" t="n">
        <v>16</v>
      </c>
      <c r="J339" t="n">
        <v>229.65</v>
      </c>
      <c r="K339" t="n">
        <v>56.94</v>
      </c>
      <c r="L339" t="n">
        <v>5</v>
      </c>
      <c r="M339" t="n">
        <v>14</v>
      </c>
      <c r="N339" t="n">
        <v>52.7</v>
      </c>
      <c r="O339" t="n">
        <v>28557.1</v>
      </c>
      <c r="P339" t="n">
        <v>101.92</v>
      </c>
      <c r="Q339" t="n">
        <v>968.52</v>
      </c>
      <c r="R339" t="n">
        <v>35.28</v>
      </c>
      <c r="S339" t="n">
        <v>23.91</v>
      </c>
      <c r="T339" t="n">
        <v>4883.55</v>
      </c>
      <c r="U339" t="n">
        <v>0.68</v>
      </c>
      <c r="V339" t="n">
        <v>0.87</v>
      </c>
      <c r="W339" t="n">
        <v>1.11</v>
      </c>
      <c r="X339" t="n">
        <v>0.31</v>
      </c>
      <c r="Y339" t="n">
        <v>1</v>
      </c>
      <c r="Z339" t="n">
        <v>10</v>
      </c>
    </row>
    <row r="340">
      <c r="A340" t="n">
        <v>17</v>
      </c>
      <c r="B340" t="n">
        <v>115</v>
      </c>
      <c r="C340" t="inlineStr">
        <is>
          <t xml:space="preserve">CONCLUIDO	</t>
        </is>
      </c>
      <c r="D340" t="n">
        <v>9.015599999999999</v>
      </c>
      <c r="E340" t="n">
        <v>11.09</v>
      </c>
      <c r="F340" t="n">
        <v>7.77</v>
      </c>
      <c r="G340" t="n">
        <v>31.09</v>
      </c>
      <c r="H340" t="n">
        <v>0.41</v>
      </c>
      <c r="I340" t="n">
        <v>15</v>
      </c>
      <c r="J340" t="n">
        <v>230.07</v>
      </c>
      <c r="K340" t="n">
        <v>56.94</v>
      </c>
      <c r="L340" t="n">
        <v>5.25</v>
      </c>
      <c r="M340" t="n">
        <v>13</v>
      </c>
      <c r="N340" t="n">
        <v>52.88</v>
      </c>
      <c r="O340" t="n">
        <v>28609.38</v>
      </c>
      <c r="P340" t="n">
        <v>100.03</v>
      </c>
      <c r="Q340" t="n">
        <v>968.41</v>
      </c>
      <c r="R340" t="n">
        <v>34.35</v>
      </c>
      <c r="S340" t="n">
        <v>23.91</v>
      </c>
      <c r="T340" t="n">
        <v>4425.68</v>
      </c>
      <c r="U340" t="n">
        <v>0.7</v>
      </c>
      <c r="V340" t="n">
        <v>0.87</v>
      </c>
      <c r="W340" t="n">
        <v>1.1</v>
      </c>
      <c r="X340" t="n">
        <v>0.28</v>
      </c>
      <c r="Y340" t="n">
        <v>1</v>
      </c>
      <c r="Z340" t="n">
        <v>10</v>
      </c>
    </row>
    <row r="341">
      <c r="A341" t="n">
        <v>18</v>
      </c>
      <c r="B341" t="n">
        <v>115</v>
      </c>
      <c r="C341" t="inlineStr">
        <is>
          <t xml:space="preserve">CONCLUIDO	</t>
        </is>
      </c>
      <c r="D341" t="n">
        <v>9.076700000000001</v>
      </c>
      <c r="E341" t="n">
        <v>11.02</v>
      </c>
      <c r="F341" t="n">
        <v>7.74</v>
      </c>
      <c r="G341" t="n">
        <v>33.18</v>
      </c>
      <c r="H341" t="n">
        <v>0.42</v>
      </c>
      <c r="I341" t="n">
        <v>14</v>
      </c>
      <c r="J341" t="n">
        <v>230.49</v>
      </c>
      <c r="K341" t="n">
        <v>56.94</v>
      </c>
      <c r="L341" t="n">
        <v>5.5</v>
      </c>
      <c r="M341" t="n">
        <v>12</v>
      </c>
      <c r="N341" t="n">
        <v>53.05</v>
      </c>
      <c r="O341" t="n">
        <v>28661.73</v>
      </c>
      <c r="P341" t="n">
        <v>98.39</v>
      </c>
      <c r="Q341" t="n">
        <v>968.3200000000001</v>
      </c>
      <c r="R341" t="n">
        <v>33.28</v>
      </c>
      <c r="S341" t="n">
        <v>23.91</v>
      </c>
      <c r="T341" t="n">
        <v>3894.56</v>
      </c>
      <c r="U341" t="n">
        <v>0.72</v>
      </c>
      <c r="V341" t="n">
        <v>0.87</v>
      </c>
      <c r="W341" t="n">
        <v>1.1</v>
      </c>
      <c r="X341" t="n">
        <v>0.25</v>
      </c>
      <c r="Y341" t="n">
        <v>1</v>
      </c>
      <c r="Z341" t="n">
        <v>10</v>
      </c>
    </row>
    <row r="342">
      <c r="A342" t="n">
        <v>19</v>
      </c>
      <c r="B342" t="n">
        <v>115</v>
      </c>
      <c r="C342" t="inlineStr">
        <is>
          <t xml:space="preserve">CONCLUIDO	</t>
        </is>
      </c>
      <c r="D342" t="n">
        <v>9.0703</v>
      </c>
      <c r="E342" t="n">
        <v>11.02</v>
      </c>
      <c r="F342" t="n">
        <v>7.75</v>
      </c>
      <c r="G342" t="n">
        <v>33.21</v>
      </c>
      <c r="H342" t="n">
        <v>0.44</v>
      </c>
      <c r="I342" t="n">
        <v>14</v>
      </c>
      <c r="J342" t="n">
        <v>230.92</v>
      </c>
      <c r="K342" t="n">
        <v>56.94</v>
      </c>
      <c r="L342" t="n">
        <v>5.75</v>
      </c>
      <c r="M342" t="n">
        <v>12</v>
      </c>
      <c r="N342" t="n">
        <v>53.23</v>
      </c>
      <c r="O342" t="n">
        <v>28714.14</v>
      </c>
      <c r="P342" t="n">
        <v>98.03</v>
      </c>
      <c r="Q342" t="n">
        <v>968.3200000000001</v>
      </c>
      <c r="R342" t="n">
        <v>33.77</v>
      </c>
      <c r="S342" t="n">
        <v>23.91</v>
      </c>
      <c r="T342" t="n">
        <v>4138.75</v>
      </c>
      <c r="U342" t="n">
        <v>0.71</v>
      </c>
      <c r="V342" t="n">
        <v>0.87</v>
      </c>
      <c r="W342" t="n">
        <v>1.1</v>
      </c>
      <c r="X342" t="n">
        <v>0.25</v>
      </c>
      <c r="Y342" t="n">
        <v>1</v>
      </c>
      <c r="Z342" t="n">
        <v>10</v>
      </c>
    </row>
    <row r="343">
      <c r="A343" t="n">
        <v>20</v>
      </c>
      <c r="B343" t="n">
        <v>115</v>
      </c>
      <c r="C343" t="inlineStr">
        <is>
          <t xml:space="preserve">CONCLUIDO	</t>
        </is>
      </c>
      <c r="D343" t="n">
        <v>9.122</v>
      </c>
      <c r="E343" t="n">
        <v>10.96</v>
      </c>
      <c r="F343" t="n">
        <v>7.73</v>
      </c>
      <c r="G343" t="n">
        <v>35.68</v>
      </c>
      <c r="H343" t="n">
        <v>0.46</v>
      </c>
      <c r="I343" t="n">
        <v>13</v>
      </c>
      <c r="J343" t="n">
        <v>231.34</v>
      </c>
      <c r="K343" t="n">
        <v>56.94</v>
      </c>
      <c r="L343" t="n">
        <v>6</v>
      </c>
      <c r="M343" t="n">
        <v>11</v>
      </c>
      <c r="N343" t="n">
        <v>53.4</v>
      </c>
      <c r="O343" t="n">
        <v>28766.61</v>
      </c>
      <c r="P343" t="n">
        <v>96.73</v>
      </c>
      <c r="Q343" t="n">
        <v>968.39</v>
      </c>
      <c r="R343" t="n">
        <v>33.01</v>
      </c>
      <c r="S343" t="n">
        <v>23.91</v>
      </c>
      <c r="T343" t="n">
        <v>3766.86</v>
      </c>
      <c r="U343" t="n">
        <v>0.72</v>
      </c>
      <c r="V343" t="n">
        <v>0.87</v>
      </c>
      <c r="W343" t="n">
        <v>1.1</v>
      </c>
      <c r="X343" t="n">
        <v>0.23</v>
      </c>
      <c r="Y343" t="n">
        <v>1</v>
      </c>
      <c r="Z343" t="n">
        <v>10</v>
      </c>
    </row>
    <row r="344">
      <c r="A344" t="n">
        <v>21</v>
      </c>
      <c r="B344" t="n">
        <v>115</v>
      </c>
      <c r="C344" t="inlineStr">
        <is>
          <t xml:space="preserve">CONCLUIDO	</t>
        </is>
      </c>
      <c r="D344" t="n">
        <v>9.179500000000001</v>
      </c>
      <c r="E344" t="n">
        <v>10.89</v>
      </c>
      <c r="F344" t="n">
        <v>7.71</v>
      </c>
      <c r="G344" t="n">
        <v>38.53</v>
      </c>
      <c r="H344" t="n">
        <v>0.48</v>
      </c>
      <c r="I344" t="n">
        <v>12</v>
      </c>
      <c r="J344" t="n">
        <v>231.77</v>
      </c>
      <c r="K344" t="n">
        <v>56.94</v>
      </c>
      <c r="L344" t="n">
        <v>6.25</v>
      </c>
      <c r="M344" t="n">
        <v>10</v>
      </c>
      <c r="N344" t="n">
        <v>53.58</v>
      </c>
      <c r="O344" t="n">
        <v>28819.14</v>
      </c>
      <c r="P344" t="n">
        <v>94.53</v>
      </c>
      <c r="Q344" t="n">
        <v>968.33</v>
      </c>
      <c r="R344" t="n">
        <v>32.33</v>
      </c>
      <c r="S344" t="n">
        <v>23.91</v>
      </c>
      <c r="T344" t="n">
        <v>3428.84</v>
      </c>
      <c r="U344" t="n">
        <v>0.74</v>
      </c>
      <c r="V344" t="n">
        <v>0.88</v>
      </c>
      <c r="W344" t="n">
        <v>1.1</v>
      </c>
      <c r="X344" t="n">
        <v>0.21</v>
      </c>
      <c r="Y344" t="n">
        <v>1</v>
      </c>
      <c r="Z344" t="n">
        <v>10</v>
      </c>
    </row>
    <row r="345">
      <c r="A345" t="n">
        <v>22</v>
      </c>
      <c r="B345" t="n">
        <v>115</v>
      </c>
      <c r="C345" t="inlineStr">
        <is>
          <t xml:space="preserve">CONCLUIDO	</t>
        </is>
      </c>
      <c r="D345" t="n">
        <v>9.1776</v>
      </c>
      <c r="E345" t="n">
        <v>10.9</v>
      </c>
      <c r="F345" t="n">
        <v>7.71</v>
      </c>
      <c r="G345" t="n">
        <v>38.54</v>
      </c>
      <c r="H345" t="n">
        <v>0.5</v>
      </c>
      <c r="I345" t="n">
        <v>12</v>
      </c>
      <c r="J345" t="n">
        <v>232.2</v>
      </c>
      <c r="K345" t="n">
        <v>56.94</v>
      </c>
      <c r="L345" t="n">
        <v>6.5</v>
      </c>
      <c r="M345" t="n">
        <v>10</v>
      </c>
      <c r="N345" t="n">
        <v>53.75</v>
      </c>
      <c r="O345" t="n">
        <v>28871.74</v>
      </c>
      <c r="P345" t="n">
        <v>93.3</v>
      </c>
      <c r="Q345" t="n">
        <v>968.3200000000001</v>
      </c>
      <c r="R345" t="n">
        <v>32.33</v>
      </c>
      <c r="S345" t="n">
        <v>23.91</v>
      </c>
      <c r="T345" t="n">
        <v>3432.91</v>
      </c>
      <c r="U345" t="n">
        <v>0.74</v>
      </c>
      <c r="V345" t="n">
        <v>0.88</v>
      </c>
      <c r="W345" t="n">
        <v>1.1</v>
      </c>
      <c r="X345" t="n">
        <v>0.21</v>
      </c>
      <c r="Y345" t="n">
        <v>1</v>
      </c>
      <c r="Z345" t="n">
        <v>10</v>
      </c>
    </row>
    <row r="346">
      <c r="A346" t="n">
        <v>23</v>
      </c>
      <c r="B346" t="n">
        <v>115</v>
      </c>
      <c r="C346" t="inlineStr">
        <is>
          <t xml:space="preserve">CONCLUIDO	</t>
        </is>
      </c>
      <c r="D346" t="n">
        <v>9.231</v>
      </c>
      <c r="E346" t="n">
        <v>10.83</v>
      </c>
      <c r="F346" t="n">
        <v>7.69</v>
      </c>
      <c r="G346" t="n">
        <v>41.94</v>
      </c>
      <c r="H346" t="n">
        <v>0.52</v>
      </c>
      <c r="I346" t="n">
        <v>11</v>
      </c>
      <c r="J346" t="n">
        <v>232.62</v>
      </c>
      <c r="K346" t="n">
        <v>56.94</v>
      </c>
      <c r="L346" t="n">
        <v>6.75</v>
      </c>
      <c r="M346" t="n">
        <v>9</v>
      </c>
      <c r="N346" t="n">
        <v>53.93</v>
      </c>
      <c r="O346" t="n">
        <v>28924.39</v>
      </c>
      <c r="P346" t="n">
        <v>91.37</v>
      </c>
      <c r="Q346" t="n">
        <v>968.3200000000001</v>
      </c>
      <c r="R346" t="n">
        <v>31.9</v>
      </c>
      <c r="S346" t="n">
        <v>23.91</v>
      </c>
      <c r="T346" t="n">
        <v>3219.82</v>
      </c>
      <c r="U346" t="n">
        <v>0.75</v>
      </c>
      <c r="V346" t="n">
        <v>0.88</v>
      </c>
      <c r="W346" t="n">
        <v>1.09</v>
      </c>
      <c r="X346" t="n">
        <v>0.19</v>
      </c>
      <c r="Y346" t="n">
        <v>1</v>
      </c>
      <c r="Z346" t="n">
        <v>10</v>
      </c>
    </row>
    <row r="347">
      <c r="A347" t="n">
        <v>24</v>
      </c>
      <c r="B347" t="n">
        <v>115</v>
      </c>
      <c r="C347" t="inlineStr">
        <is>
          <t xml:space="preserve">CONCLUIDO	</t>
        </is>
      </c>
      <c r="D347" t="n">
        <v>9.2258</v>
      </c>
      <c r="E347" t="n">
        <v>10.84</v>
      </c>
      <c r="F347" t="n">
        <v>7.7</v>
      </c>
      <c r="G347" t="n">
        <v>41.98</v>
      </c>
      <c r="H347" t="n">
        <v>0.53</v>
      </c>
      <c r="I347" t="n">
        <v>11</v>
      </c>
      <c r="J347" t="n">
        <v>233.05</v>
      </c>
      <c r="K347" t="n">
        <v>56.94</v>
      </c>
      <c r="L347" t="n">
        <v>7</v>
      </c>
      <c r="M347" t="n">
        <v>8</v>
      </c>
      <c r="N347" t="n">
        <v>54.11</v>
      </c>
      <c r="O347" t="n">
        <v>28977.11</v>
      </c>
      <c r="P347" t="n">
        <v>90.53</v>
      </c>
      <c r="Q347" t="n">
        <v>968.3200000000001</v>
      </c>
      <c r="R347" t="n">
        <v>31.96</v>
      </c>
      <c r="S347" t="n">
        <v>23.91</v>
      </c>
      <c r="T347" t="n">
        <v>3250.09</v>
      </c>
      <c r="U347" t="n">
        <v>0.75</v>
      </c>
      <c r="V347" t="n">
        <v>0.88</v>
      </c>
      <c r="W347" t="n">
        <v>1.1</v>
      </c>
      <c r="X347" t="n">
        <v>0.2</v>
      </c>
      <c r="Y347" t="n">
        <v>1</v>
      </c>
      <c r="Z347" t="n">
        <v>10</v>
      </c>
    </row>
    <row r="348">
      <c r="A348" t="n">
        <v>25</v>
      </c>
      <c r="B348" t="n">
        <v>115</v>
      </c>
      <c r="C348" t="inlineStr">
        <is>
          <t xml:space="preserve">CONCLUIDO	</t>
        </is>
      </c>
      <c r="D348" t="n">
        <v>9.222</v>
      </c>
      <c r="E348" t="n">
        <v>10.84</v>
      </c>
      <c r="F348" t="n">
        <v>7.7</v>
      </c>
      <c r="G348" t="n">
        <v>42</v>
      </c>
      <c r="H348" t="n">
        <v>0.55</v>
      </c>
      <c r="I348" t="n">
        <v>11</v>
      </c>
      <c r="J348" t="n">
        <v>233.48</v>
      </c>
      <c r="K348" t="n">
        <v>56.94</v>
      </c>
      <c r="L348" t="n">
        <v>7.25</v>
      </c>
      <c r="M348" t="n">
        <v>5</v>
      </c>
      <c r="N348" t="n">
        <v>54.29</v>
      </c>
      <c r="O348" t="n">
        <v>29029.89</v>
      </c>
      <c r="P348" t="n">
        <v>90.48</v>
      </c>
      <c r="Q348" t="n">
        <v>968.38</v>
      </c>
      <c r="R348" t="n">
        <v>31.93</v>
      </c>
      <c r="S348" t="n">
        <v>23.91</v>
      </c>
      <c r="T348" t="n">
        <v>3235.94</v>
      </c>
      <c r="U348" t="n">
        <v>0.75</v>
      </c>
      <c r="V348" t="n">
        <v>0.88</v>
      </c>
      <c r="W348" t="n">
        <v>1.1</v>
      </c>
      <c r="X348" t="n">
        <v>0.2</v>
      </c>
      <c r="Y348" t="n">
        <v>1</v>
      </c>
      <c r="Z348" t="n">
        <v>10</v>
      </c>
    </row>
    <row r="349">
      <c r="A349" t="n">
        <v>26</v>
      </c>
      <c r="B349" t="n">
        <v>115</v>
      </c>
      <c r="C349" t="inlineStr">
        <is>
          <t xml:space="preserve">CONCLUIDO	</t>
        </is>
      </c>
      <c r="D349" t="n">
        <v>9.2781</v>
      </c>
      <c r="E349" t="n">
        <v>10.78</v>
      </c>
      <c r="F349" t="n">
        <v>7.68</v>
      </c>
      <c r="G349" t="n">
        <v>46.07</v>
      </c>
      <c r="H349" t="n">
        <v>0.57</v>
      </c>
      <c r="I349" t="n">
        <v>10</v>
      </c>
      <c r="J349" t="n">
        <v>233.91</v>
      </c>
      <c r="K349" t="n">
        <v>56.94</v>
      </c>
      <c r="L349" t="n">
        <v>7.5</v>
      </c>
      <c r="M349" t="n">
        <v>3</v>
      </c>
      <c r="N349" t="n">
        <v>54.46</v>
      </c>
      <c r="O349" t="n">
        <v>29082.74</v>
      </c>
      <c r="P349" t="n">
        <v>90.17</v>
      </c>
      <c r="Q349" t="n">
        <v>968.38</v>
      </c>
      <c r="R349" t="n">
        <v>31.22</v>
      </c>
      <c r="S349" t="n">
        <v>23.91</v>
      </c>
      <c r="T349" t="n">
        <v>2887.84</v>
      </c>
      <c r="U349" t="n">
        <v>0.77</v>
      </c>
      <c r="V349" t="n">
        <v>0.88</v>
      </c>
      <c r="W349" t="n">
        <v>1.1</v>
      </c>
      <c r="X349" t="n">
        <v>0.18</v>
      </c>
      <c r="Y349" t="n">
        <v>1</v>
      </c>
      <c r="Z349" t="n">
        <v>10</v>
      </c>
    </row>
    <row r="350">
      <c r="A350" t="n">
        <v>27</v>
      </c>
      <c r="B350" t="n">
        <v>115</v>
      </c>
      <c r="C350" t="inlineStr">
        <is>
          <t xml:space="preserve">CONCLUIDO	</t>
        </is>
      </c>
      <c r="D350" t="n">
        <v>9.282400000000001</v>
      </c>
      <c r="E350" t="n">
        <v>10.77</v>
      </c>
      <c r="F350" t="n">
        <v>7.67</v>
      </c>
      <c r="G350" t="n">
        <v>46.04</v>
      </c>
      <c r="H350" t="n">
        <v>0.59</v>
      </c>
      <c r="I350" t="n">
        <v>10</v>
      </c>
      <c r="J350" t="n">
        <v>234.34</v>
      </c>
      <c r="K350" t="n">
        <v>56.94</v>
      </c>
      <c r="L350" t="n">
        <v>7.75</v>
      </c>
      <c r="M350" t="n">
        <v>1</v>
      </c>
      <c r="N350" t="n">
        <v>54.64</v>
      </c>
      <c r="O350" t="n">
        <v>29135.65</v>
      </c>
      <c r="P350" t="n">
        <v>89.76000000000001</v>
      </c>
      <c r="Q350" t="n">
        <v>968.36</v>
      </c>
      <c r="R350" t="n">
        <v>31</v>
      </c>
      <c r="S350" t="n">
        <v>23.91</v>
      </c>
      <c r="T350" t="n">
        <v>2776.11</v>
      </c>
      <c r="U350" t="n">
        <v>0.77</v>
      </c>
      <c r="V350" t="n">
        <v>0.88</v>
      </c>
      <c r="W350" t="n">
        <v>1.1</v>
      </c>
      <c r="X350" t="n">
        <v>0.18</v>
      </c>
      <c r="Y350" t="n">
        <v>1</v>
      </c>
      <c r="Z350" t="n">
        <v>10</v>
      </c>
    </row>
    <row r="351">
      <c r="A351" t="n">
        <v>28</v>
      </c>
      <c r="B351" t="n">
        <v>115</v>
      </c>
      <c r="C351" t="inlineStr">
        <is>
          <t xml:space="preserve">CONCLUIDO	</t>
        </is>
      </c>
      <c r="D351" t="n">
        <v>9.275</v>
      </c>
      <c r="E351" t="n">
        <v>10.78</v>
      </c>
      <c r="F351" t="n">
        <v>7.68</v>
      </c>
      <c r="G351" t="n">
        <v>46.09</v>
      </c>
      <c r="H351" t="n">
        <v>0.61</v>
      </c>
      <c r="I351" t="n">
        <v>10</v>
      </c>
      <c r="J351" t="n">
        <v>234.77</v>
      </c>
      <c r="K351" t="n">
        <v>56.94</v>
      </c>
      <c r="L351" t="n">
        <v>8</v>
      </c>
      <c r="M351" t="n">
        <v>1</v>
      </c>
      <c r="N351" t="n">
        <v>54.82</v>
      </c>
      <c r="O351" t="n">
        <v>29188.62</v>
      </c>
      <c r="P351" t="n">
        <v>89.41</v>
      </c>
      <c r="Q351" t="n">
        <v>968.34</v>
      </c>
      <c r="R351" t="n">
        <v>31.12</v>
      </c>
      <c r="S351" t="n">
        <v>23.91</v>
      </c>
      <c r="T351" t="n">
        <v>2835.9</v>
      </c>
      <c r="U351" t="n">
        <v>0.77</v>
      </c>
      <c r="V351" t="n">
        <v>0.88</v>
      </c>
      <c r="W351" t="n">
        <v>1.11</v>
      </c>
      <c r="X351" t="n">
        <v>0.19</v>
      </c>
      <c r="Y351" t="n">
        <v>1</v>
      </c>
      <c r="Z351" t="n">
        <v>10</v>
      </c>
    </row>
    <row r="352">
      <c r="A352" t="n">
        <v>29</v>
      </c>
      <c r="B352" t="n">
        <v>115</v>
      </c>
      <c r="C352" t="inlineStr">
        <is>
          <t xml:space="preserve">CONCLUIDO	</t>
        </is>
      </c>
      <c r="D352" t="n">
        <v>9.279500000000001</v>
      </c>
      <c r="E352" t="n">
        <v>10.78</v>
      </c>
      <c r="F352" t="n">
        <v>7.68</v>
      </c>
      <c r="G352" t="n">
        <v>46.06</v>
      </c>
      <c r="H352" t="n">
        <v>0.62</v>
      </c>
      <c r="I352" t="n">
        <v>10</v>
      </c>
      <c r="J352" t="n">
        <v>235.2</v>
      </c>
      <c r="K352" t="n">
        <v>56.94</v>
      </c>
      <c r="L352" t="n">
        <v>8.25</v>
      </c>
      <c r="M352" t="n">
        <v>1</v>
      </c>
      <c r="N352" t="n">
        <v>55</v>
      </c>
      <c r="O352" t="n">
        <v>29241.66</v>
      </c>
      <c r="P352" t="n">
        <v>89.25</v>
      </c>
      <c r="Q352" t="n">
        <v>968.3200000000001</v>
      </c>
      <c r="R352" t="n">
        <v>31.03</v>
      </c>
      <c r="S352" t="n">
        <v>23.91</v>
      </c>
      <c r="T352" t="n">
        <v>2791.6</v>
      </c>
      <c r="U352" t="n">
        <v>0.77</v>
      </c>
      <c r="V352" t="n">
        <v>0.88</v>
      </c>
      <c r="W352" t="n">
        <v>1.1</v>
      </c>
      <c r="X352" t="n">
        <v>0.18</v>
      </c>
      <c r="Y352" t="n">
        <v>1</v>
      </c>
      <c r="Z352" t="n">
        <v>10</v>
      </c>
    </row>
    <row r="353">
      <c r="A353" t="n">
        <v>30</v>
      </c>
      <c r="B353" t="n">
        <v>115</v>
      </c>
      <c r="C353" t="inlineStr">
        <is>
          <t xml:space="preserve">CONCLUIDO	</t>
        </is>
      </c>
      <c r="D353" t="n">
        <v>9.2791</v>
      </c>
      <c r="E353" t="n">
        <v>10.78</v>
      </c>
      <c r="F353" t="n">
        <v>7.68</v>
      </c>
      <c r="G353" t="n">
        <v>46.06</v>
      </c>
      <c r="H353" t="n">
        <v>0.64</v>
      </c>
      <c r="I353" t="n">
        <v>10</v>
      </c>
      <c r="J353" t="n">
        <v>235.63</v>
      </c>
      <c r="K353" t="n">
        <v>56.94</v>
      </c>
      <c r="L353" t="n">
        <v>8.5</v>
      </c>
      <c r="M353" t="n">
        <v>1</v>
      </c>
      <c r="N353" t="n">
        <v>55.18</v>
      </c>
      <c r="O353" t="n">
        <v>29294.76</v>
      </c>
      <c r="P353" t="n">
        <v>89.75</v>
      </c>
      <c r="Q353" t="n">
        <v>968.3200000000001</v>
      </c>
      <c r="R353" t="n">
        <v>31.08</v>
      </c>
      <c r="S353" t="n">
        <v>23.91</v>
      </c>
      <c r="T353" t="n">
        <v>2814.73</v>
      </c>
      <c r="U353" t="n">
        <v>0.77</v>
      </c>
      <c r="V353" t="n">
        <v>0.88</v>
      </c>
      <c r="W353" t="n">
        <v>1.1</v>
      </c>
      <c r="X353" t="n">
        <v>0.18</v>
      </c>
      <c r="Y353" t="n">
        <v>1</v>
      </c>
      <c r="Z353" t="n">
        <v>10</v>
      </c>
    </row>
    <row r="354">
      <c r="A354" t="n">
        <v>31</v>
      </c>
      <c r="B354" t="n">
        <v>115</v>
      </c>
      <c r="C354" t="inlineStr">
        <is>
          <t xml:space="preserve">CONCLUIDO	</t>
        </is>
      </c>
      <c r="D354" t="n">
        <v>9.276899999999999</v>
      </c>
      <c r="E354" t="n">
        <v>10.78</v>
      </c>
      <c r="F354" t="n">
        <v>7.68</v>
      </c>
      <c r="G354" t="n">
        <v>46.08</v>
      </c>
      <c r="H354" t="n">
        <v>0.66</v>
      </c>
      <c r="I354" t="n">
        <v>10</v>
      </c>
      <c r="J354" t="n">
        <v>236.06</v>
      </c>
      <c r="K354" t="n">
        <v>56.94</v>
      </c>
      <c r="L354" t="n">
        <v>8.75</v>
      </c>
      <c r="M354" t="n">
        <v>0</v>
      </c>
      <c r="N354" t="n">
        <v>55.36</v>
      </c>
      <c r="O354" t="n">
        <v>29347.92</v>
      </c>
      <c r="P354" t="n">
        <v>89.84</v>
      </c>
      <c r="Q354" t="n">
        <v>968.3200000000001</v>
      </c>
      <c r="R354" t="n">
        <v>31.11</v>
      </c>
      <c r="S354" t="n">
        <v>23.91</v>
      </c>
      <c r="T354" t="n">
        <v>2831.03</v>
      </c>
      <c r="U354" t="n">
        <v>0.77</v>
      </c>
      <c r="V354" t="n">
        <v>0.88</v>
      </c>
      <c r="W354" t="n">
        <v>1.11</v>
      </c>
      <c r="X354" t="n">
        <v>0.18</v>
      </c>
      <c r="Y354" t="n">
        <v>1</v>
      </c>
      <c r="Z354" t="n">
        <v>10</v>
      </c>
    </row>
    <row r="355">
      <c r="A355" t="n">
        <v>0</v>
      </c>
      <c r="B355" t="n">
        <v>35</v>
      </c>
      <c r="C355" t="inlineStr">
        <is>
          <t xml:space="preserve">CONCLUIDO	</t>
        </is>
      </c>
      <c r="D355" t="n">
        <v>9.174799999999999</v>
      </c>
      <c r="E355" t="n">
        <v>10.9</v>
      </c>
      <c r="F355" t="n">
        <v>8.300000000000001</v>
      </c>
      <c r="G355" t="n">
        <v>12.15</v>
      </c>
      <c r="H355" t="n">
        <v>0.22</v>
      </c>
      <c r="I355" t="n">
        <v>41</v>
      </c>
      <c r="J355" t="n">
        <v>80.84</v>
      </c>
      <c r="K355" t="n">
        <v>35.1</v>
      </c>
      <c r="L355" t="n">
        <v>1</v>
      </c>
      <c r="M355" t="n">
        <v>39</v>
      </c>
      <c r="N355" t="n">
        <v>9.74</v>
      </c>
      <c r="O355" t="n">
        <v>10204.21</v>
      </c>
      <c r="P355" t="n">
        <v>55.38</v>
      </c>
      <c r="Q355" t="n">
        <v>968.5</v>
      </c>
      <c r="R355" t="n">
        <v>50.54</v>
      </c>
      <c r="S355" t="n">
        <v>23.91</v>
      </c>
      <c r="T355" t="n">
        <v>12389.03</v>
      </c>
      <c r="U355" t="n">
        <v>0.47</v>
      </c>
      <c r="V355" t="n">
        <v>0.8100000000000001</v>
      </c>
      <c r="W355" t="n">
        <v>1.15</v>
      </c>
      <c r="X355" t="n">
        <v>0.8</v>
      </c>
      <c r="Y355" t="n">
        <v>1</v>
      </c>
      <c r="Z355" t="n">
        <v>10</v>
      </c>
    </row>
    <row r="356">
      <c r="A356" t="n">
        <v>1</v>
      </c>
      <c r="B356" t="n">
        <v>35</v>
      </c>
      <c r="C356" t="inlineStr">
        <is>
          <t xml:space="preserve">CONCLUIDO	</t>
        </is>
      </c>
      <c r="D356" t="n">
        <v>9.4384</v>
      </c>
      <c r="E356" t="n">
        <v>10.6</v>
      </c>
      <c r="F356" t="n">
        <v>8.15</v>
      </c>
      <c r="G356" t="n">
        <v>15.28</v>
      </c>
      <c r="H356" t="n">
        <v>0.27</v>
      </c>
      <c r="I356" t="n">
        <v>32</v>
      </c>
      <c r="J356" t="n">
        <v>81.14</v>
      </c>
      <c r="K356" t="n">
        <v>35.1</v>
      </c>
      <c r="L356" t="n">
        <v>1.25</v>
      </c>
      <c r="M356" t="n">
        <v>18</v>
      </c>
      <c r="N356" t="n">
        <v>9.789999999999999</v>
      </c>
      <c r="O356" t="n">
        <v>10241.25</v>
      </c>
      <c r="P356" t="n">
        <v>51.47</v>
      </c>
      <c r="Q356" t="n">
        <v>968.3200000000001</v>
      </c>
      <c r="R356" t="n">
        <v>45.49</v>
      </c>
      <c r="S356" t="n">
        <v>23.91</v>
      </c>
      <c r="T356" t="n">
        <v>9908.959999999999</v>
      </c>
      <c r="U356" t="n">
        <v>0.53</v>
      </c>
      <c r="V356" t="n">
        <v>0.83</v>
      </c>
      <c r="W356" t="n">
        <v>1.15</v>
      </c>
      <c r="X356" t="n">
        <v>0.66</v>
      </c>
      <c r="Y356" t="n">
        <v>1</v>
      </c>
      <c r="Z356" t="n">
        <v>10</v>
      </c>
    </row>
    <row r="357">
      <c r="A357" t="n">
        <v>2</v>
      </c>
      <c r="B357" t="n">
        <v>35</v>
      </c>
      <c r="C357" t="inlineStr">
        <is>
          <t xml:space="preserve">CONCLUIDO	</t>
        </is>
      </c>
      <c r="D357" t="n">
        <v>9.548299999999999</v>
      </c>
      <c r="E357" t="n">
        <v>10.47</v>
      </c>
      <c r="F357" t="n">
        <v>8.08</v>
      </c>
      <c r="G357" t="n">
        <v>16.72</v>
      </c>
      <c r="H357" t="n">
        <v>0.32</v>
      </c>
      <c r="I357" t="n">
        <v>29</v>
      </c>
      <c r="J357" t="n">
        <v>81.44</v>
      </c>
      <c r="K357" t="n">
        <v>35.1</v>
      </c>
      <c r="L357" t="n">
        <v>1.5</v>
      </c>
      <c r="M357" t="n">
        <v>2</v>
      </c>
      <c r="N357" t="n">
        <v>9.84</v>
      </c>
      <c r="O357" t="n">
        <v>10278.32</v>
      </c>
      <c r="P357" t="n">
        <v>50.21</v>
      </c>
      <c r="Q357" t="n">
        <v>968.47</v>
      </c>
      <c r="R357" t="n">
        <v>42.8</v>
      </c>
      <c r="S357" t="n">
        <v>23.91</v>
      </c>
      <c r="T357" t="n">
        <v>8580.450000000001</v>
      </c>
      <c r="U357" t="n">
        <v>0.5600000000000001</v>
      </c>
      <c r="V357" t="n">
        <v>0.84</v>
      </c>
      <c r="W357" t="n">
        <v>1.16</v>
      </c>
      <c r="X357" t="n">
        <v>0.58</v>
      </c>
      <c r="Y357" t="n">
        <v>1</v>
      </c>
      <c r="Z357" t="n">
        <v>10</v>
      </c>
    </row>
    <row r="358">
      <c r="A358" t="n">
        <v>3</v>
      </c>
      <c r="B358" t="n">
        <v>35</v>
      </c>
      <c r="C358" t="inlineStr">
        <is>
          <t xml:space="preserve">CONCLUIDO	</t>
        </is>
      </c>
      <c r="D358" t="n">
        <v>9.5448</v>
      </c>
      <c r="E358" t="n">
        <v>10.48</v>
      </c>
      <c r="F358" t="n">
        <v>8.09</v>
      </c>
      <c r="G358" t="n">
        <v>16.73</v>
      </c>
      <c r="H358" t="n">
        <v>0.38</v>
      </c>
      <c r="I358" t="n">
        <v>29</v>
      </c>
      <c r="J358" t="n">
        <v>81.73999999999999</v>
      </c>
      <c r="K358" t="n">
        <v>35.1</v>
      </c>
      <c r="L358" t="n">
        <v>1.75</v>
      </c>
      <c r="M358" t="n">
        <v>0</v>
      </c>
      <c r="N358" t="n">
        <v>9.890000000000001</v>
      </c>
      <c r="O358" t="n">
        <v>10315.41</v>
      </c>
      <c r="P358" t="n">
        <v>50.4</v>
      </c>
      <c r="Q358" t="n">
        <v>968.47</v>
      </c>
      <c r="R358" t="n">
        <v>43</v>
      </c>
      <c r="S358" t="n">
        <v>23.91</v>
      </c>
      <c r="T358" t="n">
        <v>8681.42</v>
      </c>
      <c r="U358" t="n">
        <v>0.5600000000000001</v>
      </c>
      <c r="V358" t="n">
        <v>0.84</v>
      </c>
      <c r="W358" t="n">
        <v>1.16</v>
      </c>
      <c r="X358" t="n">
        <v>0.59</v>
      </c>
      <c r="Y358" t="n">
        <v>1</v>
      </c>
      <c r="Z358" t="n">
        <v>10</v>
      </c>
    </row>
    <row r="359">
      <c r="A359" t="n">
        <v>0</v>
      </c>
      <c r="B359" t="n">
        <v>50</v>
      </c>
      <c r="C359" t="inlineStr">
        <is>
          <t xml:space="preserve">CONCLUIDO	</t>
        </is>
      </c>
      <c r="D359" t="n">
        <v>8.443</v>
      </c>
      <c r="E359" t="n">
        <v>11.84</v>
      </c>
      <c r="F359" t="n">
        <v>8.59</v>
      </c>
      <c r="G359" t="n">
        <v>9.369999999999999</v>
      </c>
      <c r="H359" t="n">
        <v>0.16</v>
      </c>
      <c r="I359" t="n">
        <v>55</v>
      </c>
      <c r="J359" t="n">
        <v>107.41</v>
      </c>
      <c r="K359" t="n">
        <v>41.65</v>
      </c>
      <c r="L359" t="n">
        <v>1</v>
      </c>
      <c r="M359" t="n">
        <v>53</v>
      </c>
      <c r="N359" t="n">
        <v>14.77</v>
      </c>
      <c r="O359" t="n">
        <v>13481.73</v>
      </c>
      <c r="P359" t="n">
        <v>74.92</v>
      </c>
      <c r="Q359" t="n">
        <v>968.42</v>
      </c>
      <c r="R359" t="n">
        <v>59.33</v>
      </c>
      <c r="S359" t="n">
        <v>23.91</v>
      </c>
      <c r="T359" t="n">
        <v>16715.13</v>
      </c>
      <c r="U359" t="n">
        <v>0.4</v>
      </c>
      <c r="V359" t="n">
        <v>0.79</v>
      </c>
      <c r="W359" t="n">
        <v>1.18</v>
      </c>
      <c r="X359" t="n">
        <v>1.09</v>
      </c>
      <c r="Y359" t="n">
        <v>1</v>
      </c>
      <c r="Z359" t="n">
        <v>10</v>
      </c>
    </row>
    <row r="360">
      <c r="A360" t="n">
        <v>1</v>
      </c>
      <c r="B360" t="n">
        <v>50</v>
      </c>
      <c r="C360" t="inlineStr">
        <is>
          <t xml:space="preserve">CONCLUIDO	</t>
        </is>
      </c>
      <c r="D360" t="n">
        <v>8.852</v>
      </c>
      <c r="E360" t="n">
        <v>11.3</v>
      </c>
      <c r="F360" t="n">
        <v>8.33</v>
      </c>
      <c r="G360" t="n">
        <v>11.9</v>
      </c>
      <c r="H360" t="n">
        <v>0.2</v>
      </c>
      <c r="I360" t="n">
        <v>42</v>
      </c>
      <c r="J360" t="n">
        <v>107.73</v>
      </c>
      <c r="K360" t="n">
        <v>41.65</v>
      </c>
      <c r="L360" t="n">
        <v>1.25</v>
      </c>
      <c r="M360" t="n">
        <v>40</v>
      </c>
      <c r="N360" t="n">
        <v>14.83</v>
      </c>
      <c r="O360" t="n">
        <v>13520.81</v>
      </c>
      <c r="P360" t="n">
        <v>70.67</v>
      </c>
      <c r="Q360" t="n">
        <v>968.63</v>
      </c>
      <c r="R360" t="n">
        <v>51.64</v>
      </c>
      <c r="S360" t="n">
        <v>23.91</v>
      </c>
      <c r="T360" t="n">
        <v>12934.59</v>
      </c>
      <c r="U360" t="n">
        <v>0.46</v>
      </c>
      <c r="V360" t="n">
        <v>0.8100000000000001</v>
      </c>
      <c r="W360" t="n">
        <v>1.15</v>
      </c>
      <c r="X360" t="n">
        <v>0.83</v>
      </c>
      <c r="Y360" t="n">
        <v>1</v>
      </c>
      <c r="Z360" t="n">
        <v>10</v>
      </c>
    </row>
    <row r="361">
      <c r="A361" t="n">
        <v>2</v>
      </c>
      <c r="B361" t="n">
        <v>50</v>
      </c>
      <c r="C361" t="inlineStr">
        <is>
          <t xml:space="preserve">CONCLUIDO	</t>
        </is>
      </c>
      <c r="D361" t="n">
        <v>9.1624</v>
      </c>
      <c r="E361" t="n">
        <v>10.91</v>
      </c>
      <c r="F361" t="n">
        <v>8.140000000000001</v>
      </c>
      <c r="G361" t="n">
        <v>14.81</v>
      </c>
      <c r="H361" t="n">
        <v>0.24</v>
      </c>
      <c r="I361" t="n">
        <v>33</v>
      </c>
      <c r="J361" t="n">
        <v>108.05</v>
      </c>
      <c r="K361" t="n">
        <v>41.65</v>
      </c>
      <c r="L361" t="n">
        <v>1.5</v>
      </c>
      <c r="M361" t="n">
        <v>31</v>
      </c>
      <c r="N361" t="n">
        <v>14.9</v>
      </c>
      <c r="O361" t="n">
        <v>13559.91</v>
      </c>
      <c r="P361" t="n">
        <v>66.56</v>
      </c>
      <c r="Q361" t="n">
        <v>968.37</v>
      </c>
      <c r="R361" t="n">
        <v>45.99</v>
      </c>
      <c r="S361" t="n">
        <v>23.91</v>
      </c>
      <c r="T361" t="n">
        <v>10156.3</v>
      </c>
      <c r="U361" t="n">
        <v>0.52</v>
      </c>
      <c r="V361" t="n">
        <v>0.83</v>
      </c>
      <c r="W361" t="n">
        <v>1.13</v>
      </c>
      <c r="X361" t="n">
        <v>0.65</v>
      </c>
      <c r="Y361" t="n">
        <v>1</v>
      </c>
      <c r="Z361" t="n">
        <v>10</v>
      </c>
    </row>
    <row r="362">
      <c r="A362" t="n">
        <v>3</v>
      </c>
      <c r="B362" t="n">
        <v>50</v>
      </c>
      <c r="C362" t="inlineStr">
        <is>
          <t xml:space="preserve">CONCLUIDO	</t>
        </is>
      </c>
      <c r="D362" t="n">
        <v>9.3992</v>
      </c>
      <c r="E362" t="n">
        <v>10.64</v>
      </c>
      <c r="F362" t="n">
        <v>8</v>
      </c>
      <c r="G362" t="n">
        <v>17.78</v>
      </c>
      <c r="H362" t="n">
        <v>0.28</v>
      </c>
      <c r="I362" t="n">
        <v>27</v>
      </c>
      <c r="J362" t="n">
        <v>108.37</v>
      </c>
      <c r="K362" t="n">
        <v>41.65</v>
      </c>
      <c r="L362" t="n">
        <v>1.75</v>
      </c>
      <c r="M362" t="n">
        <v>24</v>
      </c>
      <c r="N362" t="n">
        <v>14.97</v>
      </c>
      <c r="O362" t="n">
        <v>13599.17</v>
      </c>
      <c r="P362" t="n">
        <v>62.84</v>
      </c>
      <c r="Q362" t="n">
        <v>968.52</v>
      </c>
      <c r="R362" t="n">
        <v>41.22</v>
      </c>
      <c r="S362" t="n">
        <v>23.91</v>
      </c>
      <c r="T362" t="n">
        <v>7800.8</v>
      </c>
      <c r="U362" t="n">
        <v>0.58</v>
      </c>
      <c r="V362" t="n">
        <v>0.85</v>
      </c>
      <c r="W362" t="n">
        <v>1.13</v>
      </c>
      <c r="X362" t="n">
        <v>0.51</v>
      </c>
      <c r="Y362" t="n">
        <v>1</v>
      </c>
      <c r="Z362" t="n">
        <v>10</v>
      </c>
    </row>
    <row r="363">
      <c r="A363" t="n">
        <v>4</v>
      </c>
      <c r="B363" t="n">
        <v>50</v>
      </c>
      <c r="C363" t="inlineStr">
        <is>
          <t xml:space="preserve">CONCLUIDO	</t>
        </is>
      </c>
      <c r="D363" t="n">
        <v>9.5402</v>
      </c>
      <c r="E363" t="n">
        <v>10.48</v>
      </c>
      <c r="F363" t="n">
        <v>7.93</v>
      </c>
      <c r="G363" t="n">
        <v>20.7</v>
      </c>
      <c r="H363" t="n">
        <v>0.32</v>
      </c>
      <c r="I363" t="n">
        <v>23</v>
      </c>
      <c r="J363" t="n">
        <v>108.68</v>
      </c>
      <c r="K363" t="n">
        <v>41.65</v>
      </c>
      <c r="L363" t="n">
        <v>2</v>
      </c>
      <c r="M363" t="n">
        <v>17</v>
      </c>
      <c r="N363" t="n">
        <v>15.03</v>
      </c>
      <c r="O363" t="n">
        <v>13638.32</v>
      </c>
      <c r="P363" t="n">
        <v>59.5</v>
      </c>
      <c r="Q363" t="n">
        <v>968.6</v>
      </c>
      <c r="R363" t="n">
        <v>39.2</v>
      </c>
      <c r="S363" t="n">
        <v>23.91</v>
      </c>
      <c r="T363" t="n">
        <v>6812.35</v>
      </c>
      <c r="U363" t="n">
        <v>0.61</v>
      </c>
      <c r="V363" t="n">
        <v>0.85</v>
      </c>
      <c r="W363" t="n">
        <v>1.12</v>
      </c>
      <c r="X363" t="n">
        <v>0.44</v>
      </c>
      <c r="Y363" t="n">
        <v>1</v>
      </c>
      <c r="Z363" t="n">
        <v>10</v>
      </c>
    </row>
    <row r="364">
      <c r="A364" t="n">
        <v>5</v>
      </c>
      <c r="B364" t="n">
        <v>50</v>
      </c>
      <c r="C364" t="inlineStr">
        <is>
          <t xml:space="preserve">CONCLUIDO	</t>
        </is>
      </c>
      <c r="D364" t="n">
        <v>9.599</v>
      </c>
      <c r="E364" t="n">
        <v>10.42</v>
      </c>
      <c r="F364" t="n">
        <v>7.92</v>
      </c>
      <c r="G364" t="n">
        <v>22.61</v>
      </c>
      <c r="H364" t="n">
        <v>0.36</v>
      </c>
      <c r="I364" t="n">
        <v>21</v>
      </c>
      <c r="J364" t="n">
        <v>109</v>
      </c>
      <c r="K364" t="n">
        <v>41.65</v>
      </c>
      <c r="L364" t="n">
        <v>2.25</v>
      </c>
      <c r="M364" t="n">
        <v>3</v>
      </c>
      <c r="N364" t="n">
        <v>15.1</v>
      </c>
      <c r="O364" t="n">
        <v>13677.51</v>
      </c>
      <c r="P364" t="n">
        <v>58.93</v>
      </c>
      <c r="Q364" t="n">
        <v>968.51</v>
      </c>
      <c r="R364" t="n">
        <v>38.07</v>
      </c>
      <c r="S364" t="n">
        <v>23.91</v>
      </c>
      <c r="T364" t="n">
        <v>6255.18</v>
      </c>
      <c r="U364" t="n">
        <v>0.63</v>
      </c>
      <c r="V364" t="n">
        <v>0.85</v>
      </c>
      <c r="W364" t="n">
        <v>1.13</v>
      </c>
      <c r="X364" t="n">
        <v>0.42</v>
      </c>
      <c r="Y364" t="n">
        <v>1</v>
      </c>
      <c r="Z364" t="n">
        <v>10</v>
      </c>
    </row>
    <row r="365">
      <c r="A365" t="n">
        <v>6</v>
      </c>
      <c r="B365" t="n">
        <v>50</v>
      </c>
      <c r="C365" t="inlineStr">
        <is>
          <t xml:space="preserve">CONCLUIDO	</t>
        </is>
      </c>
      <c r="D365" t="n">
        <v>9.586499999999999</v>
      </c>
      <c r="E365" t="n">
        <v>10.43</v>
      </c>
      <c r="F365" t="n">
        <v>7.93</v>
      </c>
      <c r="G365" t="n">
        <v>22.65</v>
      </c>
      <c r="H365" t="n">
        <v>0.4</v>
      </c>
      <c r="I365" t="n">
        <v>21</v>
      </c>
      <c r="J365" t="n">
        <v>109.32</v>
      </c>
      <c r="K365" t="n">
        <v>41.65</v>
      </c>
      <c r="L365" t="n">
        <v>2.5</v>
      </c>
      <c r="M365" t="n">
        <v>1</v>
      </c>
      <c r="N365" t="n">
        <v>15.17</v>
      </c>
      <c r="O365" t="n">
        <v>13716.72</v>
      </c>
      <c r="P365" t="n">
        <v>58.85</v>
      </c>
      <c r="Q365" t="n">
        <v>968.58</v>
      </c>
      <c r="R365" t="n">
        <v>38.35</v>
      </c>
      <c r="S365" t="n">
        <v>23.91</v>
      </c>
      <c r="T365" t="n">
        <v>6396.05</v>
      </c>
      <c r="U365" t="n">
        <v>0.62</v>
      </c>
      <c r="V365" t="n">
        <v>0.85</v>
      </c>
      <c r="W365" t="n">
        <v>1.14</v>
      </c>
      <c r="X365" t="n">
        <v>0.43</v>
      </c>
      <c r="Y365" t="n">
        <v>1</v>
      </c>
      <c r="Z365" t="n">
        <v>10</v>
      </c>
    </row>
    <row r="366">
      <c r="A366" t="n">
        <v>7</v>
      </c>
      <c r="B366" t="n">
        <v>50</v>
      </c>
      <c r="C366" t="inlineStr">
        <is>
          <t xml:space="preserve">CONCLUIDO	</t>
        </is>
      </c>
      <c r="D366" t="n">
        <v>9.599</v>
      </c>
      <c r="E366" t="n">
        <v>10.42</v>
      </c>
      <c r="F366" t="n">
        <v>7.92</v>
      </c>
      <c r="G366" t="n">
        <v>22.61</v>
      </c>
      <c r="H366" t="n">
        <v>0.44</v>
      </c>
      <c r="I366" t="n">
        <v>21</v>
      </c>
      <c r="J366" t="n">
        <v>109.64</v>
      </c>
      <c r="K366" t="n">
        <v>41.65</v>
      </c>
      <c r="L366" t="n">
        <v>2.75</v>
      </c>
      <c r="M366" t="n">
        <v>0</v>
      </c>
      <c r="N366" t="n">
        <v>15.24</v>
      </c>
      <c r="O366" t="n">
        <v>13755.95</v>
      </c>
      <c r="P366" t="n">
        <v>58.83</v>
      </c>
      <c r="Q366" t="n">
        <v>968.52</v>
      </c>
      <c r="R366" t="n">
        <v>37.98</v>
      </c>
      <c r="S366" t="n">
        <v>23.91</v>
      </c>
      <c r="T366" t="n">
        <v>6211.64</v>
      </c>
      <c r="U366" t="n">
        <v>0.63</v>
      </c>
      <c r="V366" t="n">
        <v>0.85</v>
      </c>
      <c r="W366" t="n">
        <v>1.14</v>
      </c>
      <c r="X366" t="n">
        <v>0.42</v>
      </c>
      <c r="Y366" t="n">
        <v>1</v>
      </c>
      <c r="Z366" t="n">
        <v>10</v>
      </c>
    </row>
    <row r="367">
      <c r="A367" t="n">
        <v>0</v>
      </c>
      <c r="B367" t="n">
        <v>25</v>
      </c>
      <c r="C367" t="inlineStr">
        <is>
          <t xml:space="preserve">CONCLUIDO	</t>
        </is>
      </c>
      <c r="D367" t="n">
        <v>9.367900000000001</v>
      </c>
      <c r="E367" t="n">
        <v>10.67</v>
      </c>
      <c r="F367" t="n">
        <v>8.32</v>
      </c>
      <c r="G367" t="n">
        <v>12.49</v>
      </c>
      <c r="H367" t="n">
        <v>0.28</v>
      </c>
      <c r="I367" t="n">
        <v>40</v>
      </c>
      <c r="J367" t="n">
        <v>61.76</v>
      </c>
      <c r="K367" t="n">
        <v>28.92</v>
      </c>
      <c r="L367" t="n">
        <v>1</v>
      </c>
      <c r="M367" t="n">
        <v>1</v>
      </c>
      <c r="N367" t="n">
        <v>6.84</v>
      </c>
      <c r="O367" t="n">
        <v>7851.41</v>
      </c>
      <c r="P367" t="n">
        <v>43.85</v>
      </c>
      <c r="Q367" t="n">
        <v>968.6799999999999</v>
      </c>
      <c r="R367" t="n">
        <v>50.03</v>
      </c>
      <c r="S367" t="n">
        <v>23.91</v>
      </c>
      <c r="T367" t="n">
        <v>12138.98</v>
      </c>
      <c r="U367" t="n">
        <v>0.48</v>
      </c>
      <c r="V367" t="n">
        <v>0.8100000000000001</v>
      </c>
      <c r="W367" t="n">
        <v>1.19</v>
      </c>
      <c r="X367" t="n">
        <v>0.83</v>
      </c>
      <c r="Y367" t="n">
        <v>1</v>
      </c>
      <c r="Z367" t="n">
        <v>10</v>
      </c>
    </row>
    <row r="368">
      <c r="A368" t="n">
        <v>1</v>
      </c>
      <c r="B368" t="n">
        <v>25</v>
      </c>
      <c r="C368" t="inlineStr">
        <is>
          <t xml:space="preserve">CONCLUIDO	</t>
        </is>
      </c>
      <c r="D368" t="n">
        <v>9.3826</v>
      </c>
      <c r="E368" t="n">
        <v>10.66</v>
      </c>
      <c r="F368" t="n">
        <v>8.31</v>
      </c>
      <c r="G368" t="n">
        <v>12.46</v>
      </c>
      <c r="H368" t="n">
        <v>0.35</v>
      </c>
      <c r="I368" t="n">
        <v>40</v>
      </c>
      <c r="J368" t="n">
        <v>62.05</v>
      </c>
      <c r="K368" t="n">
        <v>28.92</v>
      </c>
      <c r="L368" t="n">
        <v>1.25</v>
      </c>
      <c r="M368" t="n">
        <v>0</v>
      </c>
      <c r="N368" t="n">
        <v>6.88</v>
      </c>
      <c r="O368" t="n">
        <v>7887.12</v>
      </c>
      <c r="P368" t="n">
        <v>44.15</v>
      </c>
      <c r="Q368" t="n">
        <v>968.45</v>
      </c>
      <c r="R368" t="n">
        <v>49.46</v>
      </c>
      <c r="S368" t="n">
        <v>23.91</v>
      </c>
      <c r="T368" t="n">
        <v>11855.64</v>
      </c>
      <c r="U368" t="n">
        <v>0.48</v>
      </c>
      <c r="V368" t="n">
        <v>0.8100000000000001</v>
      </c>
      <c r="W368" t="n">
        <v>1.19</v>
      </c>
      <c r="X368" t="n">
        <v>0.8100000000000001</v>
      </c>
      <c r="Y368" t="n">
        <v>1</v>
      </c>
      <c r="Z368" t="n">
        <v>10</v>
      </c>
    </row>
    <row r="369">
      <c r="A369" t="n">
        <v>0</v>
      </c>
      <c r="B369" t="n">
        <v>85</v>
      </c>
      <c r="C369" t="inlineStr">
        <is>
          <t xml:space="preserve">CONCLUIDO	</t>
        </is>
      </c>
      <c r="D369" t="n">
        <v>6.9934</v>
      </c>
      <c r="E369" t="n">
        <v>14.3</v>
      </c>
      <c r="F369" t="n">
        <v>9.15</v>
      </c>
      <c r="G369" t="n">
        <v>6.69</v>
      </c>
      <c r="H369" t="n">
        <v>0.11</v>
      </c>
      <c r="I369" t="n">
        <v>82</v>
      </c>
      <c r="J369" t="n">
        <v>167.88</v>
      </c>
      <c r="K369" t="n">
        <v>51.39</v>
      </c>
      <c r="L369" t="n">
        <v>1</v>
      </c>
      <c r="M369" t="n">
        <v>80</v>
      </c>
      <c r="N369" t="n">
        <v>30.49</v>
      </c>
      <c r="O369" t="n">
        <v>20939.59</v>
      </c>
      <c r="P369" t="n">
        <v>112.55</v>
      </c>
      <c r="Q369" t="n">
        <v>968.4299999999999</v>
      </c>
      <c r="R369" t="n">
        <v>77.25</v>
      </c>
      <c r="S369" t="n">
        <v>23.91</v>
      </c>
      <c r="T369" t="n">
        <v>25542.85</v>
      </c>
      <c r="U369" t="n">
        <v>0.31</v>
      </c>
      <c r="V369" t="n">
        <v>0.74</v>
      </c>
      <c r="W369" t="n">
        <v>1.21</v>
      </c>
      <c r="X369" t="n">
        <v>1.65</v>
      </c>
      <c r="Y369" t="n">
        <v>1</v>
      </c>
      <c r="Z369" t="n">
        <v>10</v>
      </c>
    </row>
    <row r="370">
      <c r="A370" t="n">
        <v>1</v>
      </c>
      <c r="B370" t="n">
        <v>85</v>
      </c>
      <c r="C370" t="inlineStr">
        <is>
          <t xml:space="preserve">CONCLUIDO	</t>
        </is>
      </c>
      <c r="D370" t="n">
        <v>7.5756</v>
      </c>
      <c r="E370" t="n">
        <v>13.2</v>
      </c>
      <c r="F370" t="n">
        <v>8.73</v>
      </c>
      <c r="G370" t="n">
        <v>8.449999999999999</v>
      </c>
      <c r="H370" t="n">
        <v>0.13</v>
      </c>
      <c r="I370" t="n">
        <v>62</v>
      </c>
      <c r="J370" t="n">
        <v>168.25</v>
      </c>
      <c r="K370" t="n">
        <v>51.39</v>
      </c>
      <c r="L370" t="n">
        <v>1.25</v>
      </c>
      <c r="M370" t="n">
        <v>60</v>
      </c>
      <c r="N370" t="n">
        <v>30.6</v>
      </c>
      <c r="O370" t="n">
        <v>20984.25</v>
      </c>
      <c r="P370" t="n">
        <v>106.15</v>
      </c>
      <c r="Q370" t="n">
        <v>968.5700000000001</v>
      </c>
      <c r="R370" t="n">
        <v>64.06</v>
      </c>
      <c r="S370" t="n">
        <v>23.91</v>
      </c>
      <c r="T370" t="n">
        <v>19046.9</v>
      </c>
      <c r="U370" t="n">
        <v>0.37</v>
      </c>
      <c r="V370" t="n">
        <v>0.78</v>
      </c>
      <c r="W370" t="n">
        <v>1.17</v>
      </c>
      <c r="X370" t="n">
        <v>1.23</v>
      </c>
      <c r="Y370" t="n">
        <v>1</v>
      </c>
      <c r="Z370" t="n">
        <v>10</v>
      </c>
    </row>
    <row r="371">
      <c r="A371" t="n">
        <v>2</v>
      </c>
      <c r="B371" t="n">
        <v>85</v>
      </c>
      <c r="C371" t="inlineStr">
        <is>
          <t xml:space="preserve">CONCLUIDO	</t>
        </is>
      </c>
      <c r="D371" t="n">
        <v>7.9579</v>
      </c>
      <c r="E371" t="n">
        <v>12.57</v>
      </c>
      <c r="F371" t="n">
        <v>8.5</v>
      </c>
      <c r="G371" t="n">
        <v>10.2</v>
      </c>
      <c r="H371" t="n">
        <v>0.16</v>
      </c>
      <c r="I371" t="n">
        <v>50</v>
      </c>
      <c r="J371" t="n">
        <v>168.61</v>
      </c>
      <c r="K371" t="n">
        <v>51.39</v>
      </c>
      <c r="L371" t="n">
        <v>1.5</v>
      </c>
      <c r="M371" t="n">
        <v>48</v>
      </c>
      <c r="N371" t="n">
        <v>30.71</v>
      </c>
      <c r="O371" t="n">
        <v>21028.94</v>
      </c>
      <c r="P371" t="n">
        <v>101.97</v>
      </c>
      <c r="Q371" t="n">
        <v>968.42</v>
      </c>
      <c r="R371" t="n">
        <v>56.68</v>
      </c>
      <c r="S371" t="n">
        <v>23.91</v>
      </c>
      <c r="T371" t="n">
        <v>15413.72</v>
      </c>
      <c r="U371" t="n">
        <v>0.42</v>
      </c>
      <c r="V371" t="n">
        <v>0.8</v>
      </c>
      <c r="W371" t="n">
        <v>1.17</v>
      </c>
      <c r="X371" t="n">
        <v>1</v>
      </c>
      <c r="Y371" t="n">
        <v>1</v>
      </c>
      <c r="Z371" t="n">
        <v>10</v>
      </c>
    </row>
    <row r="372">
      <c r="A372" t="n">
        <v>3</v>
      </c>
      <c r="B372" t="n">
        <v>85</v>
      </c>
      <c r="C372" t="inlineStr">
        <is>
          <t xml:space="preserve">CONCLUIDO	</t>
        </is>
      </c>
      <c r="D372" t="n">
        <v>8.243499999999999</v>
      </c>
      <c r="E372" t="n">
        <v>12.13</v>
      </c>
      <c r="F372" t="n">
        <v>8.34</v>
      </c>
      <c r="G372" t="n">
        <v>11.91</v>
      </c>
      <c r="H372" t="n">
        <v>0.18</v>
      </c>
      <c r="I372" t="n">
        <v>42</v>
      </c>
      <c r="J372" t="n">
        <v>168.97</v>
      </c>
      <c r="K372" t="n">
        <v>51.39</v>
      </c>
      <c r="L372" t="n">
        <v>1.75</v>
      </c>
      <c r="M372" t="n">
        <v>40</v>
      </c>
      <c r="N372" t="n">
        <v>30.83</v>
      </c>
      <c r="O372" t="n">
        <v>21073.68</v>
      </c>
      <c r="P372" t="n">
        <v>98.78</v>
      </c>
      <c r="Q372" t="n">
        <v>968.41</v>
      </c>
      <c r="R372" t="n">
        <v>51.69</v>
      </c>
      <c r="S372" t="n">
        <v>23.91</v>
      </c>
      <c r="T372" t="n">
        <v>12961.26</v>
      </c>
      <c r="U372" t="n">
        <v>0.46</v>
      </c>
      <c r="V372" t="n">
        <v>0.8100000000000001</v>
      </c>
      <c r="W372" t="n">
        <v>1.15</v>
      </c>
      <c r="X372" t="n">
        <v>0.84</v>
      </c>
      <c r="Y372" t="n">
        <v>1</v>
      </c>
      <c r="Z372" t="n">
        <v>10</v>
      </c>
    </row>
    <row r="373">
      <c r="A373" t="n">
        <v>4</v>
      </c>
      <c r="B373" t="n">
        <v>85</v>
      </c>
      <c r="C373" t="inlineStr">
        <is>
          <t xml:space="preserve">CONCLUIDO	</t>
        </is>
      </c>
      <c r="D373" t="n">
        <v>8.472200000000001</v>
      </c>
      <c r="E373" t="n">
        <v>11.8</v>
      </c>
      <c r="F373" t="n">
        <v>8.210000000000001</v>
      </c>
      <c r="G373" t="n">
        <v>13.68</v>
      </c>
      <c r="H373" t="n">
        <v>0.21</v>
      </c>
      <c r="I373" t="n">
        <v>36</v>
      </c>
      <c r="J373" t="n">
        <v>169.33</v>
      </c>
      <c r="K373" t="n">
        <v>51.39</v>
      </c>
      <c r="L373" t="n">
        <v>2</v>
      </c>
      <c r="M373" t="n">
        <v>34</v>
      </c>
      <c r="N373" t="n">
        <v>30.94</v>
      </c>
      <c r="O373" t="n">
        <v>21118.46</v>
      </c>
      <c r="P373" t="n">
        <v>95.98999999999999</v>
      </c>
      <c r="Q373" t="n">
        <v>968.34</v>
      </c>
      <c r="R373" t="n">
        <v>47.73</v>
      </c>
      <c r="S373" t="n">
        <v>23.91</v>
      </c>
      <c r="T373" t="n">
        <v>11013.24</v>
      </c>
      <c r="U373" t="n">
        <v>0.5</v>
      </c>
      <c r="V373" t="n">
        <v>0.82</v>
      </c>
      <c r="W373" t="n">
        <v>1.15</v>
      </c>
      <c r="X373" t="n">
        <v>0.71</v>
      </c>
      <c r="Y373" t="n">
        <v>1</v>
      </c>
      <c r="Z373" t="n">
        <v>10</v>
      </c>
    </row>
    <row r="374">
      <c r="A374" t="n">
        <v>5</v>
      </c>
      <c r="B374" t="n">
        <v>85</v>
      </c>
      <c r="C374" t="inlineStr">
        <is>
          <t xml:space="preserve">CONCLUIDO	</t>
        </is>
      </c>
      <c r="D374" t="n">
        <v>8.6816</v>
      </c>
      <c r="E374" t="n">
        <v>11.52</v>
      </c>
      <c r="F374" t="n">
        <v>8.1</v>
      </c>
      <c r="G374" t="n">
        <v>15.67</v>
      </c>
      <c r="H374" t="n">
        <v>0.24</v>
      </c>
      <c r="I374" t="n">
        <v>31</v>
      </c>
      <c r="J374" t="n">
        <v>169.7</v>
      </c>
      <c r="K374" t="n">
        <v>51.39</v>
      </c>
      <c r="L374" t="n">
        <v>2.25</v>
      </c>
      <c r="M374" t="n">
        <v>29</v>
      </c>
      <c r="N374" t="n">
        <v>31.05</v>
      </c>
      <c r="O374" t="n">
        <v>21163.27</v>
      </c>
      <c r="P374" t="n">
        <v>93.08</v>
      </c>
      <c r="Q374" t="n">
        <v>968.46</v>
      </c>
      <c r="R374" t="n">
        <v>44.16</v>
      </c>
      <c r="S374" t="n">
        <v>23.91</v>
      </c>
      <c r="T374" t="n">
        <v>9252.379999999999</v>
      </c>
      <c r="U374" t="n">
        <v>0.54</v>
      </c>
      <c r="V374" t="n">
        <v>0.84</v>
      </c>
      <c r="W374" t="n">
        <v>1.13</v>
      </c>
      <c r="X374" t="n">
        <v>0.6</v>
      </c>
      <c r="Y374" t="n">
        <v>1</v>
      </c>
      <c r="Z374" t="n">
        <v>10</v>
      </c>
    </row>
    <row r="375">
      <c r="A375" t="n">
        <v>6</v>
      </c>
      <c r="B375" t="n">
        <v>85</v>
      </c>
      <c r="C375" t="inlineStr">
        <is>
          <t xml:space="preserve">CONCLUIDO	</t>
        </is>
      </c>
      <c r="D375" t="n">
        <v>8.853</v>
      </c>
      <c r="E375" t="n">
        <v>11.3</v>
      </c>
      <c r="F375" t="n">
        <v>8.01</v>
      </c>
      <c r="G375" t="n">
        <v>17.8</v>
      </c>
      <c r="H375" t="n">
        <v>0.26</v>
      </c>
      <c r="I375" t="n">
        <v>27</v>
      </c>
      <c r="J375" t="n">
        <v>170.06</v>
      </c>
      <c r="K375" t="n">
        <v>51.39</v>
      </c>
      <c r="L375" t="n">
        <v>2.5</v>
      </c>
      <c r="M375" t="n">
        <v>25</v>
      </c>
      <c r="N375" t="n">
        <v>31.17</v>
      </c>
      <c r="O375" t="n">
        <v>21208.12</v>
      </c>
      <c r="P375" t="n">
        <v>90.58</v>
      </c>
      <c r="Q375" t="n">
        <v>968.37</v>
      </c>
      <c r="R375" t="n">
        <v>41.65</v>
      </c>
      <c r="S375" t="n">
        <v>23.91</v>
      </c>
      <c r="T375" t="n">
        <v>8017.75</v>
      </c>
      <c r="U375" t="n">
        <v>0.57</v>
      </c>
      <c r="V375" t="n">
        <v>0.84</v>
      </c>
      <c r="W375" t="n">
        <v>1.12</v>
      </c>
      <c r="X375" t="n">
        <v>0.51</v>
      </c>
      <c r="Y375" t="n">
        <v>1</v>
      </c>
      <c r="Z375" t="n">
        <v>10</v>
      </c>
    </row>
    <row r="376">
      <c r="A376" t="n">
        <v>7</v>
      </c>
      <c r="B376" t="n">
        <v>85</v>
      </c>
      <c r="C376" t="inlineStr">
        <is>
          <t xml:space="preserve">CONCLUIDO	</t>
        </is>
      </c>
      <c r="D376" t="n">
        <v>8.9354</v>
      </c>
      <c r="E376" t="n">
        <v>11.19</v>
      </c>
      <c r="F376" t="n">
        <v>7.97</v>
      </c>
      <c r="G376" t="n">
        <v>19.13</v>
      </c>
      <c r="H376" t="n">
        <v>0.29</v>
      </c>
      <c r="I376" t="n">
        <v>25</v>
      </c>
      <c r="J376" t="n">
        <v>170.42</v>
      </c>
      <c r="K376" t="n">
        <v>51.39</v>
      </c>
      <c r="L376" t="n">
        <v>2.75</v>
      </c>
      <c r="M376" t="n">
        <v>23</v>
      </c>
      <c r="N376" t="n">
        <v>31.28</v>
      </c>
      <c r="O376" t="n">
        <v>21253.01</v>
      </c>
      <c r="P376" t="n">
        <v>89.16</v>
      </c>
      <c r="Q376" t="n">
        <v>968.37</v>
      </c>
      <c r="R376" t="n">
        <v>40.29</v>
      </c>
      <c r="S376" t="n">
        <v>23.91</v>
      </c>
      <c r="T376" t="n">
        <v>7345.21</v>
      </c>
      <c r="U376" t="n">
        <v>0.59</v>
      </c>
      <c r="V376" t="n">
        <v>0.85</v>
      </c>
      <c r="W376" t="n">
        <v>1.12</v>
      </c>
      <c r="X376" t="n">
        <v>0.47</v>
      </c>
      <c r="Y376" t="n">
        <v>1</v>
      </c>
      <c r="Z376" t="n">
        <v>10</v>
      </c>
    </row>
    <row r="377">
      <c r="A377" t="n">
        <v>8</v>
      </c>
      <c r="B377" t="n">
        <v>85</v>
      </c>
      <c r="C377" t="inlineStr">
        <is>
          <t xml:space="preserve">CONCLUIDO	</t>
        </is>
      </c>
      <c r="D377" t="n">
        <v>9.0724</v>
      </c>
      <c r="E377" t="n">
        <v>11.02</v>
      </c>
      <c r="F377" t="n">
        <v>7.9</v>
      </c>
      <c r="G377" t="n">
        <v>21.56</v>
      </c>
      <c r="H377" t="n">
        <v>0.31</v>
      </c>
      <c r="I377" t="n">
        <v>22</v>
      </c>
      <c r="J377" t="n">
        <v>170.79</v>
      </c>
      <c r="K377" t="n">
        <v>51.39</v>
      </c>
      <c r="L377" t="n">
        <v>3</v>
      </c>
      <c r="M377" t="n">
        <v>20</v>
      </c>
      <c r="N377" t="n">
        <v>31.4</v>
      </c>
      <c r="O377" t="n">
        <v>21297.94</v>
      </c>
      <c r="P377" t="n">
        <v>86.64</v>
      </c>
      <c r="Q377" t="n">
        <v>968.3200000000001</v>
      </c>
      <c r="R377" t="n">
        <v>38.43</v>
      </c>
      <c r="S377" t="n">
        <v>23.91</v>
      </c>
      <c r="T377" t="n">
        <v>6432.38</v>
      </c>
      <c r="U377" t="n">
        <v>0.62</v>
      </c>
      <c r="V377" t="n">
        <v>0.86</v>
      </c>
      <c r="W377" t="n">
        <v>1.11</v>
      </c>
      <c r="X377" t="n">
        <v>0.41</v>
      </c>
      <c r="Y377" t="n">
        <v>1</v>
      </c>
      <c r="Z377" t="n">
        <v>10</v>
      </c>
    </row>
    <row r="378">
      <c r="A378" t="n">
        <v>9</v>
      </c>
      <c r="B378" t="n">
        <v>85</v>
      </c>
      <c r="C378" t="inlineStr">
        <is>
          <t xml:space="preserve">CONCLUIDO	</t>
        </is>
      </c>
      <c r="D378" t="n">
        <v>9.159800000000001</v>
      </c>
      <c r="E378" t="n">
        <v>10.92</v>
      </c>
      <c r="F378" t="n">
        <v>7.87</v>
      </c>
      <c r="G378" t="n">
        <v>23.6</v>
      </c>
      <c r="H378" t="n">
        <v>0.34</v>
      </c>
      <c r="I378" t="n">
        <v>20</v>
      </c>
      <c r="J378" t="n">
        <v>171.15</v>
      </c>
      <c r="K378" t="n">
        <v>51.39</v>
      </c>
      <c r="L378" t="n">
        <v>3.25</v>
      </c>
      <c r="M378" t="n">
        <v>18</v>
      </c>
      <c r="N378" t="n">
        <v>31.51</v>
      </c>
      <c r="O378" t="n">
        <v>21342.91</v>
      </c>
      <c r="P378" t="n">
        <v>84.88</v>
      </c>
      <c r="Q378" t="n">
        <v>968.41</v>
      </c>
      <c r="R378" t="n">
        <v>37.03</v>
      </c>
      <c r="S378" t="n">
        <v>23.91</v>
      </c>
      <c r="T378" t="n">
        <v>5742.25</v>
      </c>
      <c r="U378" t="n">
        <v>0.65</v>
      </c>
      <c r="V378" t="n">
        <v>0.86</v>
      </c>
      <c r="W378" t="n">
        <v>1.12</v>
      </c>
      <c r="X378" t="n">
        <v>0.37</v>
      </c>
      <c r="Y378" t="n">
        <v>1</v>
      </c>
      <c r="Z378" t="n">
        <v>10</v>
      </c>
    </row>
    <row r="379">
      <c r="A379" t="n">
        <v>10</v>
      </c>
      <c r="B379" t="n">
        <v>85</v>
      </c>
      <c r="C379" t="inlineStr">
        <is>
          <t xml:space="preserve">CONCLUIDO	</t>
        </is>
      </c>
      <c r="D379" t="n">
        <v>9.2493</v>
      </c>
      <c r="E379" t="n">
        <v>10.81</v>
      </c>
      <c r="F379" t="n">
        <v>7.83</v>
      </c>
      <c r="G379" t="n">
        <v>26.1</v>
      </c>
      <c r="H379" t="n">
        <v>0.36</v>
      </c>
      <c r="I379" t="n">
        <v>18</v>
      </c>
      <c r="J379" t="n">
        <v>171.52</v>
      </c>
      <c r="K379" t="n">
        <v>51.39</v>
      </c>
      <c r="L379" t="n">
        <v>3.5</v>
      </c>
      <c r="M379" t="n">
        <v>16</v>
      </c>
      <c r="N379" t="n">
        <v>31.63</v>
      </c>
      <c r="O379" t="n">
        <v>21387.92</v>
      </c>
      <c r="P379" t="n">
        <v>82.43000000000001</v>
      </c>
      <c r="Q379" t="n">
        <v>968.46</v>
      </c>
      <c r="R379" t="n">
        <v>36.14</v>
      </c>
      <c r="S379" t="n">
        <v>23.91</v>
      </c>
      <c r="T379" t="n">
        <v>5307.92</v>
      </c>
      <c r="U379" t="n">
        <v>0.66</v>
      </c>
      <c r="V379" t="n">
        <v>0.86</v>
      </c>
      <c r="W379" t="n">
        <v>1.1</v>
      </c>
      <c r="X379" t="n">
        <v>0.33</v>
      </c>
      <c r="Y379" t="n">
        <v>1</v>
      </c>
      <c r="Z379" t="n">
        <v>10</v>
      </c>
    </row>
    <row r="380">
      <c r="A380" t="n">
        <v>11</v>
      </c>
      <c r="B380" t="n">
        <v>85</v>
      </c>
      <c r="C380" t="inlineStr">
        <is>
          <t xml:space="preserve">CONCLUIDO	</t>
        </is>
      </c>
      <c r="D380" t="n">
        <v>9.2829</v>
      </c>
      <c r="E380" t="n">
        <v>10.77</v>
      </c>
      <c r="F380" t="n">
        <v>7.82</v>
      </c>
      <c r="G380" t="n">
        <v>27.61</v>
      </c>
      <c r="H380" t="n">
        <v>0.39</v>
      </c>
      <c r="I380" t="n">
        <v>17</v>
      </c>
      <c r="J380" t="n">
        <v>171.88</v>
      </c>
      <c r="K380" t="n">
        <v>51.39</v>
      </c>
      <c r="L380" t="n">
        <v>3.75</v>
      </c>
      <c r="M380" t="n">
        <v>15</v>
      </c>
      <c r="N380" t="n">
        <v>31.74</v>
      </c>
      <c r="O380" t="n">
        <v>21432.96</v>
      </c>
      <c r="P380" t="n">
        <v>81.36</v>
      </c>
      <c r="Q380" t="n">
        <v>968.41</v>
      </c>
      <c r="R380" t="n">
        <v>35.89</v>
      </c>
      <c r="S380" t="n">
        <v>23.91</v>
      </c>
      <c r="T380" t="n">
        <v>5187.56</v>
      </c>
      <c r="U380" t="n">
        <v>0.67</v>
      </c>
      <c r="V380" t="n">
        <v>0.86</v>
      </c>
      <c r="W380" t="n">
        <v>1.11</v>
      </c>
      <c r="X380" t="n">
        <v>0.33</v>
      </c>
      <c r="Y380" t="n">
        <v>1</v>
      </c>
      <c r="Z380" t="n">
        <v>10</v>
      </c>
    </row>
    <row r="381">
      <c r="A381" t="n">
        <v>12</v>
      </c>
      <c r="B381" t="n">
        <v>85</v>
      </c>
      <c r="C381" t="inlineStr">
        <is>
          <t xml:space="preserve">CONCLUIDO	</t>
        </is>
      </c>
      <c r="D381" t="n">
        <v>9.3748</v>
      </c>
      <c r="E381" t="n">
        <v>10.67</v>
      </c>
      <c r="F381" t="n">
        <v>7.79</v>
      </c>
      <c r="G381" t="n">
        <v>31.14</v>
      </c>
      <c r="H381" t="n">
        <v>0.41</v>
      </c>
      <c r="I381" t="n">
        <v>15</v>
      </c>
      <c r="J381" t="n">
        <v>172.25</v>
      </c>
      <c r="K381" t="n">
        <v>51.39</v>
      </c>
      <c r="L381" t="n">
        <v>4</v>
      </c>
      <c r="M381" t="n">
        <v>13</v>
      </c>
      <c r="N381" t="n">
        <v>31.86</v>
      </c>
      <c r="O381" t="n">
        <v>21478.05</v>
      </c>
      <c r="P381" t="n">
        <v>78.06</v>
      </c>
      <c r="Q381" t="n">
        <v>968.3200000000001</v>
      </c>
      <c r="R381" t="n">
        <v>34.69</v>
      </c>
      <c r="S381" t="n">
        <v>23.91</v>
      </c>
      <c r="T381" t="n">
        <v>4598.33</v>
      </c>
      <c r="U381" t="n">
        <v>0.6899999999999999</v>
      </c>
      <c r="V381" t="n">
        <v>0.87</v>
      </c>
      <c r="W381" t="n">
        <v>1.11</v>
      </c>
      <c r="X381" t="n">
        <v>0.29</v>
      </c>
      <c r="Y381" t="n">
        <v>1</v>
      </c>
      <c r="Z381" t="n">
        <v>10</v>
      </c>
    </row>
    <row r="382">
      <c r="A382" t="n">
        <v>13</v>
      </c>
      <c r="B382" t="n">
        <v>85</v>
      </c>
      <c r="C382" t="inlineStr">
        <is>
          <t xml:space="preserve">CONCLUIDO	</t>
        </is>
      </c>
      <c r="D382" t="n">
        <v>9.445600000000001</v>
      </c>
      <c r="E382" t="n">
        <v>10.59</v>
      </c>
      <c r="F382" t="n">
        <v>7.74</v>
      </c>
      <c r="G382" t="n">
        <v>33.17</v>
      </c>
      <c r="H382" t="n">
        <v>0.44</v>
      </c>
      <c r="I382" t="n">
        <v>14</v>
      </c>
      <c r="J382" t="n">
        <v>172.61</v>
      </c>
      <c r="K382" t="n">
        <v>51.39</v>
      </c>
      <c r="L382" t="n">
        <v>4.25</v>
      </c>
      <c r="M382" t="n">
        <v>9</v>
      </c>
      <c r="N382" t="n">
        <v>31.97</v>
      </c>
      <c r="O382" t="n">
        <v>21523.17</v>
      </c>
      <c r="P382" t="n">
        <v>76.22</v>
      </c>
      <c r="Q382" t="n">
        <v>968.45</v>
      </c>
      <c r="R382" t="n">
        <v>33.23</v>
      </c>
      <c r="S382" t="n">
        <v>23.91</v>
      </c>
      <c r="T382" t="n">
        <v>3871.55</v>
      </c>
      <c r="U382" t="n">
        <v>0.72</v>
      </c>
      <c r="V382" t="n">
        <v>0.87</v>
      </c>
      <c r="W382" t="n">
        <v>1.1</v>
      </c>
      <c r="X382" t="n">
        <v>0.24</v>
      </c>
      <c r="Y382" t="n">
        <v>1</v>
      </c>
      <c r="Z382" t="n">
        <v>10</v>
      </c>
    </row>
    <row r="383">
      <c r="A383" t="n">
        <v>14</v>
      </c>
      <c r="B383" t="n">
        <v>85</v>
      </c>
      <c r="C383" t="inlineStr">
        <is>
          <t xml:space="preserve">CONCLUIDO	</t>
        </is>
      </c>
      <c r="D383" t="n">
        <v>9.4406</v>
      </c>
      <c r="E383" t="n">
        <v>10.59</v>
      </c>
      <c r="F383" t="n">
        <v>7.75</v>
      </c>
      <c r="G383" t="n">
        <v>33.2</v>
      </c>
      <c r="H383" t="n">
        <v>0.46</v>
      </c>
      <c r="I383" t="n">
        <v>14</v>
      </c>
      <c r="J383" t="n">
        <v>172.98</v>
      </c>
      <c r="K383" t="n">
        <v>51.39</v>
      </c>
      <c r="L383" t="n">
        <v>4.5</v>
      </c>
      <c r="M383" t="n">
        <v>8</v>
      </c>
      <c r="N383" t="n">
        <v>32.09</v>
      </c>
      <c r="O383" t="n">
        <v>21568.34</v>
      </c>
      <c r="P383" t="n">
        <v>75.86</v>
      </c>
      <c r="Q383" t="n">
        <v>968.39</v>
      </c>
      <c r="R383" t="n">
        <v>33.26</v>
      </c>
      <c r="S383" t="n">
        <v>23.91</v>
      </c>
      <c r="T383" t="n">
        <v>3887.14</v>
      </c>
      <c r="U383" t="n">
        <v>0.72</v>
      </c>
      <c r="V383" t="n">
        <v>0.87</v>
      </c>
      <c r="W383" t="n">
        <v>1.11</v>
      </c>
      <c r="X383" t="n">
        <v>0.25</v>
      </c>
      <c r="Y383" t="n">
        <v>1</v>
      </c>
      <c r="Z383" t="n">
        <v>10</v>
      </c>
    </row>
    <row r="384">
      <c r="A384" t="n">
        <v>15</v>
      </c>
      <c r="B384" t="n">
        <v>85</v>
      </c>
      <c r="C384" t="inlineStr">
        <is>
          <t xml:space="preserve">CONCLUIDO	</t>
        </is>
      </c>
      <c r="D384" t="n">
        <v>9.474399999999999</v>
      </c>
      <c r="E384" t="n">
        <v>10.55</v>
      </c>
      <c r="F384" t="n">
        <v>7.74</v>
      </c>
      <c r="G384" t="n">
        <v>35.73</v>
      </c>
      <c r="H384" t="n">
        <v>0.49</v>
      </c>
      <c r="I384" t="n">
        <v>13</v>
      </c>
      <c r="J384" t="n">
        <v>173.35</v>
      </c>
      <c r="K384" t="n">
        <v>51.39</v>
      </c>
      <c r="L384" t="n">
        <v>4.75</v>
      </c>
      <c r="M384" t="n">
        <v>2</v>
      </c>
      <c r="N384" t="n">
        <v>32.2</v>
      </c>
      <c r="O384" t="n">
        <v>21613.54</v>
      </c>
      <c r="P384" t="n">
        <v>74.87</v>
      </c>
      <c r="Q384" t="n">
        <v>968.51</v>
      </c>
      <c r="R384" t="n">
        <v>33.02</v>
      </c>
      <c r="S384" t="n">
        <v>23.91</v>
      </c>
      <c r="T384" t="n">
        <v>3772.34</v>
      </c>
      <c r="U384" t="n">
        <v>0.72</v>
      </c>
      <c r="V384" t="n">
        <v>0.87</v>
      </c>
      <c r="W384" t="n">
        <v>1.11</v>
      </c>
      <c r="X384" t="n">
        <v>0.24</v>
      </c>
      <c r="Y384" t="n">
        <v>1</v>
      </c>
      <c r="Z384" t="n">
        <v>10</v>
      </c>
    </row>
    <row r="385">
      <c r="A385" t="n">
        <v>16</v>
      </c>
      <c r="B385" t="n">
        <v>85</v>
      </c>
      <c r="C385" t="inlineStr">
        <is>
          <t xml:space="preserve">CONCLUIDO	</t>
        </is>
      </c>
      <c r="D385" t="n">
        <v>9.4749</v>
      </c>
      <c r="E385" t="n">
        <v>10.55</v>
      </c>
      <c r="F385" t="n">
        <v>7.74</v>
      </c>
      <c r="G385" t="n">
        <v>35.73</v>
      </c>
      <c r="H385" t="n">
        <v>0.51</v>
      </c>
      <c r="I385" t="n">
        <v>13</v>
      </c>
      <c r="J385" t="n">
        <v>173.71</v>
      </c>
      <c r="K385" t="n">
        <v>51.39</v>
      </c>
      <c r="L385" t="n">
        <v>5</v>
      </c>
      <c r="M385" t="n">
        <v>2</v>
      </c>
      <c r="N385" t="n">
        <v>32.32</v>
      </c>
      <c r="O385" t="n">
        <v>21658.78</v>
      </c>
      <c r="P385" t="n">
        <v>75.16</v>
      </c>
      <c r="Q385" t="n">
        <v>968.46</v>
      </c>
      <c r="R385" t="n">
        <v>33.04</v>
      </c>
      <c r="S385" t="n">
        <v>23.91</v>
      </c>
      <c r="T385" t="n">
        <v>3780.88</v>
      </c>
      <c r="U385" t="n">
        <v>0.72</v>
      </c>
      <c r="V385" t="n">
        <v>0.87</v>
      </c>
      <c r="W385" t="n">
        <v>1.11</v>
      </c>
      <c r="X385" t="n">
        <v>0.24</v>
      </c>
      <c r="Y385" t="n">
        <v>1</v>
      </c>
      <c r="Z385" t="n">
        <v>10</v>
      </c>
    </row>
    <row r="386">
      <c r="A386" t="n">
        <v>17</v>
      </c>
      <c r="B386" t="n">
        <v>85</v>
      </c>
      <c r="C386" t="inlineStr">
        <is>
          <t xml:space="preserve">CONCLUIDO	</t>
        </is>
      </c>
      <c r="D386" t="n">
        <v>9.4709</v>
      </c>
      <c r="E386" t="n">
        <v>10.56</v>
      </c>
      <c r="F386" t="n">
        <v>7.75</v>
      </c>
      <c r="G386" t="n">
        <v>35.75</v>
      </c>
      <c r="H386" t="n">
        <v>0.53</v>
      </c>
      <c r="I386" t="n">
        <v>13</v>
      </c>
      <c r="J386" t="n">
        <v>174.08</v>
      </c>
      <c r="K386" t="n">
        <v>51.39</v>
      </c>
      <c r="L386" t="n">
        <v>5.25</v>
      </c>
      <c r="M386" t="n">
        <v>1</v>
      </c>
      <c r="N386" t="n">
        <v>32.44</v>
      </c>
      <c r="O386" t="n">
        <v>21704.07</v>
      </c>
      <c r="P386" t="n">
        <v>74.83</v>
      </c>
      <c r="Q386" t="n">
        <v>968.46</v>
      </c>
      <c r="R386" t="n">
        <v>33.18</v>
      </c>
      <c r="S386" t="n">
        <v>23.91</v>
      </c>
      <c r="T386" t="n">
        <v>3850.22</v>
      </c>
      <c r="U386" t="n">
        <v>0.72</v>
      </c>
      <c r="V386" t="n">
        <v>0.87</v>
      </c>
      <c r="W386" t="n">
        <v>1.11</v>
      </c>
      <c r="X386" t="n">
        <v>0.25</v>
      </c>
      <c r="Y386" t="n">
        <v>1</v>
      </c>
      <c r="Z386" t="n">
        <v>10</v>
      </c>
    </row>
    <row r="387">
      <c r="A387" t="n">
        <v>18</v>
      </c>
      <c r="B387" t="n">
        <v>85</v>
      </c>
      <c r="C387" t="inlineStr">
        <is>
          <t xml:space="preserve">CONCLUIDO	</t>
        </is>
      </c>
      <c r="D387" t="n">
        <v>9.472200000000001</v>
      </c>
      <c r="E387" t="n">
        <v>10.56</v>
      </c>
      <c r="F387" t="n">
        <v>7.74</v>
      </c>
      <c r="G387" t="n">
        <v>35.74</v>
      </c>
      <c r="H387" t="n">
        <v>0.5600000000000001</v>
      </c>
      <c r="I387" t="n">
        <v>13</v>
      </c>
      <c r="J387" t="n">
        <v>174.45</v>
      </c>
      <c r="K387" t="n">
        <v>51.39</v>
      </c>
      <c r="L387" t="n">
        <v>5.5</v>
      </c>
      <c r="M387" t="n">
        <v>0</v>
      </c>
      <c r="N387" t="n">
        <v>32.56</v>
      </c>
      <c r="O387" t="n">
        <v>21749.39</v>
      </c>
      <c r="P387" t="n">
        <v>75.06</v>
      </c>
      <c r="Q387" t="n">
        <v>968.46</v>
      </c>
      <c r="R387" t="n">
        <v>33.17</v>
      </c>
      <c r="S387" t="n">
        <v>23.91</v>
      </c>
      <c r="T387" t="n">
        <v>3848.1</v>
      </c>
      <c r="U387" t="n">
        <v>0.72</v>
      </c>
      <c r="V387" t="n">
        <v>0.87</v>
      </c>
      <c r="W387" t="n">
        <v>1.11</v>
      </c>
      <c r="X387" t="n">
        <v>0.25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9.1813</v>
      </c>
      <c r="E388" t="n">
        <v>10.89</v>
      </c>
      <c r="F388" t="n">
        <v>8.529999999999999</v>
      </c>
      <c r="G388" t="n">
        <v>10.24</v>
      </c>
      <c r="H388" t="n">
        <v>0.34</v>
      </c>
      <c r="I388" t="n">
        <v>50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40.16</v>
      </c>
      <c r="Q388" t="n">
        <v>968.45</v>
      </c>
      <c r="R388" t="n">
        <v>55.96</v>
      </c>
      <c r="S388" t="n">
        <v>23.91</v>
      </c>
      <c r="T388" t="n">
        <v>15054.8</v>
      </c>
      <c r="U388" t="n">
        <v>0.43</v>
      </c>
      <c r="V388" t="n">
        <v>0.79</v>
      </c>
      <c r="W388" t="n">
        <v>1.22</v>
      </c>
      <c r="X388" t="n">
        <v>1.04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5.7751</v>
      </c>
      <c r="E389" t="n">
        <v>17.32</v>
      </c>
      <c r="F389" t="n">
        <v>9.69</v>
      </c>
      <c r="G389" t="n">
        <v>5.38</v>
      </c>
      <c r="H389" t="n">
        <v>0.08</v>
      </c>
      <c r="I389" t="n">
        <v>108</v>
      </c>
      <c r="J389" t="n">
        <v>232.68</v>
      </c>
      <c r="K389" t="n">
        <v>57.72</v>
      </c>
      <c r="L389" t="n">
        <v>1</v>
      </c>
      <c r="M389" t="n">
        <v>106</v>
      </c>
      <c r="N389" t="n">
        <v>53.95</v>
      </c>
      <c r="O389" t="n">
        <v>28931.02</v>
      </c>
      <c r="P389" t="n">
        <v>149.01</v>
      </c>
      <c r="Q389" t="n">
        <v>968.65</v>
      </c>
      <c r="R389" t="n">
        <v>94.34</v>
      </c>
      <c r="S389" t="n">
        <v>23.91</v>
      </c>
      <c r="T389" t="n">
        <v>33956.72</v>
      </c>
      <c r="U389" t="n">
        <v>0.25</v>
      </c>
      <c r="V389" t="n">
        <v>0.7</v>
      </c>
      <c r="W389" t="n">
        <v>1.25</v>
      </c>
      <c r="X389" t="n">
        <v>2.19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6.4488</v>
      </c>
      <c r="E390" t="n">
        <v>15.51</v>
      </c>
      <c r="F390" t="n">
        <v>9.109999999999999</v>
      </c>
      <c r="G390" t="n">
        <v>6.75</v>
      </c>
      <c r="H390" t="n">
        <v>0.1</v>
      </c>
      <c r="I390" t="n">
        <v>81</v>
      </c>
      <c r="J390" t="n">
        <v>233.1</v>
      </c>
      <c r="K390" t="n">
        <v>57.72</v>
      </c>
      <c r="L390" t="n">
        <v>1.25</v>
      </c>
      <c r="M390" t="n">
        <v>79</v>
      </c>
      <c r="N390" t="n">
        <v>54.13</v>
      </c>
      <c r="O390" t="n">
        <v>28983.75</v>
      </c>
      <c r="P390" t="n">
        <v>139.21</v>
      </c>
      <c r="Q390" t="n">
        <v>968.52</v>
      </c>
      <c r="R390" t="n">
        <v>76.04000000000001</v>
      </c>
      <c r="S390" t="n">
        <v>23.91</v>
      </c>
      <c r="T390" t="n">
        <v>24941.05</v>
      </c>
      <c r="U390" t="n">
        <v>0.31</v>
      </c>
      <c r="V390" t="n">
        <v>0.74</v>
      </c>
      <c r="W390" t="n">
        <v>1.21</v>
      </c>
      <c r="X390" t="n">
        <v>1.61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6.9063</v>
      </c>
      <c r="E391" t="n">
        <v>14.48</v>
      </c>
      <c r="F391" t="n">
        <v>8.81</v>
      </c>
      <c r="G391" t="n">
        <v>8.130000000000001</v>
      </c>
      <c r="H391" t="n">
        <v>0.11</v>
      </c>
      <c r="I391" t="n">
        <v>65</v>
      </c>
      <c r="J391" t="n">
        <v>233.53</v>
      </c>
      <c r="K391" t="n">
        <v>57.72</v>
      </c>
      <c r="L391" t="n">
        <v>1.5</v>
      </c>
      <c r="M391" t="n">
        <v>63</v>
      </c>
      <c r="N391" t="n">
        <v>54.31</v>
      </c>
      <c r="O391" t="n">
        <v>29036.54</v>
      </c>
      <c r="P391" t="n">
        <v>133.6</v>
      </c>
      <c r="Q391" t="n">
        <v>968.64</v>
      </c>
      <c r="R391" t="n">
        <v>66.47</v>
      </c>
      <c r="S391" t="n">
        <v>23.91</v>
      </c>
      <c r="T391" t="n">
        <v>20236.11</v>
      </c>
      <c r="U391" t="n">
        <v>0.36</v>
      </c>
      <c r="V391" t="n">
        <v>0.77</v>
      </c>
      <c r="W391" t="n">
        <v>1.19</v>
      </c>
      <c r="X391" t="n">
        <v>1.31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7.2844</v>
      </c>
      <c r="E392" t="n">
        <v>13.73</v>
      </c>
      <c r="F392" t="n">
        <v>8.56</v>
      </c>
      <c r="G392" t="n">
        <v>9.51</v>
      </c>
      <c r="H392" t="n">
        <v>0.13</v>
      </c>
      <c r="I392" t="n">
        <v>54</v>
      </c>
      <c r="J392" t="n">
        <v>233.96</v>
      </c>
      <c r="K392" t="n">
        <v>57.72</v>
      </c>
      <c r="L392" t="n">
        <v>1.75</v>
      </c>
      <c r="M392" t="n">
        <v>52</v>
      </c>
      <c r="N392" t="n">
        <v>54.49</v>
      </c>
      <c r="O392" t="n">
        <v>29089.39</v>
      </c>
      <c r="P392" t="n">
        <v>129.01</v>
      </c>
      <c r="Q392" t="n">
        <v>968.8099999999999</v>
      </c>
      <c r="R392" t="n">
        <v>58.55</v>
      </c>
      <c r="S392" t="n">
        <v>23.91</v>
      </c>
      <c r="T392" t="n">
        <v>16329</v>
      </c>
      <c r="U392" t="n">
        <v>0.41</v>
      </c>
      <c r="V392" t="n">
        <v>0.79</v>
      </c>
      <c r="W392" t="n">
        <v>1.17</v>
      </c>
      <c r="X392" t="n">
        <v>1.06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7.5352</v>
      </c>
      <c r="E393" t="n">
        <v>13.27</v>
      </c>
      <c r="F393" t="n">
        <v>8.42</v>
      </c>
      <c r="G393" t="n">
        <v>10.75</v>
      </c>
      <c r="H393" t="n">
        <v>0.15</v>
      </c>
      <c r="I393" t="n">
        <v>47</v>
      </c>
      <c r="J393" t="n">
        <v>234.39</v>
      </c>
      <c r="K393" t="n">
        <v>57.72</v>
      </c>
      <c r="L393" t="n">
        <v>2</v>
      </c>
      <c r="M393" t="n">
        <v>45</v>
      </c>
      <c r="N393" t="n">
        <v>54.67</v>
      </c>
      <c r="O393" t="n">
        <v>29142.31</v>
      </c>
      <c r="P393" t="n">
        <v>126.14</v>
      </c>
      <c r="Q393" t="n">
        <v>968.36</v>
      </c>
      <c r="R393" t="n">
        <v>54.6</v>
      </c>
      <c r="S393" t="n">
        <v>23.91</v>
      </c>
      <c r="T393" t="n">
        <v>14392.81</v>
      </c>
      <c r="U393" t="n">
        <v>0.44</v>
      </c>
      <c r="V393" t="n">
        <v>0.8</v>
      </c>
      <c r="W393" t="n">
        <v>1.15</v>
      </c>
      <c r="X393" t="n">
        <v>0.92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7.768</v>
      </c>
      <c r="E394" t="n">
        <v>12.87</v>
      </c>
      <c r="F394" t="n">
        <v>8.300000000000001</v>
      </c>
      <c r="G394" t="n">
        <v>12.14</v>
      </c>
      <c r="H394" t="n">
        <v>0.17</v>
      </c>
      <c r="I394" t="n">
        <v>41</v>
      </c>
      <c r="J394" t="n">
        <v>234.82</v>
      </c>
      <c r="K394" t="n">
        <v>57.72</v>
      </c>
      <c r="L394" t="n">
        <v>2.25</v>
      </c>
      <c r="M394" t="n">
        <v>39</v>
      </c>
      <c r="N394" t="n">
        <v>54.85</v>
      </c>
      <c r="O394" t="n">
        <v>29195.29</v>
      </c>
      <c r="P394" t="n">
        <v>123.32</v>
      </c>
      <c r="Q394" t="n">
        <v>968.4400000000001</v>
      </c>
      <c r="R394" t="n">
        <v>50.46</v>
      </c>
      <c r="S394" t="n">
        <v>23.91</v>
      </c>
      <c r="T394" t="n">
        <v>12352.58</v>
      </c>
      <c r="U394" t="n">
        <v>0.47</v>
      </c>
      <c r="V394" t="n">
        <v>0.82</v>
      </c>
      <c r="W394" t="n">
        <v>1.15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7.9688</v>
      </c>
      <c r="E395" t="n">
        <v>12.55</v>
      </c>
      <c r="F395" t="n">
        <v>8.199999999999999</v>
      </c>
      <c r="G395" t="n">
        <v>13.67</v>
      </c>
      <c r="H395" t="n">
        <v>0.19</v>
      </c>
      <c r="I395" t="n">
        <v>36</v>
      </c>
      <c r="J395" t="n">
        <v>235.25</v>
      </c>
      <c r="K395" t="n">
        <v>57.72</v>
      </c>
      <c r="L395" t="n">
        <v>2.5</v>
      </c>
      <c r="M395" t="n">
        <v>34</v>
      </c>
      <c r="N395" t="n">
        <v>55.03</v>
      </c>
      <c r="O395" t="n">
        <v>29248.33</v>
      </c>
      <c r="P395" t="n">
        <v>121.19</v>
      </c>
      <c r="Q395" t="n">
        <v>968.46</v>
      </c>
      <c r="R395" t="n">
        <v>47.2</v>
      </c>
      <c r="S395" t="n">
        <v>23.91</v>
      </c>
      <c r="T395" t="n">
        <v>10746.19</v>
      </c>
      <c r="U395" t="n">
        <v>0.51</v>
      </c>
      <c r="V395" t="n">
        <v>0.82</v>
      </c>
      <c r="W395" t="n">
        <v>1.15</v>
      </c>
      <c r="X395" t="n">
        <v>0.7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8.1365</v>
      </c>
      <c r="E396" t="n">
        <v>12.29</v>
      </c>
      <c r="F396" t="n">
        <v>8.119999999999999</v>
      </c>
      <c r="G396" t="n">
        <v>15.23</v>
      </c>
      <c r="H396" t="n">
        <v>0.21</v>
      </c>
      <c r="I396" t="n">
        <v>32</v>
      </c>
      <c r="J396" t="n">
        <v>235.68</v>
      </c>
      <c r="K396" t="n">
        <v>57.72</v>
      </c>
      <c r="L396" t="n">
        <v>2.75</v>
      </c>
      <c r="M396" t="n">
        <v>30</v>
      </c>
      <c r="N396" t="n">
        <v>55.21</v>
      </c>
      <c r="O396" t="n">
        <v>29301.44</v>
      </c>
      <c r="P396" t="n">
        <v>118.86</v>
      </c>
      <c r="Q396" t="n">
        <v>968.5700000000001</v>
      </c>
      <c r="R396" t="n">
        <v>45.2</v>
      </c>
      <c r="S396" t="n">
        <v>23.91</v>
      </c>
      <c r="T396" t="n">
        <v>9766.780000000001</v>
      </c>
      <c r="U396" t="n">
        <v>0.53</v>
      </c>
      <c r="V396" t="n">
        <v>0.83</v>
      </c>
      <c r="W396" t="n">
        <v>1.13</v>
      </c>
      <c r="X396" t="n">
        <v>0.63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8.273400000000001</v>
      </c>
      <c r="E397" t="n">
        <v>12.09</v>
      </c>
      <c r="F397" t="n">
        <v>8.06</v>
      </c>
      <c r="G397" t="n">
        <v>16.67</v>
      </c>
      <c r="H397" t="n">
        <v>0.23</v>
      </c>
      <c r="I397" t="n">
        <v>29</v>
      </c>
      <c r="J397" t="n">
        <v>236.11</v>
      </c>
      <c r="K397" t="n">
        <v>57.72</v>
      </c>
      <c r="L397" t="n">
        <v>3</v>
      </c>
      <c r="M397" t="n">
        <v>27</v>
      </c>
      <c r="N397" t="n">
        <v>55.39</v>
      </c>
      <c r="O397" t="n">
        <v>29354.61</v>
      </c>
      <c r="P397" t="n">
        <v>116.98</v>
      </c>
      <c r="Q397" t="n">
        <v>968.4</v>
      </c>
      <c r="R397" t="n">
        <v>43.22</v>
      </c>
      <c r="S397" t="n">
        <v>23.91</v>
      </c>
      <c r="T397" t="n">
        <v>8791.01</v>
      </c>
      <c r="U397" t="n">
        <v>0.55</v>
      </c>
      <c r="V397" t="n">
        <v>0.84</v>
      </c>
      <c r="W397" t="n">
        <v>1.13</v>
      </c>
      <c r="X397" t="n">
        <v>0.5600000000000001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8.3756</v>
      </c>
      <c r="E398" t="n">
        <v>11.94</v>
      </c>
      <c r="F398" t="n">
        <v>8</v>
      </c>
      <c r="G398" t="n">
        <v>17.78</v>
      </c>
      <c r="H398" t="n">
        <v>0.24</v>
      </c>
      <c r="I398" t="n">
        <v>27</v>
      </c>
      <c r="J398" t="n">
        <v>236.54</v>
      </c>
      <c r="K398" t="n">
        <v>57.72</v>
      </c>
      <c r="L398" t="n">
        <v>3.25</v>
      </c>
      <c r="M398" t="n">
        <v>25</v>
      </c>
      <c r="N398" t="n">
        <v>55.57</v>
      </c>
      <c r="O398" t="n">
        <v>29407.85</v>
      </c>
      <c r="P398" t="n">
        <v>115.45</v>
      </c>
      <c r="Q398" t="n">
        <v>968.3200000000001</v>
      </c>
      <c r="R398" t="n">
        <v>41.34</v>
      </c>
      <c r="S398" t="n">
        <v>23.91</v>
      </c>
      <c r="T398" t="n">
        <v>7858.5</v>
      </c>
      <c r="U398" t="n">
        <v>0.58</v>
      </c>
      <c r="V398" t="n">
        <v>0.85</v>
      </c>
      <c r="W398" t="n">
        <v>1.12</v>
      </c>
      <c r="X398" t="n">
        <v>0.5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8.4594</v>
      </c>
      <c r="E399" t="n">
        <v>11.82</v>
      </c>
      <c r="F399" t="n">
        <v>7.97</v>
      </c>
      <c r="G399" t="n">
        <v>19.14</v>
      </c>
      <c r="H399" t="n">
        <v>0.26</v>
      </c>
      <c r="I399" t="n">
        <v>25</v>
      </c>
      <c r="J399" t="n">
        <v>236.98</v>
      </c>
      <c r="K399" t="n">
        <v>57.72</v>
      </c>
      <c r="L399" t="n">
        <v>3.5</v>
      </c>
      <c r="M399" t="n">
        <v>23</v>
      </c>
      <c r="N399" t="n">
        <v>55.75</v>
      </c>
      <c r="O399" t="n">
        <v>29461.15</v>
      </c>
      <c r="P399" t="n">
        <v>114.32</v>
      </c>
      <c r="Q399" t="n">
        <v>968.3200000000001</v>
      </c>
      <c r="R399" t="n">
        <v>40.47</v>
      </c>
      <c r="S399" t="n">
        <v>23.91</v>
      </c>
      <c r="T399" t="n">
        <v>7433.56</v>
      </c>
      <c r="U399" t="n">
        <v>0.59</v>
      </c>
      <c r="V399" t="n">
        <v>0.85</v>
      </c>
      <c r="W399" t="n">
        <v>1.12</v>
      </c>
      <c r="X399" t="n">
        <v>0.48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8.563700000000001</v>
      </c>
      <c r="E400" t="n">
        <v>11.68</v>
      </c>
      <c r="F400" t="n">
        <v>7.92</v>
      </c>
      <c r="G400" t="n">
        <v>20.66</v>
      </c>
      <c r="H400" t="n">
        <v>0.28</v>
      </c>
      <c r="I400" t="n">
        <v>23</v>
      </c>
      <c r="J400" t="n">
        <v>237.41</v>
      </c>
      <c r="K400" t="n">
        <v>57.72</v>
      </c>
      <c r="L400" t="n">
        <v>3.75</v>
      </c>
      <c r="M400" t="n">
        <v>21</v>
      </c>
      <c r="N400" t="n">
        <v>55.93</v>
      </c>
      <c r="O400" t="n">
        <v>29514.51</v>
      </c>
      <c r="P400" t="n">
        <v>112.45</v>
      </c>
      <c r="Q400" t="n">
        <v>968.37</v>
      </c>
      <c r="R400" t="n">
        <v>39.01</v>
      </c>
      <c r="S400" t="n">
        <v>23.91</v>
      </c>
      <c r="T400" t="n">
        <v>6716.05</v>
      </c>
      <c r="U400" t="n">
        <v>0.61</v>
      </c>
      <c r="V400" t="n">
        <v>0.85</v>
      </c>
      <c r="W400" t="n">
        <v>1.11</v>
      </c>
      <c r="X400" t="n">
        <v>0.42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8.6472</v>
      </c>
      <c r="E401" t="n">
        <v>11.56</v>
      </c>
      <c r="F401" t="n">
        <v>7.9</v>
      </c>
      <c r="G401" t="n">
        <v>22.57</v>
      </c>
      <c r="H401" t="n">
        <v>0.3</v>
      </c>
      <c r="I401" t="n">
        <v>21</v>
      </c>
      <c r="J401" t="n">
        <v>237.84</v>
      </c>
      <c r="K401" t="n">
        <v>57.72</v>
      </c>
      <c r="L401" t="n">
        <v>4</v>
      </c>
      <c r="M401" t="n">
        <v>19</v>
      </c>
      <c r="N401" t="n">
        <v>56.12</v>
      </c>
      <c r="O401" t="n">
        <v>29567.95</v>
      </c>
      <c r="P401" t="n">
        <v>111.22</v>
      </c>
      <c r="Q401" t="n">
        <v>968.33</v>
      </c>
      <c r="R401" t="n">
        <v>38.24</v>
      </c>
      <c r="S401" t="n">
        <v>23.91</v>
      </c>
      <c r="T401" t="n">
        <v>6339.39</v>
      </c>
      <c r="U401" t="n">
        <v>0.63</v>
      </c>
      <c r="V401" t="n">
        <v>0.86</v>
      </c>
      <c r="W401" t="n">
        <v>1.11</v>
      </c>
      <c r="X401" t="n">
        <v>0.4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8.706</v>
      </c>
      <c r="E402" t="n">
        <v>11.49</v>
      </c>
      <c r="F402" t="n">
        <v>7.87</v>
      </c>
      <c r="G402" t="n">
        <v>23.6</v>
      </c>
      <c r="H402" t="n">
        <v>0.32</v>
      </c>
      <c r="I402" t="n">
        <v>20</v>
      </c>
      <c r="J402" t="n">
        <v>238.28</v>
      </c>
      <c r="K402" t="n">
        <v>57.72</v>
      </c>
      <c r="L402" t="n">
        <v>4.25</v>
      </c>
      <c r="M402" t="n">
        <v>18</v>
      </c>
      <c r="N402" t="n">
        <v>56.3</v>
      </c>
      <c r="O402" t="n">
        <v>29621.44</v>
      </c>
      <c r="P402" t="n">
        <v>110.15</v>
      </c>
      <c r="Q402" t="n">
        <v>968.4299999999999</v>
      </c>
      <c r="R402" t="n">
        <v>37.12</v>
      </c>
      <c r="S402" t="n">
        <v>23.91</v>
      </c>
      <c r="T402" t="n">
        <v>5785.49</v>
      </c>
      <c r="U402" t="n">
        <v>0.64</v>
      </c>
      <c r="V402" t="n">
        <v>0.86</v>
      </c>
      <c r="W402" t="n">
        <v>1.11</v>
      </c>
      <c r="X402" t="n">
        <v>0.37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8.763199999999999</v>
      </c>
      <c r="E403" t="n">
        <v>11.41</v>
      </c>
      <c r="F403" t="n">
        <v>7.84</v>
      </c>
      <c r="G403" t="n">
        <v>24.75</v>
      </c>
      <c r="H403" t="n">
        <v>0.34</v>
      </c>
      <c r="I403" t="n">
        <v>19</v>
      </c>
      <c r="J403" t="n">
        <v>238.71</v>
      </c>
      <c r="K403" t="n">
        <v>57.72</v>
      </c>
      <c r="L403" t="n">
        <v>4.5</v>
      </c>
      <c r="M403" t="n">
        <v>17</v>
      </c>
      <c r="N403" t="n">
        <v>56.49</v>
      </c>
      <c r="O403" t="n">
        <v>29675.01</v>
      </c>
      <c r="P403" t="n">
        <v>108.07</v>
      </c>
      <c r="Q403" t="n">
        <v>968.4</v>
      </c>
      <c r="R403" t="n">
        <v>36.39</v>
      </c>
      <c r="S403" t="n">
        <v>23.91</v>
      </c>
      <c r="T403" t="n">
        <v>5423.63</v>
      </c>
      <c r="U403" t="n">
        <v>0.66</v>
      </c>
      <c r="V403" t="n">
        <v>0.86</v>
      </c>
      <c r="W403" t="n">
        <v>1.1</v>
      </c>
      <c r="X403" t="n">
        <v>0.34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8.855399999999999</v>
      </c>
      <c r="E404" t="n">
        <v>11.29</v>
      </c>
      <c r="F404" t="n">
        <v>7.81</v>
      </c>
      <c r="G404" t="n">
        <v>27.56</v>
      </c>
      <c r="H404" t="n">
        <v>0.35</v>
      </c>
      <c r="I404" t="n">
        <v>17</v>
      </c>
      <c r="J404" t="n">
        <v>239.14</v>
      </c>
      <c r="K404" t="n">
        <v>57.72</v>
      </c>
      <c r="L404" t="n">
        <v>4.75</v>
      </c>
      <c r="M404" t="n">
        <v>15</v>
      </c>
      <c r="N404" t="n">
        <v>56.67</v>
      </c>
      <c r="O404" t="n">
        <v>29728.63</v>
      </c>
      <c r="P404" t="n">
        <v>106.1</v>
      </c>
      <c r="Q404" t="n">
        <v>968.4299999999999</v>
      </c>
      <c r="R404" t="n">
        <v>35.33</v>
      </c>
      <c r="S404" t="n">
        <v>23.91</v>
      </c>
      <c r="T404" t="n">
        <v>4905.88</v>
      </c>
      <c r="U404" t="n">
        <v>0.68</v>
      </c>
      <c r="V404" t="n">
        <v>0.87</v>
      </c>
      <c r="W404" t="n">
        <v>1.11</v>
      </c>
      <c r="X404" t="n">
        <v>0.31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8.8476</v>
      </c>
      <c r="E405" t="n">
        <v>11.3</v>
      </c>
      <c r="F405" t="n">
        <v>7.82</v>
      </c>
      <c r="G405" t="n">
        <v>27.6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106.11</v>
      </c>
      <c r="Q405" t="n">
        <v>968.41</v>
      </c>
      <c r="R405" t="n">
        <v>35.65</v>
      </c>
      <c r="S405" t="n">
        <v>23.91</v>
      </c>
      <c r="T405" t="n">
        <v>5067.6</v>
      </c>
      <c r="U405" t="n">
        <v>0.67</v>
      </c>
      <c r="V405" t="n">
        <v>0.86</v>
      </c>
      <c r="W405" t="n">
        <v>1.11</v>
      </c>
      <c r="X405" t="n">
        <v>0.32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8.9008</v>
      </c>
      <c r="E406" t="n">
        <v>11.24</v>
      </c>
      <c r="F406" t="n">
        <v>7.8</v>
      </c>
      <c r="G406" t="n">
        <v>29.24</v>
      </c>
      <c r="H406" t="n">
        <v>0.39</v>
      </c>
      <c r="I406" t="n">
        <v>16</v>
      </c>
      <c r="J406" t="n">
        <v>240.02</v>
      </c>
      <c r="K406" t="n">
        <v>57.72</v>
      </c>
      <c r="L406" t="n">
        <v>5.25</v>
      </c>
      <c r="M406" t="n">
        <v>14</v>
      </c>
      <c r="N406" t="n">
        <v>57.04</v>
      </c>
      <c r="O406" t="n">
        <v>29836.09</v>
      </c>
      <c r="P406" t="n">
        <v>104.95</v>
      </c>
      <c r="Q406" t="n">
        <v>968.3200000000001</v>
      </c>
      <c r="R406" t="n">
        <v>35.1</v>
      </c>
      <c r="S406" t="n">
        <v>23.91</v>
      </c>
      <c r="T406" t="n">
        <v>4797</v>
      </c>
      <c r="U406" t="n">
        <v>0.68</v>
      </c>
      <c r="V406" t="n">
        <v>0.87</v>
      </c>
      <c r="W406" t="n">
        <v>1.11</v>
      </c>
      <c r="X406" t="n">
        <v>0.3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8.958299999999999</v>
      </c>
      <c r="E407" t="n">
        <v>11.16</v>
      </c>
      <c r="F407" t="n">
        <v>7.77</v>
      </c>
      <c r="G407" t="n">
        <v>31.08</v>
      </c>
      <c r="H407" t="n">
        <v>0.41</v>
      </c>
      <c r="I407" t="n">
        <v>15</v>
      </c>
      <c r="J407" t="n">
        <v>240.45</v>
      </c>
      <c r="K407" t="n">
        <v>57.72</v>
      </c>
      <c r="L407" t="n">
        <v>5.5</v>
      </c>
      <c r="M407" t="n">
        <v>13</v>
      </c>
      <c r="N407" t="n">
        <v>57.23</v>
      </c>
      <c r="O407" t="n">
        <v>29890.04</v>
      </c>
      <c r="P407" t="n">
        <v>103.79</v>
      </c>
      <c r="Q407" t="n">
        <v>968.34</v>
      </c>
      <c r="R407" t="n">
        <v>34.17</v>
      </c>
      <c r="S407" t="n">
        <v>23.91</v>
      </c>
      <c r="T407" t="n">
        <v>4338.26</v>
      </c>
      <c r="U407" t="n">
        <v>0.7</v>
      </c>
      <c r="V407" t="n">
        <v>0.87</v>
      </c>
      <c r="W407" t="n">
        <v>1.1</v>
      </c>
      <c r="X407" t="n">
        <v>0.27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9.0176</v>
      </c>
      <c r="E408" t="n">
        <v>11.09</v>
      </c>
      <c r="F408" t="n">
        <v>7.74</v>
      </c>
      <c r="G408" t="n">
        <v>33.18</v>
      </c>
      <c r="H408" t="n">
        <v>0.42</v>
      </c>
      <c r="I408" t="n">
        <v>14</v>
      </c>
      <c r="J408" t="n">
        <v>240.89</v>
      </c>
      <c r="K408" t="n">
        <v>57.72</v>
      </c>
      <c r="L408" t="n">
        <v>5.75</v>
      </c>
      <c r="M408" t="n">
        <v>12</v>
      </c>
      <c r="N408" t="n">
        <v>57.42</v>
      </c>
      <c r="O408" t="n">
        <v>29943.94</v>
      </c>
      <c r="P408" t="n">
        <v>101.91</v>
      </c>
      <c r="Q408" t="n">
        <v>968.4</v>
      </c>
      <c r="R408" t="n">
        <v>33.17</v>
      </c>
      <c r="S408" t="n">
        <v>23.91</v>
      </c>
      <c r="T408" t="n">
        <v>3840.51</v>
      </c>
      <c r="U408" t="n">
        <v>0.72</v>
      </c>
      <c r="V408" t="n">
        <v>0.87</v>
      </c>
      <c r="W408" t="n">
        <v>1.11</v>
      </c>
      <c r="X408" t="n">
        <v>0.25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9.0061</v>
      </c>
      <c r="E409" t="n">
        <v>11.1</v>
      </c>
      <c r="F409" t="n">
        <v>7.76</v>
      </c>
      <c r="G409" t="n">
        <v>33.24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101.29</v>
      </c>
      <c r="Q409" t="n">
        <v>968.3200000000001</v>
      </c>
      <c r="R409" t="n">
        <v>33.77</v>
      </c>
      <c r="S409" t="n">
        <v>23.91</v>
      </c>
      <c r="T409" t="n">
        <v>4138.66</v>
      </c>
      <c r="U409" t="n">
        <v>0.71</v>
      </c>
      <c r="V409" t="n">
        <v>0.87</v>
      </c>
      <c r="W409" t="n">
        <v>1.1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9.0646</v>
      </c>
      <c r="E410" t="n">
        <v>11.03</v>
      </c>
      <c r="F410" t="n">
        <v>7.73</v>
      </c>
      <c r="G410" t="n">
        <v>35.68</v>
      </c>
      <c r="H410" t="n">
        <v>0.46</v>
      </c>
      <c r="I410" t="n">
        <v>13</v>
      </c>
      <c r="J410" t="n">
        <v>241.77</v>
      </c>
      <c r="K410" t="n">
        <v>57.72</v>
      </c>
      <c r="L410" t="n">
        <v>6.25</v>
      </c>
      <c r="M410" t="n">
        <v>11</v>
      </c>
      <c r="N410" t="n">
        <v>57.79</v>
      </c>
      <c r="O410" t="n">
        <v>30051.93</v>
      </c>
      <c r="P410" t="n">
        <v>100.25</v>
      </c>
      <c r="Q410" t="n">
        <v>968.36</v>
      </c>
      <c r="R410" t="n">
        <v>32.91</v>
      </c>
      <c r="S410" t="n">
        <v>23.91</v>
      </c>
      <c r="T410" t="n">
        <v>3715.89</v>
      </c>
      <c r="U410" t="n">
        <v>0.73</v>
      </c>
      <c r="V410" t="n">
        <v>0.87</v>
      </c>
      <c r="W410" t="n">
        <v>1.1</v>
      </c>
      <c r="X410" t="n">
        <v>0.23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9.122199999999999</v>
      </c>
      <c r="E411" t="n">
        <v>10.96</v>
      </c>
      <c r="F411" t="n">
        <v>7.71</v>
      </c>
      <c r="G411" t="n">
        <v>38.53</v>
      </c>
      <c r="H411" t="n">
        <v>0.48</v>
      </c>
      <c r="I411" t="n">
        <v>12</v>
      </c>
      <c r="J411" t="n">
        <v>242.2</v>
      </c>
      <c r="K411" t="n">
        <v>57.72</v>
      </c>
      <c r="L411" t="n">
        <v>6.5</v>
      </c>
      <c r="M411" t="n">
        <v>10</v>
      </c>
      <c r="N411" t="n">
        <v>57.98</v>
      </c>
      <c r="O411" t="n">
        <v>30106.03</v>
      </c>
      <c r="P411" t="n">
        <v>98.23999999999999</v>
      </c>
      <c r="Q411" t="n">
        <v>968.3200000000001</v>
      </c>
      <c r="R411" t="n">
        <v>32.28</v>
      </c>
      <c r="S411" t="n">
        <v>23.91</v>
      </c>
      <c r="T411" t="n">
        <v>3406.53</v>
      </c>
      <c r="U411" t="n">
        <v>0.74</v>
      </c>
      <c r="V411" t="n">
        <v>0.88</v>
      </c>
      <c r="W411" t="n">
        <v>1.1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9.120900000000001</v>
      </c>
      <c r="E412" t="n">
        <v>10.96</v>
      </c>
      <c r="F412" t="n">
        <v>7.71</v>
      </c>
      <c r="G412" t="n">
        <v>38.54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96.95</v>
      </c>
      <c r="Q412" t="n">
        <v>968.3200000000001</v>
      </c>
      <c r="R412" t="n">
        <v>32.28</v>
      </c>
      <c r="S412" t="n">
        <v>23.91</v>
      </c>
      <c r="T412" t="n">
        <v>3406</v>
      </c>
      <c r="U412" t="n">
        <v>0.74</v>
      </c>
      <c r="V412" t="n">
        <v>0.88</v>
      </c>
      <c r="W412" t="n">
        <v>1.1</v>
      </c>
      <c r="X412" t="n">
        <v>0.21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9.168200000000001</v>
      </c>
      <c r="E413" t="n">
        <v>10.91</v>
      </c>
      <c r="F413" t="n">
        <v>7.7</v>
      </c>
      <c r="G413" t="n">
        <v>41.98</v>
      </c>
      <c r="H413" t="n">
        <v>0.51</v>
      </c>
      <c r="I413" t="n">
        <v>11</v>
      </c>
      <c r="J413" t="n">
        <v>243.08</v>
      </c>
      <c r="K413" t="n">
        <v>57.72</v>
      </c>
      <c r="L413" t="n">
        <v>7</v>
      </c>
      <c r="M413" t="n">
        <v>9</v>
      </c>
      <c r="N413" t="n">
        <v>58.36</v>
      </c>
      <c r="O413" t="n">
        <v>30214.44</v>
      </c>
      <c r="P413" t="n">
        <v>95.66</v>
      </c>
      <c r="Q413" t="n">
        <v>968.41</v>
      </c>
      <c r="R413" t="n">
        <v>31.9</v>
      </c>
      <c r="S413" t="n">
        <v>23.91</v>
      </c>
      <c r="T413" t="n">
        <v>3220.87</v>
      </c>
      <c r="U413" t="n">
        <v>0.75</v>
      </c>
      <c r="V413" t="n">
        <v>0.88</v>
      </c>
      <c r="W413" t="n">
        <v>1.1</v>
      </c>
      <c r="X413" t="n">
        <v>0.2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9.1661</v>
      </c>
      <c r="E414" t="n">
        <v>10.91</v>
      </c>
      <c r="F414" t="n">
        <v>7.7</v>
      </c>
      <c r="G414" t="n">
        <v>42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8</v>
      </c>
      <c r="N414" t="n">
        <v>58.55</v>
      </c>
      <c r="O414" t="n">
        <v>30268.74</v>
      </c>
      <c r="P414" t="n">
        <v>94.58</v>
      </c>
      <c r="Q414" t="n">
        <v>968.34</v>
      </c>
      <c r="R414" t="n">
        <v>31.88</v>
      </c>
      <c r="S414" t="n">
        <v>23.91</v>
      </c>
      <c r="T414" t="n">
        <v>3209.88</v>
      </c>
      <c r="U414" t="n">
        <v>0.75</v>
      </c>
      <c r="V414" t="n">
        <v>0.88</v>
      </c>
      <c r="W414" t="n">
        <v>1.1</v>
      </c>
      <c r="X414" t="n">
        <v>0.2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9.228899999999999</v>
      </c>
      <c r="E415" t="n">
        <v>10.84</v>
      </c>
      <c r="F415" t="n">
        <v>7.67</v>
      </c>
      <c r="G415" t="n">
        <v>46.03</v>
      </c>
      <c r="H415" t="n">
        <v>0.55</v>
      </c>
      <c r="I415" t="n">
        <v>10</v>
      </c>
      <c r="J415" t="n">
        <v>243.96</v>
      </c>
      <c r="K415" t="n">
        <v>57.72</v>
      </c>
      <c r="L415" t="n">
        <v>7.5</v>
      </c>
      <c r="M415" t="n">
        <v>7</v>
      </c>
      <c r="N415" t="n">
        <v>58.74</v>
      </c>
      <c r="O415" t="n">
        <v>30323.11</v>
      </c>
      <c r="P415" t="n">
        <v>93.87</v>
      </c>
      <c r="Q415" t="n">
        <v>968.34</v>
      </c>
      <c r="R415" t="n">
        <v>31.17</v>
      </c>
      <c r="S415" t="n">
        <v>23.91</v>
      </c>
      <c r="T415" t="n">
        <v>2859.38</v>
      </c>
      <c r="U415" t="n">
        <v>0.77</v>
      </c>
      <c r="V415" t="n">
        <v>0.88</v>
      </c>
      <c r="W415" t="n">
        <v>1.09</v>
      </c>
      <c r="X415" t="n">
        <v>0.17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9.231</v>
      </c>
      <c r="E416" t="n">
        <v>10.83</v>
      </c>
      <c r="F416" t="n">
        <v>7.67</v>
      </c>
      <c r="G416" t="n">
        <v>46.01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4</v>
      </c>
      <c r="N416" t="n">
        <v>58.93</v>
      </c>
      <c r="O416" t="n">
        <v>30377.55</v>
      </c>
      <c r="P416" t="n">
        <v>92.62</v>
      </c>
      <c r="Q416" t="n">
        <v>968.4400000000001</v>
      </c>
      <c r="R416" t="n">
        <v>30.87</v>
      </c>
      <c r="S416" t="n">
        <v>23.91</v>
      </c>
      <c r="T416" t="n">
        <v>2710.9</v>
      </c>
      <c r="U416" t="n">
        <v>0.77</v>
      </c>
      <c r="V416" t="n">
        <v>0.88</v>
      </c>
      <c r="W416" t="n">
        <v>1.1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9.219200000000001</v>
      </c>
      <c r="E417" t="n">
        <v>10.85</v>
      </c>
      <c r="F417" t="n">
        <v>7.68</v>
      </c>
      <c r="G417" t="n">
        <v>46.09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2</v>
      </c>
      <c r="N417" t="n">
        <v>59.12</v>
      </c>
      <c r="O417" t="n">
        <v>30432.06</v>
      </c>
      <c r="P417" t="n">
        <v>93.11</v>
      </c>
      <c r="Q417" t="n">
        <v>968.42</v>
      </c>
      <c r="R417" t="n">
        <v>31.16</v>
      </c>
      <c r="S417" t="n">
        <v>23.91</v>
      </c>
      <c r="T417" t="n">
        <v>2853.51</v>
      </c>
      <c r="U417" t="n">
        <v>0.77</v>
      </c>
      <c r="V417" t="n">
        <v>0.88</v>
      </c>
      <c r="W417" t="n">
        <v>1.11</v>
      </c>
      <c r="X417" t="n">
        <v>0.19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9.226699999999999</v>
      </c>
      <c r="E418" t="n">
        <v>10.84</v>
      </c>
      <c r="F418" t="n">
        <v>7.67</v>
      </c>
      <c r="G418" t="n">
        <v>46.04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2</v>
      </c>
      <c r="N418" t="n">
        <v>59.32</v>
      </c>
      <c r="O418" t="n">
        <v>30486.64</v>
      </c>
      <c r="P418" t="n">
        <v>92.87</v>
      </c>
      <c r="Q418" t="n">
        <v>968.4</v>
      </c>
      <c r="R418" t="n">
        <v>31.02</v>
      </c>
      <c r="S418" t="n">
        <v>23.91</v>
      </c>
      <c r="T418" t="n">
        <v>2785.87</v>
      </c>
      <c r="U418" t="n">
        <v>0.77</v>
      </c>
      <c r="V418" t="n">
        <v>0.88</v>
      </c>
      <c r="W418" t="n">
        <v>1.1</v>
      </c>
      <c r="X418" t="n">
        <v>0.18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9.2178</v>
      </c>
      <c r="E419" t="n">
        <v>10.85</v>
      </c>
      <c r="F419" t="n">
        <v>7.68</v>
      </c>
      <c r="G419" t="n">
        <v>46.11</v>
      </c>
      <c r="H419" t="n">
        <v>0.62</v>
      </c>
      <c r="I419" t="n">
        <v>10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92.51000000000001</v>
      </c>
      <c r="Q419" t="n">
        <v>968.47</v>
      </c>
      <c r="R419" t="n">
        <v>31.31</v>
      </c>
      <c r="S419" t="n">
        <v>23.91</v>
      </c>
      <c r="T419" t="n">
        <v>2932.68</v>
      </c>
      <c r="U419" t="n">
        <v>0.76</v>
      </c>
      <c r="V419" t="n">
        <v>0.88</v>
      </c>
      <c r="W419" t="n">
        <v>1.1</v>
      </c>
      <c r="X419" t="n">
        <v>0.19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9.218500000000001</v>
      </c>
      <c r="E420" t="n">
        <v>10.85</v>
      </c>
      <c r="F420" t="n">
        <v>7.68</v>
      </c>
      <c r="G420" t="n">
        <v>46.1</v>
      </c>
      <c r="H420" t="n">
        <v>0.63</v>
      </c>
      <c r="I420" t="n">
        <v>10</v>
      </c>
      <c r="J420" t="n">
        <v>246.18</v>
      </c>
      <c r="K420" t="n">
        <v>57.72</v>
      </c>
      <c r="L420" t="n">
        <v>8.75</v>
      </c>
      <c r="M420" t="n">
        <v>2</v>
      </c>
      <c r="N420" t="n">
        <v>59.7</v>
      </c>
      <c r="O420" t="n">
        <v>30596.01</v>
      </c>
      <c r="P420" t="n">
        <v>92.34999999999999</v>
      </c>
      <c r="Q420" t="n">
        <v>968.52</v>
      </c>
      <c r="R420" t="n">
        <v>31.29</v>
      </c>
      <c r="S420" t="n">
        <v>23.91</v>
      </c>
      <c r="T420" t="n">
        <v>2918.59</v>
      </c>
      <c r="U420" t="n">
        <v>0.76</v>
      </c>
      <c r="V420" t="n">
        <v>0.88</v>
      </c>
      <c r="W420" t="n">
        <v>1.1</v>
      </c>
      <c r="X420" t="n">
        <v>0.19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9.223000000000001</v>
      </c>
      <c r="E421" t="n">
        <v>10.84</v>
      </c>
      <c r="F421" t="n">
        <v>7.68</v>
      </c>
      <c r="G421" t="n">
        <v>46.07</v>
      </c>
      <c r="H421" t="n">
        <v>0.65</v>
      </c>
      <c r="I421" t="n">
        <v>10</v>
      </c>
      <c r="J421" t="n">
        <v>246.62</v>
      </c>
      <c r="K421" t="n">
        <v>57.72</v>
      </c>
      <c r="L421" t="n">
        <v>9</v>
      </c>
      <c r="M421" t="n">
        <v>1</v>
      </c>
      <c r="N421" t="n">
        <v>59.9</v>
      </c>
      <c r="O421" t="n">
        <v>30650.8</v>
      </c>
      <c r="P421" t="n">
        <v>92.04000000000001</v>
      </c>
      <c r="Q421" t="n">
        <v>968.4</v>
      </c>
      <c r="R421" t="n">
        <v>31.09</v>
      </c>
      <c r="S421" t="n">
        <v>23.91</v>
      </c>
      <c r="T421" t="n">
        <v>2821.95</v>
      </c>
      <c r="U421" t="n">
        <v>0.77</v>
      </c>
      <c r="V421" t="n">
        <v>0.88</v>
      </c>
      <c r="W421" t="n">
        <v>1.1</v>
      </c>
      <c r="X421" t="n">
        <v>0.18</v>
      </c>
      <c r="Y421" t="n">
        <v>1</v>
      </c>
      <c r="Z421" t="n">
        <v>10</v>
      </c>
    </row>
    <row r="422">
      <c r="A422" t="n">
        <v>33</v>
      </c>
      <c r="B422" t="n">
        <v>120</v>
      </c>
      <c r="C422" t="inlineStr">
        <is>
          <t xml:space="preserve">CONCLUIDO	</t>
        </is>
      </c>
      <c r="D422" t="n">
        <v>9.2211</v>
      </c>
      <c r="E422" t="n">
        <v>10.84</v>
      </c>
      <c r="F422" t="n">
        <v>7.68</v>
      </c>
      <c r="G422" t="n">
        <v>46.08</v>
      </c>
      <c r="H422" t="n">
        <v>0.67</v>
      </c>
      <c r="I422" t="n">
        <v>10</v>
      </c>
      <c r="J422" t="n">
        <v>247.07</v>
      </c>
      <c r="K422" t="n">
        <v>57.72</v>
      </c>
      <c r="L422" t="n">
        <v>9.25</v>
      </c>
      <c r="M422" t="n">
        <v>0</v>
      </c>
      <c r="N422" t="n">
        <v>60.09</v>
      </c>
      <c r="O422" t="n">
        <v>30705.66</v>
      </c>
      <c r="P422" t="n">
        <v>92.13</v>
      </c>
      <c r="Q422" t="n">
        <v>968.4</v>
      </c>
      <c r="R422" t="n">
        <v>31.08</v>
      </c>
      <c r="S422" t="n">
        <v>23.91</v>
      </c>
      <c r="T422" t="n">
        <v>2814.7</v>
      </c>
      <c r="U422" t="n">
        <v>0.77</v>
      </c>
      <c r="V422" t="n">
        <v>0.88</v>
      </c>
      <c r="W422" t="n">
        <v>1.11</v>
      </c>
      <c r="X422" t="n">
        <v>0.18</v>
      </c>
      <c r="Y422" t="n">
        <v>1</v>
      </c>
      <c r="Z422" t="n">
        <v>10</v>
      </c>
    </row>
    <row r="423">
      <c r="A423" t="n">
        <v>0</v>
      </c>
      <c r="B423" t="n">
        <v>145</v>
      </c>
      <c r="C423" t="inlineStr">
        <is>
          <t xml:space="preserve">CONCLUIDO	</t>
        </is>
      </c>
      <c r="D423" t="n">
        <v>4.9879</v>
      </c>
      <c r="E423" t="n">
        <v>20.05</v>
      </c>
      <c r="F423" t="n">
        <v>10.15</v>
      </c>
      <c r="G423" t="n">
        <v>4.72</v>
      </c>
      <c r="H423" t="n">
        <v>0.06</v>
      </c>
      <c r="I423" t="n">
        <v>129</v>
      </c>
      <c r="J423" t="n">
        <v>285.18</v>
      </c>
      <c r="K423" t="n">
        <v>61.2</v>
      </c>
      <c r="L423" t="n">
        <v>1</v>
      </c>
      <c r="M423" t="n">
        <v>127</v>
      </c>
      <c r="N423" t="n">
        <v>77.98</v>
      </c>
      <c r="O423" t="n">
        <v>35406.83</v>
      </c>
      <c r="P423" t="n">
        <v>178.43</v>
      </c>
      <c r="Q423" t="n">
        <v>968.75</v>
      </c>
      <c r="R423" t="n">
        <v>108.32</v>
      </c>
      <c r="S423" t="n">
        <v>23.91</v>
      </c>
      <c r="T423" t="n">
        <v>40840.66</v>
      </c>
      <c r="U423" t="n">
        <v>0.22</v>
      </c>
      <c r="V423" t="n">
        <v>0.67</v>
      </c>
      <c r="W423" t="n">
        <v>1.29</v>
      </c>
      <c r="X423" t="n">
        <v>2.65</v>
      </c>
      <c r="Y423" t="n">
        <v>1</v>
      </c>
      <c r="Z423" t="n">
        <v>10</v>
      </c>
    </row>
    <row r="424">
      <c r="A424" t="n">
        <v>1</v>
      </c>
      <c r="B424" t="n">
        <v>145</v>
      </c>
      <c r="C424" t="inlineStr">
        <is>
          <t xml:space="preserve">CONCLUIDO	</t>
        </is>
      </c>
      <c r="D424" t="n">
        <v>5.6898</v>
      </c>
      <c r="E424" t="n">
        <v>17.58</v>
      </c>
      <c r="F424" t="n">
        <v>9.449999999999999</v>
      </c>
      <c r="G424" t="n">
        <v>5.91</v>
      </c>
      <c r="H424" t="n">
        <v>0.08</v>
      </c>
      <c r="I424" t="n">
        <v>96</v>
      </c>
      <c r="J424" t="n">
        <v>285.68</v>
      </c>
      <c r="K424" t="n">
        <v>61.2</v>
      </c>
      <c r="L424" t="n">
        <v>1.25</v>
      </c>
      <c r="M424" t="n">
        <v>94</v>
      </c>
      <c r="N424" t="n">
        <v>78.23999999999999</v>
      </c>
      <c r="O424" t="n">
        <v>35468.6</v>
      </c>
      <c r="P424" t="n">
        <v>165.45</v>
      </c>
      <c r="Q424" t="n">
        <v>968.73</v>
      </c>
      <c r="R424" t="n">
        <v>86.43000000000001</v>
      </c>
      <c r="S424" t="n">
        <v>23.91</v>
      </c>
      <c r="T424" t="n">
        <v>30063.23</v>
      </c>
      <c r="U424" t="n">
        <v>0.28</v>
      </c>
      <c r="V424" t="n">
        <v>0.72</v>
      </c>
      <c r="W424" t="n">
        <v>1.24</v>
      </c>
      <c r="X424" t="n">
        <v>1.95</v>
      </c>
      <c r="Y424" t="n">
        <v>1</v>
      </c>
      <c r="Z424" t="n">
        <v>10</v>
      </c>
    </row>
    <row r="425">
      <c r="A425" t="n">
        <v>2</v>
      </c>
      <c r="B425" t="n">
        <v>145</v>
      </c>
      <c r="C425" t="inlineStr">
        <is>
          <t xml:space="preserve">CONCLUIDO	</t>
        </is>
      </c>
      <c r="D425" t="n">
        <v>6.2332</v>
      </c>
      <c r="E425" t="n">
        <v>16.04</v>
      </c>
      <c r="F425" t="n">
        <v>9</v>
      </c>
      <c r="G425" t="n">
        <v>7.1</v>
      </c>
      <c r="H425" t="n">
        <v>0.09</v>
      </c>
      <c r="I425" t="n">
        <v>76</v>
      </c>
      <c r="J425" t="n">
        <v>286.19</v>
      </c>
      <c r="K425" t="n">
        <v>61.2</v>
      </c>
      <c r="L425" t="n">
        <v>1.5</v>
      </c>
      <c r="M425" t="n">
        <v>74</v>
      </c>
      <c r="N425" t="n">
        <v>78.48999999999999</v>
      </c>
      <c r="O425" t="n">
        <v>35530.47</v>
      </c>
      <c r="P425" t="n">
        <v>156.73</v>
      </c>
      <c r="Q425" t="n">
        <v>968.64</v>
      </c>
      <c r="R425" t="n">
        <v>72.73999999999999</v>
      </c>
      <c r="S425" t="n">
        <v>23.91</v>
      </c>
      <c r="T425" t="n">
        <v>23318.41</v>
      </c>
      <c r="U425" t="n">
        <v>0.33</v>
      </c>
      <c r="V425" t="n">
        <v>0.75</v>
      </c>
      <c r="W425" t="n">
        <v>1.19</v>
      </c>
      <c r="X425" t="n">
        <v>1.5</v>
      </c>
      <c r="Y425" t="n">
        <v>1</v>
      </c>
      <c r="Z425" t="n">
        <v>10</v>
      </c>
    </row>
    <row r="426">
      <c r="A426" t="n">
        <v>3</v>
      </c>
      <c r="B426" t="n">
        <v>145</v>
      </c>
      <c r="C426" t="inlineStr">
        <is>
          <t xml:space="preserve">CONCLUIDO	</t>
        </is>
      </c>
      <c r="D426" t="n">
        <v>6.6358</v>
      </c>
      <c r="E426" t="n">
        <v>15.07</v>
      </c>
      <c r="F426" t="n">
        <v>8.73</v>
      </c>
      <c r="G426" t="n">
        <v>8.31</v>
      </c>
      <c r="H426" t="n">
        <v>0.11</v>
      </c>
      <c r="I426" t="n">
        <v>63</v>
      </c>
      <c r="J426" t="n">
        <v>286.69</v>
      </c>
      <c r="K426" t="n">
        <v>61.2</v>
      </c>
      <c r="L426" t="n">
        <v>1.75</v>
      </c>
      <c r="M426" t="n">
        <v>61</v>
      </c>
      <c r="N426" t="n">
        <v>78.73999999999999</v>
      </c>
      <c r="O426" t="n">
        <v>35592.57</v>
      </c>
      <c r="P426" t="n">
        <v>151.3</v>
      </c>
      <c r="Q426" t="n">
        <v>968.59</v>
      </c>
      <c r="R426" t="n">
        <v>63.95</v>
      </c>
      <c r="S426" t="n">
        <v>23.91</v>
      </c>
      <c r="T426" t="n">
        <v>18987.66</v>
      </c>
      <c r="U426" t="n">
        <v>0.37</v>
      </c>
      <c r="V426" t="n">
        <v>0.78</v>
      </c>
      <c r="W426" t="n">
        <v>1.18</v>
      </c>
      <c r="X426" t="n">
        <v>1.23</v>
      </c>
      <c r="Y426" t="n">
        <v>1</v>
      </c>
      <c r="Z426" t="n">
        <v>10</v>
      </c>
    </row>
    <row r="427">
      <c r="A427" t="n">
        <v>4</v>
      </c>
      <c r="B427" t="n">
        <v>145</v>
      </c>
      <c r="C427" t="inlineStr">
        <is>
          <t xml:space="preserve">CONCLUIDO	</t>
        </is>
      </c>
      <c r="D427" t="n">
        <v>6.9307</v>
      </c>
      <c r="E427" t="n">
        <v>14.43</v>
      </c>
      <c r="F427" t="n">
        <v>8.57</v>
      </c>
      <c r="G427" t="n">
        <v>9.52</v>
      </c>
      <c r="H427" t="n">
        <v>0.12</v>
      </c>
      <c r="I427" t="n">
        <v>54</v>
      </c>
      <c r="J427" t="n">
        <v>287.19</v>
      </c>
      <c r="K427" t="n">
        <v>61.2</v>
      </c>
      <c r="L427" t="n">
        <v>2</v>
      </c>
      <c r="M427" t="n">
        <v>52</v>
      </c>
      <c r="N427" t="n">
        <v>78.98999999999999</v>
      </c>
      <c r="O427" t="n">
        <v>35654.65</v>
      </c>
      <c r="P427" t="n">
        <v>147.91</v>
      </c>
      <c r="Q427" t="n">
        <v>968.4299999999999</v>
      </c>
      <c r="R427" t="n">
        <v>58.72</v>
      </c>
      <c r="S427" t="n">
        <v>23.91</v>
      </c>
      <c r="T427" t="n">
        <v>16414.53</v>
      </c>
      <c r="U427" t="n">
        <v>0.41</v>
      </c>
      <c r="V427" t="n">
        <v>0.79</v>
      </c>
      <c r="W427" t="n">
        <v>1.18</v>
      </c>
      <c r="X427" t="n">
        <v>1.07</v>
      </c>
      <c r="Y427" t="n">
        <v>1</v>
      </c>
      <c r="Z427" t="n">
        <v>10</v>
      </c>
    </row>
    <row r="428">
      <c r="A428" t="n">
        <v>5</v>
      </c>
      <c r="B428" t="n">
        <v>145</v>
      </c>
      <c r="C428" t="inlineStr">
        <is>
          <t xml:space="preserve">CONCLUIDO	</t>
        </is>
      </c>
      <c r="D428" t="n">
        <v>7.1988</v>
      </c>
      <c r="E428" t="n">
        <v>13.89</v>
      </c>
      <c r="F428" t="n">
        <v>8.41</v>
      </c>
      <c r="G428" t="n">
        <v>10.74</v>
      </c>
      <c r="H428" t="n">
        <v>0.14</v>
      </c>
      <c r="I428" t="n">
        <v>47</v>
      </c>
      <c r="J428" t="n">
        <v>287.7</v>
      </c>
      <c r="K428" t="n">
        <v>61.2</v>
      </c>
      <c r="L428" t="n">
        <v>2.25</v>
      </c>
      <c r="M428" t="n">
        <v>45</v>
      </c>
      <c r="N428" t="n">
        <v>79.25</v>
      </c>
      <c r="O428" t="n">
        <v>35716.83</v>
      </c>
      <c r="P428" t="n">
        <v>144.57</v>
      </c>
      <c r="Q428" t="n">
        <v>968.38</v>
      </c>
      <c r="R428" t="n">
        <v>54</v>
      </c>
      <c r="S428" t="n">
        <v>23.91</v>
      </c>
      <c r="T428" t="n">
        <v>14092.22</v>
      </c>
      <c r="U428" t="n">
        <v>0.44</v>
      </c>
      <c r="V428" t="n">
        <v>0.8</v>
      </c>
      <c r="W428" t="n">
        <v>1.16</v>
      </c>
      <c r="X428" t="n">
        <v>0.91</v>
      </c>
      <c r="Y428" t="n">
        <v>1</v>
      </c>
      <c r="Z428" t="n">
        <v>10</v>
      </c>
    </row>
    <row r="429">
      <c r="A429" t="n">
        <v>6</v>
      </c>
      <c r="B429" t="n">
        <v>145</v>
      </c>
      <c r="C429" t="inlineStr">
        <is>
          <t xml:space="preserve">CONCLUIDO	</t>
        </is>
      </c>
      <c r="D429" t="n">
        <v>7.3879</v>
      </c>
      <c r="E429" t="n">
        <v>13.54</v>
      </c>
      <c r="F429" t="n">
        <v>8.32</v>
      </c>
      <c r="G429" t="n">
        <v>11.89</v>
      </c>
      <c r="H429" t="n">
        <v>0.15</v>
      </c>
      <c r="I429" t="n">
        <v>42</v>
      </c>
      <c r="J429" t="n">
        <v>288.2</v>
      </c>
      <c r="K429" t="n">
        <v>61.2</v>
      </c>
      <c r="L429" t="n">
        <v>2.5</v>
      </c>
      <c r="M429" t="n">
        <v>40</v>
      </c>
      <c r="N429" t="n">
        <v>79.5</v>
      </c>
      <c r="O429" t="n">
        <v>35779.11</v>
      </c>
      <c r="P429" t="n">
        <v>142.2</v>
      </c>
      <c r="Q429" t="n">
        <v>968.72</v>
      </c>
      <c r="R429" t="n">
        <v>51.47</v>
      </c>
      <c r="S429" t="n">
        <v>23.91</v>
      </c>
      <c r="T429" t="n">
        <v>12851.05</v>
      </c>
      <c r="U429" t="n">
        <v>0.46</v>
      </c>
      <c r="V429" t="n">
        <v>0.8100000000000001</v>
      </c>
      <c r="W429" t="n">
        <v>1.14</v>
      </c>
      <c r="X429" t="n">
        <v>0.83</v>
      </c>
      <c r="Y429" t="n">
        <v>1</v>
      </c>
      <c r="Z429" t="n">
        <v>10</v>
      </c>
    </row>
    <row r="430">
      <c r="A430" t="n">
        <v>7</v>
      </c>
      <c r="B430" t="n">
        <v>145</v>
      </c>
      <c r="C430" t="inlineStr">
        <is>
          <t xml:space="preserve">CONCLUIDO	</t>
        </is>
      </c>
      <c r="D430" t="n">
        <v>7.5478</v>
      </c>
      <c r="E430" t="n">
        <v>13.25</v>
      </c>
      <c r="F430" t="n">
        <v>8.25</v>
      </c>
      <c r="G430" t="n">
        <v>13.03</v>
      </c>
      <c r="H430" t="n">
        <v>0.17</v>
      </c>
      <c r="I430" t="n">
        <v>38</v>
      </c>
      <c r="J430" t="n">
        <v>288.71</v>
      </c>
      <c r="K430" t="n">
        <v>61.2</v>
      </c>
      <c r="L430" t="n">
        <v>2.75</v>
      </c>
      <c r="M430" t="n">
        <v>36</v>
      </c>
      <c r="N430" t="n">
        <v>79.76000000000001</v>
      </c>
      <c r="O430" t="n">
        <v>35841.5</v>
      </c>
      <c r="P430" t="n">
        <v>140.51</v>
      </c>
      <c r="Q430" t="n">
        <v>968.52</v>
      </c>
      <c r="R430" t="n">
        <v>49.16</v>
      </c>
      <c r="S430" t="n">
        <v>23.91</v>
      </c>
      <c r="T430" t="n">
        <v>11714.11</v>
      </c>
      <c r="U430" t="n">
        <v>0.49</v>
      </c>
      <c r="V430" t="n">
        <v>0.82</v>
      </c>
      <c r="W430" t="n">
        <v>1.14</v>
      </c>
      <c r="X430" t="n">
        <v>0.75</v>
      </c>
      <c r="Y430" t="n">
        <v>1</v>
      </c>
      <c r="Z430" t="n">
        <v>10</v>
      </c>
    </row>
    <row r="431">
      <c r="A431" t="n">
        <v>8</v>
      </c>
      <c r="B431" t="n">
        <v>145</v>
      </c>
      <c r="C431" t="inlineStr">
        <is>
          <t xml:space="preserve">CONCLUIDO	</t>
        </is>
      </c>
      <c r="D431" t="n">
        <v>7.7258</v>
      </c>
      <c r="E431" t="n">
        <v>12.94</v>
      </c>
      <c r="F431" t="n">
        <v>8.16</v>
      </c>
      <c r="G431" t="n">
        <v>14.4</v>
      </c>
      <c r="H431" t="n">
        <v>0.18</v>
      </c>
      <c r="I431" t="n">
        <v>34</v>
      </c>
      <c r="J431" t="n">
        <v>289.21</v>
      </c>
      <c r="K431" t="n">
        <v>61.2</v>
      </c>
      <c r="L431" t="n">
        <v>3</v>
      </c>
      <c r="M431" t="n">
        <v>32</v>
      </c>
      <c r="N431" t="n">
        <v>80.02</v>
      </c>
      <c r="O431" t="n">
        <v>35903.99</v>
      </c>
      <c r="P431" t="n">
        <v>138.19</v>
      </c>
      <c r="Q431" t="n">
        <v>968.63</v>
      </c>
      <c r="R431" t="n">
        <v>46.39</v>
      </c>
      <c r="S431" t="n">
        <v>23.91</v>
      </c>
      <c r="T431" t="n">
        <v>10348.57</v>
      </c>
      <c r="U431" t="n">
        <v>0.52</v>
      </c>
      <c r="V431" t="n">
        <v>0.83</v>
      </c>
      <c r="W431" t="n">
        <v>1.13</v>
      </c>
      <c r="X431" t="n">
        <v>0.66</v>
      </c>
      <c r="Y431" t="n">
        <v>1</v>
      </c>
      <c r="Z431" t="n">
        <v>10</v>
      </c>
    </row>
    <row r="432">
      <c r="A432" t="n">
        <v>9</v>
      </c>
      <c r="B432" t="n">
        <v>145</v>
      </c>
      <c r="C432" t="inlineStr">
        <is>
          <t xml:space="preserve">CONCLUIDO	</t>
        </is>
      </c>
      <c r="D432" t="n">
        <v>7.8137</v>
      </c>
      <c r="E432" t="n">
        <v>12.8</v>
      </c>
      <c r="F432" t="n">
        <v>8.119999999999999</v>
      </c>
      <c r="G432" t="n">
        <v>15.23</v>
      </c>
      <c r="H432" t="n">
        <v>0.2</v>
      </c>
      <c r="I432" t="n">
        <v>32</v>
      </c>
      <c r="J432" t="n">
        <v>289.72</v>
      </c>
      <c r="K432" t="n">
        <v>61.2</v>
      </c>
      <c r="L432" t="n">
        <v>3.25</v>
      </c>
      <c r="M432" t="n">
        <v>30</v>
      </c>
      <c r="N432" t="n">
        <v>80.27</v>
      </c>
      <c r="O432" t="n">
        <v>35966.59</v>
      </c>
      <c r="P432" t="n">
        <v>137.06</v>
      </c>
      <c r="Q432" t="n">
        <v>968.37</v>
      </c>
      <c r="R432" t="n">
        <v>45.03</v>
      </c>
      <c r="S432" t="n">
        <v>23.91</v>
      </c>
      <c r="T432" t="n">
        <v>9681.27</v>
      </c>
      <c r="U432" t="n">
        <v>0.53</v>
      </c>
      <c r="V432" t="n">
        <v>0.83</v>
      </c>
      <c r="W432" t="n">
        <v>1.14</v>
      </c>
      <c r="X432" t="n">
        <v>0.63</v>
      </c>
      <c r="Y432" t="n">
        <v>1</v>
      </c>
      <c r="Z432" t="n">
        <v>10</v>
      </c>
    </row>
    <row r="433">
      <c r="A433" t="n">
        <v>10</v>
      </c>
      <c r="B433" t="n">
        <v>145</v>
      </c>
      <c r="C433" t="inlineStr">
        <is>
          <t xml:space="preserve">CONCLUIDO	</t>
        </is>
      </c>
      <c r="D433" t="n">
        <v>7.9465</v>
      </c>
      <c r="E433" t="n">
        <v>12.58</v>
      </c>
      <c r="F433" t="n">
        <v>8.07</v>
      </c>
      <c r="G433" t="n">
        <v>16.7</v>
      </c>
      <c r="H433" t="n">
        <v>0.21</v>
      </c>
      <c r="I433" t="n">
        <v>29</v>
      </c>
      <c r="J433" t="n">
        <v>290.23</v>
      </c>
      <c r="K433" t="n">
        <v>61.2</v>
      </c>
      <c r="L433" t="n">
        <v>3.5</v>
      </c>
      <c r="M433" t="n">
        <v>27</v>
      </c>
      <c r="N433" t="n">
        <v>80.53</v>
      </c>
      <c r="O433" t="n">
        <v>36029.29</v>
      </c>
      <c r="P433" t="n">
        <v>135.45</v>
      </c>
      <c r="Q433" t="n">
        <v>968.3200000000001</v>
      </c>
      <c r="R433" t="n">
        <v>43.66</v>
      </c>
      <c r="S433" t="n">
        <v>23.91</v>
      </c>
      <c r="T433" t="n">
        <v>9009.549999999999</v>
      </c>
      <c r="U433" t="n">
        <v>0.55</v>
      </c>
      <c r="V433" t="n">
        <v>0.84</v>
      </c>
      <c r="W433" t="n">
        <v>1.13</v>
      </c>
      <c r="X433" t="n">
        <v>0.58</v>
      </c>
      <c r="Y433" t="n">
        <v>1</v>
      </c>
      <c r="Z433" t="n">
        <v>10</v>
      </c>
    </row>
    <row r="434">
      <c r="A434" t="n">
        <v>11</v>
      </c>
      <c r="B434" t="n">
        <v>145</v>
      </c>
      <c r="C434" t="inlineStr">
        <is>
          <t xml:space="preserve">CONCLUIDO	</t>
        </is>
      </c>
      <c r="D434" t="n">
        <v>8.062200000000001</v>
      </c>
      <c r="E434" t="n">
        <v>12.4</v>
      </c>
      <c r="F434" t="n">
        <v>8</v>
      </c>
      <c r="G434" t="n">
        <v>17.78</v>
      </c>
      <c r="H434" t="n">
        <v>0.23</v>
      </c>
      <c r="I434" t="n">
        <v>27</v>
      </c>
      <c r="J434" t="n">
        <v>290.74</v>
      </c>
      <c r="K434" t="n">
        <v>61.2</v>
      </c>
      <c r="L434" t="n">
        <v>3.75</v>
      </c>
      <c r="M434" t="n">
        <v>25</v>
      </c>
      <c r="N434" t="n">
        <v>80.79000000000001</v>
      </c>
      <c r="O434" t="n">
        <v>36092.1</v>
      </c>
      <c r="P434" t="n">
        <v>133.64</v>
      </c>
      <c r="Q434" t="n">
        <v>968.35</v>
      </c>
      <c r="R434" t="n">
        <v>41.33</v>
      </c>
      <c r="S434" t="n">
        <v>23.91</v>
      </c>
      <c r="T434" t="n">
        <v>7858.09</v>
      </c>
      <c r="U434" t="n">
        <v>0.58</v>
      </c>
      <c r="V434" t="n">
        <v>0.85</v>
      </c>
      <c r="W434" t="n">
        <v>1.12</v>
      </c>
      <c r="X434" t="n">
        <v>0.5</v>
      </c>
      <c r="Y434" t="n">
        <v>1</v>
      </c>
      <c r="Z434" t="n">
        <v>10</v>
      </c>
    </row>
    <row r="435">
      <c r="A435" t="n">
        <v>12</v>
      </c>
      <c r="B435" t="n">
        <v>145</v>
      </c>
      <c r="C435" t="inlineStr">
        <is>
          <t xml:space="preserve">CONCLUIDO	</t>
        </is>
      </c>
      <c r="D435" t="n">
        <v>8.1455</v>
      </c>
      <c r="E435" t="n">
        <v>12.28</v>
      </c>
      <c r="F435" t="n">
        <v>7.98</v>
      </c>
      <c r="G435" t="n">
        <v>19.15</v>
      </c>
      <c r="H435" t="n">
        <v>0.24</v>
      </c>
      <c r="I435" t="n">
        <v>25</v>
      </c>
      <c r="J435" t="n">
        <v>291.25</v>
      </c>
      <c r="K435" t="n">
        <v>61.2</v>
      </c>
      <c r="L435" t="n">
        <v>4</v>
      </c>
      <c r="M435" t="n">
        <v>23</v>
      </c>
      <c r="N435" t="n">
        <v>81.05</v>
      </c>
      <c r="O435" t="n">
        <v>36155.02</v>
      </c>
      <c r="P435" t="n">
        <v>132.62</v>
      </c>
      <c r="Q435" t="n">
        <v>968.4299999999999</v>
      </c>
      <c r="R435" t="n">
        <v>40.94</v>
      </c>
      <c r="S435" t="n">
        <v>23.91</v>
      </c>
      <c r="T435" t="n">
        <v>7668.53</v>
      </c>
      <c r="U435" t="n">
        <v>0.58</v>
      </c>
      <c r="V435" t="n">
        <v>0.85</v>
      </c>
      <c r="W435" t="n">
        <v>1.11</v>
      </c>
      <c r="X435" t="n">
        <v>0.48</v>
      </c>
      <c r="Y435" t="n">
        <v>1</v>
      </c>
      <c r="Z435" t="n">
        <v>10</v>
      </c>
    </row>
    <row r="436">
      <c r="A436" t="n">
        <v>13</v>
      </c>
      <c r="B436" t="n">
        <v>145</v>
      </c>
      <c r="C436" t="inlineStr">
        <is>
          <t xml:space="preserve">CONCLUIDO	</t>
        </is>
      </c>
      <c r="D436" t="n">
        <v>8.1904</v>
      </c>
      <c r="E436" t="n">
        <v>12.21</v>
      </c>
      <c r="F436" t="n">
        <v>7.97</v>
      </c>
      <c r="G436" t="n">
        <v>19.92</v>
      </c>
      <c r="H436" t="n">
        <v>0.26</v>
      </c>
      <c r="I436" t="n">
        <v>24</v>
      </c>
      <c r="J436" t="n">
        <v>291.76</v>
      </c>
      <c r="K436" t="n">
        <v>61.2</v>
      </c>
      <c r="L436" t="n">
        <v>4.25</v>
      </c>
      <c r="M436" t="n">
        <v>22</v>
      </c>
      <c r="N436" t="n">
        <v>81.31</v>
      </c>
      <c r="O436" t="n">
        <v>36218.04</v>
      </c>
      <c r="P436" t="n">
        <v>131.43</v>
      </c>
      <c r="Q436" t="n">
        <v>968.3200000000001</v>
      </c>
      <c r="R436" t="n">
        <v>40.36</v>
      </c>
      <c r="S436" t="n">
        <v>23.91</v>
      </c>
      <c r="T436" t="n">
        <v>7387.76</v>
      </c>
      <c r="U436" t="n">
        <v>0.59</v>
      </c>
      <c r="V436" t="n">
        <v>0.85</v>
      </c>
      <c r="W436" t="n">
        <v>1.12</v>
      </c>
      <c r="X436" t="n">
        <v>0.47</v>
      </c>
      <c r="Y436" t="n">
        <v>1</v>
      </c>
      <c r="Z436" t="n">
        <v>10</v>
      </c>
    </row>
    <row r="437">
      <c r="A437" t="n">
        <v>14</v>
      </c>
      <c r="B437" t="n">
        <v>145</v>
      </c>
      <c r="C437" t="inlineStr">
        <is>
          <t xml:space="preserve">CONCLUIDO	</t>
        </is>
      </c>
      <c r="D437" t="n">
        <v>8.3047</v>
      </c>
      <c r="E437" t="n">
        <v>12.04</v>
      </c>
      <c r="F437" t="n">
        <v>7.91</v>
      </c>
      <c r="G437" t="n">
        <v>21.56</v>
      </c>
      <c r="H437" t="n">
        <v>0.27</v>
      </c>
      <c r="I437" t="n">
        <v>22</v>
      </c>
      <c r="J437" t="n">
        <v>292.27</v>
      </c>
      <c r="K437" t="n">
        <v>61.2</v>
      </c>
      <c r="L437" t="n">
        <v>4.5</v>
      </c>
      <c r="M437" t="n">
        <v>20</v>
      </c>
      <c r="N437" t="n">
        <v>81.56999999999999</v>
      </c>
      <c r="O437" t="n">
        <v>36281.16</v>
      </c>
      <c r="P437" t="n">
        <v>129.89</v>
      </c>
      <c r="Q437" t="n">
        <v>968.54</v>
      </c>
      <c r="R437" t="n">
        <v>38.55</v>
      </c>
      <c r="S437" t="n">
        <v>23.91</v>
      </c>
      <c r="T437" t="n">
        <v>6491.33</v>
      </c>
      <c r="U437" t="n">
        <v>0.62</v>
      </c>
      <c r="V437" t="n">
        <v>0.86</v>
      </c>
      <c r="W437" t="n">
        <v>1.11</v>
      </c>
      <c r="X437" t="n">
        <v>0.41</v>
      </c>
      <c r="Y437" t="n">
        <v>1</v>
      </c>
      <c r="Z437" t="n">
        <v>10</v>
      </c>
    </row>
    <row r="438">
      <c r="A438" t="n">
        <v>15</v>
      </c>
      <c r="B438" t="n">
        <v>145</v>
      </c>
      <c r="C438" t="inlineStr">
        <is>
          <t xml:space="preserve">CONCLUIDO	</t>
        </is>
      </c>
      <c r="D438" t="n">
        <v>8.351699999999999</v>
      </c>
      <c r="E438" t="n">
        <v>11.97</v>
      </c>
      <c r="F438" t="n">
        <v>7.89</v>
      </c>
      <c r="G438" t="n">
        <v>22.55</v>
      </c>
      <c r="H438" t="n">
        <v>0.29</v>
      </c>
      <c r="I438" t="n">
        <v>21</v>
      </c>
      <c r="J438" t="n">
        <v>292.79</v>
      </c>
      <c r="K438" t="n">
        <v>61.2</v>
      </c>
      <c r="L438" t="n">
        <v>4.75</v>
      </c>
      <c r="M438" t="n">
        <v>19</v>
      </c>
      <c r="N438" t="n">
        <v>81.84</v>
      </c>
      <c r="O438" t="n">
        <v>36344.4</v>
      </c>
      <c r="P438" t="n">
        <v>128.82</v>
      </c>
      <c r="Q438" t="n">
        <v>968.4400000000001</v>
      </c>
      <c r="R438" t="n">
        <v>38.02</v>
      </c>
      <c r="S438" t="n">
        <v>23.91</v>
      </c>
      <c r="T438" t="n">
        <v>6231.41</v>
      </c>
      <c r="U438" t="n">
        <v>0.63</v>
      </c>
      <c r="V438" t="n">
        <v>0.86</v>
      </c>
      <c r="W438" t="n">
        <v>1.11</v>
      </c>
      <c r="X438" t="n">
        <v>0.4</v>
      </c>
      <c r="Y438" t="n">
        <v>1</v>
      </c>
      <c r="Z438" t="n">
        <v>10</v>
      </c>
    </row>
    <row r="439">
      <c r="A439" t="n">
        <v>16</v>
      </c>
      <c r="B439" t="n">
        <v>145</v>
      </c>
      <c r="C439" t="inlineStr">
        <is>
          <t xml:space="preserve">CONCLUIDO	</t>
        </is>
      </c>
      <c r="D439" t="n">
        <v>8.4077</v>
      </c>
      <c r="E439" t="n">
        <v>11.89</v>
      </c>
      <c r="F439" t="n">
        <v>7.87</v>
      </c>
      <c r="G439" t="n">
        <v>23.6</v>
      </c>
      <c r="H439" t="n">
        <v>0.3</v>
      </c>
      <c r="I439" t="n">
        <v>20</v>
      </c>
      <c r="J439" t="n">
        <v>293.3</v>
      </c>
      <c r="K439" t="n">
        <v>61.2</v>
      </c>
      <c r="L439" t="n">
        <v>5</v>
      </c>
      <c r="M439" t="n">
        <v>18</v>
      </c>
      <c r="N439" t="n">
        <v>82.09999999999999</v>
      </c>
      <c r="O439" t="n">
        <v>36407.75</v>
      </c>
      <c r="P439" t="n">
        <v>128.13</v>
      </c>
      <c r="Q439" t="n">
        <v>968.37</v>
      </c>
      <c r="R439" t="n">
        <v>37.04</v>
      </c>
      <c r="S439" t="n">
        <v>23.91</v>
      </c>
      <c r="T439" t="n">
        <v>5746.36</v>
      </c>
      <c r="U439" t="n">
        <v>0.65</v>
      </c>
      <c r="V439" t="n">
        <v>0.86</v>
      </c>
      <c r="W439" t="n">
        <v>1.11</v>
      </c>
      <c r="X439" t="n">
        <v>0.37</v>
      </c>
      <c r="Y439" t="n">
        <v>1</v>
      </c>
      <c r="Z439" t="n">
        <v>10</v>
      </c>
    </row>
    <row r="440">
      <c r="A440" t="n">
        <v>17</v>
      </c>
      <c r="B440" t="n">
        <v>145</v>
      </c>
      <c r="C440" t="inlineStr">
        <is>
          <t xml:space="preserve">CONCLUIDO	</t>
        </is>
      </c>
      <c r="D440" t="n">
        <v>8.469200000000001</v>
      </c>
      <c r="E440" t="n">
        <v>11.81</v>
      </c>
      <c r="F440" t="n">
        <v>7.83</v>
      </c>
      <c r="G440" t="n">
        <v>24.74</v>
      </c>
      <c r="H440" t="n">
        <v>0.32</v>
      </c>
      <c r="I440" t="n">
        <v>19</v>
      </c>
      <c r="J440" t="n">
        <v>293.81</v>
      </c>
      <c r="K440" t="n">
        <v>61.2</v>
      </c>
      <c r="L440" t="n">
        <v>5.25</v>
      </c>
      <c r="M440" t="n">
        <v>17</v>
      </c>
      <c r="N440" t="n">
        <v>82.36</v>
      </c>
      <c r="O440" t="n">
        <v>36471.2</v>
      </c>
      <c r="P440" t="n">
        <v>126.23</v>
      </c>
      <c r="Q440" t="n">
        <v>968.3200000000001</v>
      </c>
      <c r="R440" t="n">
        <v>36.34</v>
      </c>
      <c r="S440" t="n">
        <v>23.91</v>
      </c>
      <c r="T440" t="n">
        <v>5398.89</v>
      </c>
      <c r="U440" t="n">
        <v>0.66</v>
      </c>
      <c r="V440" t="n">
        <v>0.86</v>
      </c>
      <c r="W440" t="n">
        <v>1.11</v>
      </c>
      <c r="X440" t="n">
        <v>0.34</v>
      </c>
      <c r="Y440" t="n">
        <v>1</v>
      </c>
      <c r="Z440" t="n">
        <v>10</v>
      </c>
    </row>
    <row r="441">
      <c r="A441" t="n">
        <v>18</v>
      </c>
      <c r="B441" t="n">
        <v>145</v>
      </c>
      <c r="C441" t="inlineStr">
        <is>
          <t xml:space="preserve">CONCLUIDO	</t>
        </is>
      </c>
      <c r="D441" t="n">
        <v>8.524699999999999</v>
      </c>
      <c r="E441" t="n">
        <v>11.73</v>
      </c>
      <c r="F441" t="n">
        <v>7.81</v>
      </c>
      <c r="G441" t="n">
        <v>26.04</v>
      </c>
      <c r="H441" t="n">
        <v>0.33</v>
      </c>
      <c r="I441" t="n">
        <v>18</v>
      </c>
      <c r="J441" t="n">
        <v>294.33</v>
      </c>
      <c r="K441" t="n">
        <v>61.2</v>
      </c>
      <c r="L441" t="n">
        <v>5.5</v>
      </c>
      <c r="M441" t="n">
        <v>16</v>
      </c>
      <c r="N441" t="n">
        <v>82.63</v>
      </c>
      <c r="O441" t="n">
        <v>36534.76</v>
      </c>
      <c r="P441" t="n">
        <v>125.08</v>
      </c>
      <c r="Q441" t="n">
        <v>968.37</v>
      </c>
      <c r="R441" t="n">
        <v>35.53</v>
      </c>
      <c r="S441" t="n">
        <v>23.91</v>
      </c>
      <c r="T441" t="n">
        <v>5002.93</v>
      </c>
      <c r="U441" t="n">
        <v>0.67</v>
      </c>
      <c r="V441" t="n">
        <v>0.87</v>
      </c>
      <c r="W441" t="n">
        <v>1.1</v>
      </c>
      <c r="X441" t="n">
        <v>0.31</v>
      </c>
      <c r="Y441" t="n">
        <v>1</v>
      </c>
      <c r="Z441" t="n">
        <v>10</v>
      </c>
    </row>
    <row r="442">
      <c r="A442" t="n">
        <v>19</v>
      </c>
      <c r="B442" t="n">
        <v>145</v>
      </c>
      <c r="C442" t="inlineStr">
        <is>
          <t xml:space="preserve">CONCLUIDO	</t>
        </is>
      </c>
      <c r="D442" t="n">
        <v>8.5501</v>
      </c>
      <c r="E442" t="n">
        <v>11.7</v>
      </c>
      <c r="F442" t="n">
        <v>7.83</v>
      </c>
      <c r="G442" t="n">
        <v>27.64</v>
      </c>
      <c r="H442" t="n">
        <v>0.35</v>
      </c>
      <c r="I442" t="n">
        <v>17</v>
      </c>
      <c r="J442" t="n">
        <v>294.84</v>
      </c>
      <c r="K442" t="n">
        <v>61.2</v>
      </c>
      <c r="L442" t="n">
        <v>5.75</v>
      </c>
      <c r="M442" t="n">
        <v>15</v>
      </c>
      <c r="N442" t="n">
        <v>82.90000000000001</v>
      </c>
      <c r="O442" t="n">
        <v>36598.44</v>
      </c>
      <c r="P442" t="n">
        <v>125.07</v>
      </c>
      <c r="Q442" t="n">
        <v>968.3200000000001</v>
      </c>
      <c r="R442" t="n">
        <v>36.1</v>
      </c>
      <c r="S442" t="n">
        <v>23.91</v>
      </c>
      <c r="T442" t="n">
        <v>5291.41</v>
      </c>
      <c r="U442" t="n">
        <v>0.66</v>
      </c>
      <c r="V442" t="n">
        <v>0.86</v>
      </c>
      <c r="W442" t="n">
        <v>1.11</v>
      </c>
      <c r="X442" t="n">
        <v>0.33</v>
      </c>
      <c r="Y442" t="n">
        <v>1</v>
      </c>
      <c r="Z442" t="n">
        <v>10</v>
      </c>
    </row>
    <row r="443">
      <c r="A443" t="n">
        <v>20</v>
      </c>
      <c r="B443" t="n">
        <v>145</v>
      </c>
      <c r="C443" t="inlineStr">
        <is>
          <t xml:space="preserve">CONCLUIDO	</t>
        </is>
      </c>
      <c r="D443" t="n">
        <v>8.6182</v>
      </c>
      <c r="E443" t="n">
        <v>11.6</v>
      </c>
      <c r="F443" t="n">
        <v>7.79</v>
      </c>
      <c r="G443" t="n">
        <v>29.22</v>
      </c>
      <c r="H443" t="n">
        <v>0.36</v>
      </c>
      <c r="I443" t="n">
        <v>16</v>
      </c>
      <c r="J443" t="n">
        <v>295.36</v>
      </c>
      <c r="K443" t="n">
        <v>61.2</v>
      </c>
      <c r="L443" t="n">
        <v>6</v>
      </c>
      <c r="M443" t="n">
        <v>14</v>
      </c>
      <c r="N443" t="n">
        <v>83.16</v>
      </c>
      <c r="O443" t="n">
        <v>36662.22</v>
      </c>
      <c r="P443" t="n">
        <v>123.97</v>
      </c>
      <c r="Q443" t="n">
        <v>968.38</v>
      </c>
      <c r="R443" t="n">
        <v>34.83</v>
      </c>
      <c r="S443" t="n">
        <v>23.91</v>
      </c>
      <c r="T443" t="n">
        <v>4662.41</v>
      </c>
      <c r="U443" t="n">
        <v>0.6899999999999999</v>
      </c>
      <c r="V443" t="n">
        <v>0.87</v>
      </c>
      <c r="W443" t="n">
        <v>1.11</v>
      </c>
      <c r="X443" t="n">
        <v>0.3</v>
      </c>
      <c r="Y443" t="n">
        <v>1</v>
      </c>
      <c r="Z443" t="n">
        <v>10</v>
      </c>
    </row>
    <row r="444">
      <c r="A444" t="n">
        <v>21</v>
      </c>
      <c r="B444" t="n">
        <v>145</v>
      </c>
      <c r="C444" t="inlineStr">
        <is>
          <t xml:space="preserve">CONCLUIDO	</t>
        </is>
      </c>
      <c r="D444" t="n">
        <v>8.6722</v>
      </c>
      <c r="E444" t="n">
        <v>11.53</v>
      </c>
      <c r="F444" t="n">
        <v>7.77</v>
      </c>
      <c r="G444" t="n">
        <v>31.09</v>
      </c>
      <c r="H444" t="n">
        <v>0.38</v>
      </c>
      <c r="I444" t="n">
        <v>15</v>
      </c>
      <c r="J444" t="n">
        <v>295.88</v>
      </c>
      <c r="K444" t="n">
        <v>61.2</v>
      </c>
      <c r="L444" t="n">
        <v>6.25</v>
      </c>
      <c r="M444" t="n">
        <v>13</v>
      </c>
      <c r="N444" t="n">
        <v>83.43000000000001</v>
      </c>
      <c r="O444" t="n">
        <v>36726.12</v>
      </c>
      <c r="P444" t="n">
        <v>122.04</v>
      </c>
      <c r="Q444" t="n">
        <v>968.35</v>
      </c>
      <c r="R444" t="n">
        <v>34.38</v>
      </c>
      <c r="S444" t="n">
        <v>23.91</v>
      </c>
      <c r="T444" t="n">
        <v>4440.05</v>
      </c>
      <c r="U444" t="n">
        <v>0.7</v>
      </c>
      <c r="V444" t="n">
        <v>0.87</v>
      </c>
      <c r="W444" t="n">
        <v>1.1</v>
      </c>
      <c r="X444" t="n">
        <v>0.28</v>
      </c>
      <c r="Y444" t="n">
        <v>1</v>
      </c>
      <c r="Z444" t="n">
        <v>10</v>
      </c>
    </row>
    <row r="445">
      <c r="A445" t="n">
        <v>22</v>
      </c>
      <c r="B445" t="n">
        <v>145</v>
      </c>
      <c r="C445" t="inlineStr">
        <is>
          <t xml:space="preserve">CONCLUIDO	</t>
        </is>
      </c>
      <c r="D445" t="n">
        <v>8.676600000000001</v>
      </c>
      <c r="E445" t="n">
        <v>11.53</v>
      </c>
      <c r="F445" t="n">
        <v>7.77</v>
      </c>
      <c r="G445" t="n">
        <v>31.07</v>
      </c>
      <c r="H445" t="n">
        <v>0.39</v>
      </c>
      <c r="I445" t="n">
        <v>15</v>
      </c>
      <c r="J445" t="n">
        <v>296.4</v>
      </c>
      <c r="K445" t="n">
        <v>61.2</v>
      </c>
      <c r="L445" t="n">
        <v>6.5</v>
      </c>
      <c r="M445" t="n">
        <v>13</v>
      </c>
      <c r="N445" t="n">
        <v>83.7</v>
      </c>
      <c r="O445" t="n">
        <v>36790.13</v>
      </c>
      <c r="P445" t="n">
        <v>122.28</v>
      </c>
      <c r="Q445" t="n">
        <v>968.3200000000001</v>
      </c>
      <c r="R445" t="n">
        <v>34.23</v>
      </c>
      <c r="S445" t="n">
        <v>23.91</v>
      </c>
      <c r="T445" t="n">
        <v>4364.82</v>
      </c>
      <c r="U445" t="n">
        <v>0.7</v>
      </c>
      <c r="V445" t="n">
        <v>0.87</v>
      </c>
      <c r="W445" t="n">
        <v>1.1</v>
      </c>
      <c r="X445" t="n">
        <v>0.27</v>
      </c>
      <c r="Y445" t="n">
        <v>1</v>
      </c>
      <c r="Z445" t="n">
        <v>10</v>
      </c>
    </row>
    <row r="446">
      <c r="A446" t="n">
        <v>23</v>
      </c>
      <c r="B446" t="n">
        <v>145</v>
      </c>
      <c r="C446" t="inlineStr">
        <is>
          <t xml:space="preserve">CONCLUIDO	</t>
        </is>
      </c>
      <c r="D446" t="n">
        <v>8.735300000000001</v>
      </c>
      <c r="E446" t="n">
        <v>11.45</v>
      </c>
      <c r="F446" t="n">
        <v>7.74</v>
      </c>
      <c r="G446" t="n">
        <v>33.19</v>
      </c>
      <c r="H446" t="n">
        <v>0.4</v>
      </c>
      <c r="I446" t="n">
        <v>14</v>
      </c>
      <c r="J446" t="n">
        <v>296.92</v>
      </c>
      <c r="K446" t="n">
        <v>61.2</v>
      </c>
      <c r="L446" t="n">
        <v>6.75</v>
      </c>
      <c r="M446" t="n">
        <v>12</v>
      </c>
      <c r="N446" t="n">
        <v>83.97</v>
      </c>
      <c r="O446" t="n">
        <v>36854.25</v>
      </c>
      <c r="P446" t="n">
        <v>120.67</v>
      </c>
      <c r="Q446" t="n">
        <v>968.3200000000001</v>
      </c>
      <c r="R446" t="n">
        <v>33.35</v>
      </c>
      <c r="S446" t="n">
        <v>23.91</v>
      </c>
      <c r="T446" t="n">
        <v>3931.17</v>
      </c>
      <c r="U446" t="n">
        <v>0.72</v>
      </c>
      <c r="V446" t="n">
        <v>0.87</v>
      </c>
      <c r="W446" t="n">
        <v>1.1</v>
      </c>
      <c r="X446" t="n">
        <v>0.25</v>
      </c>
      <c r="Y446" t="n">
        <v>1</v>
      </c>
      <c r="Z446" t="n">
        <v>10</v>
      </c>
    </row>
    <row r="447">
      <c r="A447" t="n">
        <v>24</v>
      </c>
      <c r="B447" t="n">
        <v>145</v>
      </c>
      <c r="C447" t="inlineStr">
        <is>
          <t xml:space="preserve">CONCLUIDO	</t>
        </is>
      </c>
      <c r="D447" t="n">
        <v>8.737</v>
      </c>
      <c r="E447" t="n">
        <v>11.45</v>
      </c>
      <c r="F447" t="n">
        <v>7.74</v>
      </c>
      <c r="G447" t="n">
        <v>33.18</v>
      </c>
      <c r="H447" t="n">
        <v>0.42</v>
      </c>
      <c r="I447" t="n">
        <v>14</v>
      </c>
      <c r="J447" t="n">
        <v>297.44</v>
      </c>
      <c r="K447" t="n">
        <v>61.2</v>
      </c>
      <c r="L447" t="n">
        <v>7</v>
      </c>
      <c r="M447" t="n">
        <v>12</v>
      </c>
      <c r="N447" t="n">
        <v>84.23999999999999</v>
      </c>
      <c r="O447" t="n">
        <v>36918.48</v>
      </c>
      <c r="P447" t="n">
        <v>120.28</v>
      </c>
      <c r="Q447" t="n">
        <v>968.3200000000001</v>
      </c>
      <c r="R447" t="n">
        <v>33.26</v>
      </c>
      <c r="S447" t="n">
        <v>23.91</v>
      </c>
      <c r="T447" t="n">
        <v>3884.72</v>
      </c>
      <c r="U447" t="n">
        <v>0.72</v>
      </c>
      <c r="V447" t="n">
        <v>0.87</v>
      </c>
      <c r="W447" t="n">
        <v>1.1</v>
      </c>
      <c r="X447" t="n">
        <v>0.25</v>
      </c>
      <c r="Y447" t="n">
        <v>1</v>
      </c>
      <c r="Z447" t="n">
        <v>10</v>
      </c>
    </row>
    <row r="448">
      <c r="A448" t="n">
        <v>25</v>
      </c>
      <c r="B448" t="n">
        <v>145</v>
      </c>
      <c r="C448" t="inlineStr">
        <is>
          <t xml:space="preserve">CONCLUIDO	</t>
        </is>
      </c>
      <c r="D448" t="n">
        <v>8.785399999999999</v>
      </c>
      <c r="E448" t="n">
        <v>11.38</v>
      </c>
      <c r="F448" t="n">
        <v>7.73</v>
      </c>
      <c r="G448" t="n">
        <v>35.69</v>
      </c>
      <c r="H448" t="n">
        <v>0.43</v>
      </c>
      <c r="I448" t="n">
        <v>13</v>
      </c>
      <c r="J448" t="n">
        <v>297.96</v>
      </c>
      <c r="K448" t="n">
        <v>61.2</v>
      </c>
      <c r="L448" t="n">
        <v>7.25</v>
      </c>
      <c r="M448" t="n">
        <v>11</v>
      </c>
      <c r="N448" t="n">
        <v>84.51000000000001</v>
      </c>
      <c r="O448" t="n">
        <v>36982.83</v>
      </c>
      <c r="P448" t="n">
        <v>119.44</v>
      </c>
      <c r="Q448" t="n">
        <v>968.3200000000001</v>
      </c>
      <c r="R448" t="n">
        <v>33.09</v>
      </c>
      <c r="S448" t="n">
        <v>23.91</v>
      </c>
      <c r="T448" t="n">
        <v>3806.4</v>
      </c>
      <c r="U448" t="n">
        <v>0.72</v>
      </c>
      <c r="V448" t="n">
        <v>0.87</v>
      </c>
      <c r="W448" t="n">
        <v>1.1</v>
      </c>
      <c r="X448" t="n">
        <v>0.24</v>
      </c>
      <c r="Y448" t="n">
        <v>1</v>
      </c>
      <c r="Z448" t="n">
        <v>10</v>
      </c>
    </row>
    <row r="449">
      <c r="A449" t="n">
        <v>26</v>
      </c>
      <c r="B449" t="n">
        <v>145</v>
      </c>
      <c r="C449" t="inlineStr">
        <is>
          <t xml:space="preserve">CONCLUIDO	</t>
        </is>
      </c>
      <c r="D449" t="n">
        <v>8.7826</v>
      </c>
      <c r="E449" t="n">
        <v>11.39</v>
      </c>
      <c r="F449" t="n">
        <v>7.74</v>
      </c>
      <c r="G449" t="n">
        <v>35.71</v>
      </c>
      <c r="H449" t="n">
        <v>0.45</v>
      </c>
      <c r="I449" t="n">
        <v>13</v>
      </c>
      <c r="J449" t="n">
        <v>298.48</v>
      </c>
      <c r="K449" t="n">
        <v>61.2</v>
      </c>
      <c r="L449" t="n">
        <v>7.5</v>
      </c>
      <c r="M449" t="n">
        <v>11</v>
      </c>
      <c r="N449" t="n">
        <v>84.79000000000001</v>
      </c>
      <c r="O449" t="n">
        <v>37047.29</v>
      </c>
      <c r="P449" t="n">
        <v>118.87</v>
      </c>
      <c r="Q449" t="n">
        <v>968.4</v>
      </c>
      <c r="R449" t="n">
        <v>33.13</v>
      </c>
      <c r="S449" t="n">
        <v>23.91</v>
      </c>
      <c r="T449" t="n">
        <v>3827.23</v>
      </c>
      <c r="U449" t="n">
        <v>0.72</v>
      </c>
      <c r="V449" t="n">
        <v>0.87</v>
      </c>
      <c r="W449" t="n">
        <v>1.1</v>
      </c>
      <c r="X449" t="n">
        <v>0.24</v>
      </c>
      <c r="Y449" t="n">
        <v>1</v>
      </c>
      <c r="Z449" t="n">
        <v>10</v>
      </c>
    </row>
    <row r="450">
      <c r="A450" t="n">
        <v>27</v>
      </c>
      <c r="B450" t="n">
        <v>145</v>
      </c>
      <c r="C450" t="inlineStr">
        <is>
          <t xml:space="preserve">CONCLUIDO	</t>
        </is>
      </c>
      <c r="D450" t="n">
        <v>8.8422</v>
      </c>
      <c r="E450" t="n">
        <v>11.31</v>
      </c>
      <c r="F450" t="n">
        <v>7.71</v>
      </c>
      <c r="G450" t="n">
        <v>38.57</v>
      </c>
      <c r="H450" t="n">
        <v>0.46</v>
      </c>
      <c r="I450" t="n">
        <v>12</v>
      </c>
      <c r="J450" t="n">
        <v>299.01</v>
      </c>
      <c r="K450" t="n">
        <v>61.2</v>
      </c>
      <c r="L450" t="n">
        <v>7.75</v>
      </c>
      <c r="M450" t="n">
        <v>10</v>
      </c>
      <c r="N450" t="n">
        <v>85.06</v>
      </c>
      <c r="O450" t="n">
        <v>37111.87</v>
      </c>
      <c r="P450" t="n">
        <v>117.21</v>
      </c>
      <c r="Q450" t="n">
        <v>968.3200000000001</v>
      </c>
      <c r="R450" t="n">
        <v>32.38</v>
      </c>
      <c r="S450" t="n">
        <v>23.91</v>
      </c>
      <c r="T450" t="n">
        <v>3454.94</v>
      </c>
      <c r="U450" t="n">
        <v>0.74</v>
      </c>
      <c r="V450" t="n">
        <v>0.88</v>
      </c>
      <c r="W450" t="n">
        <v>1.1</v>
      </c>
      <c r="X450" t="n">
        <v>0.22</v>
      </c>
      <c r="Y450" t="n">
        <v>1</v>
      </c>
      <c r="Z450" t="n">
        <v>10</v>
      </c>
    </row>
    <row r="451">
      <c r="A451" t="n">
        <v>28</v>
      </c>
      <c r="B451" t="n">
        <v>145</v>
      </c>
      <c r="C451" t="inlineStr">
        <is>
          <t xml:space="preserve">CONCLUIDO	</t>
        </is>
      </c>
      <c r="D451" t="n">
        <v>8.8424</v>
      </c>
      <c r="E451" t="n">
        <v>11.31</v>
      </c>
      <c r="F451" t="n">
        <v>7.71</v>
      </c>
      <c r="G451" t="n">
        <v>38.57</v>
      </c>
      <c r="H451" t="n">
        <v>0.48</v>
      </c>
      <c r="I451" t="n">
        <v>12</v>
      </c>
      <c r="J451" t="n">
        <v>299.53</v>
      </c>
      <c r="K451" t="n">
        <v>61.2</v>
      </c>
      <c r="L451" t="n">
        <v>8</v>
      </c>
      <c r="M451" t="n">
        <v>10</v>
      </c>
      <c r="N451" t="n">
        <v>85.33</v>
      </c>
      <c r="O451" t="n">
        <v>37176.68</v>
      </c>
      <c r="P451" t="n">
        <v>116.37</v>
      </c>
      <c r="Q451" t="n">
        <v>968.33</v>
      </c>
      <c r="R451" t="n">
        <v>32.42</v>
      </c>
      <c r="S451" t="n">
        <v>23.91</v>
      </c>
      <c r="T451" t="n">
        <v>3474.45</v>
      </c>
      <c r="U451" t="n">
        <v>0.74</v>
      </c>
      <c r="V451" t="n">
        <v>0.88</v>
      </c>
      <c r="W451" t="n">
        <v>1.1</v>
      </c>
      <c r="X451" t="n">
        <v>0.22</v>
      </c>
      <c r="Y451" t="n">
        <v>1</v>
      </c>
      <c r="Z451" t="n">
        <v>10</v>
      </c>
    </row>
    <row r="452">
      <c r="A452" t="n">
        <v>29</v>
      </c>
      <c r="B452" t="n">
        <v>145</v>
      </c>
      <c r="C452" t="inlineStr">
        <is>
          <t xml:space="preserve">CONCLUIDO	</t>
        </is>
      </c>
      <c r="D452" t="n">
        <v>8.8986</v>
      </c>
      <c r="E452" t="n">
        <v>11.24</v>
      </c>
      <c r="F452" t="n">
        <v>7.7</v>
      </c>
      <c r="G452" t="n">
        <v>41.98</v>
      </c>
      <c r="H452" t="n">
        <v>0.49</v>
      </c>
      <c r="I452" t="n">
        <v>11</v>
      </c>
      <c r="J452" t="n">
        <v>300.06</v>
      </c>
      <c r="K452" t="n">
        <v>61.2</v>
      </c>
      <c r="L452" t="n">
        <v>8.25</v>
      </c>
      <c r="M452" t="n">
        <v>9</v>
      </c>
      <c r="N452" t="n">
        <v>85.61</v>
      </c>
      <c r="O452" t="n">
        <v>37241.49</v>
      </c>
      <c r="P452" t="n">
        <v>115.11</v>
      </c>
      <c r="Q452" t="n">
        <v>968.3200000000001</v>
      </c>
      <c r="R452" t="n">
        <v>31.89</v>
      </c>
      <c r="S452" t="n">
        <v>23.91</v>
      </c>
      <c r="T452" t="n">
        <v>3216.31</v>
      </c>
      <c r="U452" t="n">
        <v>0.75</v>
      </c>
      <c r="V452" t="n">
        <v>0.88</v>
      </c>
      <c r="W452" t="n">
        <v>1.1</v>
      </c>
      <c r="X452" t="n">
        <v>0.2</v>
      </c>
      <c r="Y452" t="n">
        <v>1</v>
      </c>
      <c r="Z452" t="n">
        <v>10</v>
      </c>
    </row>
    <row r="453">
      <c r="A453" t="n">
        <v>30</v>
      </c>
      <c r="B453" t="n">
        <v>145</v>
      </c>
      <c r="C453" t="inlineStr">
        <is>
          <t xml:space="preserve">CONCLUIDO	</t>
        </is>
      </c>
      <c r="D453" t="n">
        <v>8.896599999999999</v>
      </c>
      <c r="E453" t="n">
        <v>11.24</v>
      </c>
      <c r="F453" t="n">
        <v>7.7</v>
      </c>
      <c r="G453" t="n">
        <v>41.99</v>
      </c>
      <c r="H453" t="n">
        <v>0.5</v>
      </c>
      <c r="I453" t="n">
        <v>11</v>
      </c>
      <c r="J453" t="n">
        <v>300.59</v>
      </c>
      <c r="K453" t="n">
        <v>61.2</v>
      </c>
      <c r="L453" t="n">
        <v>8.5</v>
      </c>
      <c r="M453" t="n">
        <v>9</v>
      </c>
      <c r="N453" t="n">
        <v>85.89</v>
      </c>
      <c r="O453" t="n">
        <v>37306.42</v>
      </c>
      <c r="P453" t="n">
        <v>114.48</v>
      </c>
      <c r="Q453" t="n">
        <v>968.3200000000001</v>
      </c>
      <c r="R453" t="n">
        <v>32.1</v>
      </c>
      <c r="S453" t="n">
        <v>23.91</v>
      </c>
      <c r="T453" t="n">
        <v>3319.6</v>
      </c>
      <c r="U453" t="n">
        <v>0.74</v>
      </c>
      <c r="V453" t="n">
        <v>0.88</v>
      </c>
      <c r="W453" t="n">
        <v>1.1</v>
      </c>
      <c r="X453" t="n">
        <v>0.2</v>
      </c>
      <c r="Y453" t="n">
        <v>1</v>
      </c>
      <c r="Z453" t="n">
        <v>10</v>
      </c>
    </row>
    <row r="454">
      <c r="A454" t="n">
        <v>31</v>
      </c>
      <c r="B454" t="n">
        <v>145</v>
      </c>
      <c r="C454" t="inlineStr">
        <is>
          <t xml:space="preserve">CONCLUIDO	</t>
        </is>
      </c>
      <c r="D454" t="n">
        <v>8.897500000000001</v>
      </c>
      <c r="E454" t="n">
        <v>11.24</v>
      </c>
      <c r="F454" t="n">
        <v>7.7</v>
      </c>
      <c r="G454" t="n">
        <v>41.98</v>
      </c>
      <c r="H454" t="n">
        <v>0.52</v>
      </c>
      <c r="I454" t="n">
        <v>11</v>
      </c>
      <c r="J454" t="n">
        <v>301.11</v>
      </c>
      <c r="K454" t="n">
        <v>61.2</v>
      </c>
      <c r="L454" t="n">
        <v>8.75</v>
      </c>
      <c r="M454" t="n">
        <v>9</v>
      </c>
      <c r="N454" t="n">
        <v>86.16</v>
      </c>
      <c r="O454" t="n">
        <v>37371.47</v>
      </c>
      <c r="P454" t="n">
        <v>113.94</v>
      </c>
      <c r="Q454" t="n">
        <v>968.3200000000001</v>
      </c>
      <c r="R454" t="n">
        <v>32.01</v>
      </c>
      <c r="S454" t="n">
        <v>23.91</v>
      </c>
      <c r="T454" t="n">
        <v>3275.54</v>
      </c>
      <c r="U454" t="n">
        <v>0.75</v>
      </c>
      <c r="V454" t="n">
        <v>0.88</v>
      </c>
      <c r="W454" t="n">
        <v>1.1</v>
      </c>
      <c r="X454" t="n">
        <v>0.2</v>
      </c>
      <c r="Y454" t="n">
        <v>1</v>
      </c>
      <c r="Z454" t="n">
        <v>10</v>
      </c>
    </row>
    <row r="455">
      <c r="A455" t="n">
        <v>32</v>
      </c>
      <c r="B455" t="n">
        <v>145</v>
      </c>
      <c r="C455" t="inlineStr">
        <is>
          <t xml:space="preserve">CONCLUIDO	</t>
        </is>
      </c>
      <c r="D455" t="n">
        <v>8.961</v>
      </c>
      <c r="E455" t="n">
        <v>11.16</v>
      </c>
      <c r="F455" t="n">
        <v>7.67</v>
      </c>
      <c r="G455" t="n">
        <v>46.03</v>
      </c>
      <c r="H455" t="n">
        <v>0.53</v>
      </c>
      <c r="I455" t="n">
        <v>10</v>
      </c>
      <c r="J455" t="n">
        <v>301.64</v>
      </c>
      <c r="K455" t="n">
        <v>61.2</v>
      </c>
      <c r="L455" t="n">
        <v>9</v>
      </c>
      <c r="M455" t="n">
        <v>8</v>
      </c>
      <c r="N455" t="n">
        <v>86.44</v>
      </c>
      <c r="O455" t="n">
        <v>37436.63</v>
      </c>
      <c r="P455" t="n">
        <v>112.95</v>
      </c>
      <c r="Q455" t="n">
        <v>968.3200000000001</v>
      </c>
      <c r="R455" t="n">
        <v>31.09</v>
      </c>
      <c r="S455" t="n">
        <v>23.91</v>
      </c>
      <c r="T455" t="n">
        <v>2819.68</v>
      </c>
      <c r="U455" t="n">
        <v>0.77</v>
      </c>
      <c r="V455" t="n">
        <v>0.88</v>
      </c>
      <c r="W455" t="n">
        <v>1.1</v>
      </c>
      <c r="X455" t="n">
        <v>0.18</v>
      </c>
      <c r="Y455" t="n">
        <v>1</v>
      </c>
      <c r="Z455" t="n">
        <v>10</v>
      </c>
    </row>
    <row r="456">
      <c r="A456" t="n">
        <v>33</v>
      </c>
      <c r="B456" t="n">
        <v>145</v>
      </c>
      <c r="C456" t="inlineStr">
        <is>
          <t xml:space="preserve">CONCLUIDO	</t>
        </is>
      </c>
      <c r="D456" t="n">
        <v>8.9697</v>
      </c>
      <c r="E456" t="n">
        <v>11.15</v>
      </c>
      <c r="F456" t="n">
        <v>7.66</v>
      </c>
      <c r="G456" t="n">
        <v>45.96</v>
      </c>
      <c r="H456" t="n">
        <v>0.55</v>
      </c>
      <c r="I456" t="n">
        <v>10</v>
      </c>
      <c r="J456" t="n">
        <v>302.17</v>
      </c>
      <c r="K456" t="n">
        <v>61.2</v>
      </c>
      <c r="L456" t="n">
        <v>9.25</v>
      </c>
      <c r="M456" t="n">
        <v>8</v>
      </c>
      <c r="N456" t="n">
        <v>86.72</v>
      </c>
      <c r="O456" t="n">
        <v>37501.91</v>
      </c>
      <c r="P456" t="n">
        <v>111.62</v>
      </c>
      <c r="Q456" t="n">
        <v>968.36</v>
      </c>
      <c r="R456" t="n">
        <v>30.84</v>
      </c>
      <c r="S456" t="n">
        <v>23.91</v>
      </c>
      <c r="T456" t="n">
        <v>2693.82</v>
      </c>
      <c r="U456" t="n">
        <v>0.78</v>
      </c>
      <c r="V456" t="n">
        <v>0.88</v>
      </c>
      <c r="W456" t="n">
        <v>1.09</v>
      </c>
      <c r="X456" t="n">
        <v>0.16</v>
      </c>
      <c r="Y456" t="n">
        <v>1</v>
      </c>
      <c r="Z456" t="n">
        <v>10</v>
      </c>
    </row>
    <row r="457">
      <c r="A457" t="n">
        <v>34</v>
      </c>
      <c r="B457" t="n">
        <v>145</v>
      </c>
      <c r="C457" t="inlineStr">
        <is>
          <t xml:space="preserve">CONCLUIDO	</t>
        </is>
      </c>
      <c r="D457" t="n">
        <v>8.9679</v>
      </c>
      <c r="E457" t="n">
        <v>11.15</v>
      </c>
      <c r="F457" t="n">
        <v>7.66</v>
      </c>
      <c r="G457" t="n">
        <v>45.98</v>
      </c>
      <c r="H457" t="n">
        <v>0.5600000000000001</v>
      </c>
      <c r="I457" t="n">
        <v>10</v>
      </c>
      <c r="J457" t="n">
        <v>302.7</v>
      </c>
      <c r="K457" t="n">
        <v>61.2</v>
      </c>
      <c r="L457" t="n">
        <v>9.5</v>
      </c>
      <c r="M457" t="n">
        <v>8</v>
      </c>
      <c r="N457" t="n">
        <v>87</v>
      </c>
      <c r="O457" t="n">
        <v>37567.32</v>
      </c>
      <c r="P457" t="n">
        <v>110.68</v>
      </c>
      <c r="Q457" t="n">
        <v>968.3200000000001</v>
      </c>
      <c r="R457" t="n">
        <v>30.82</v>
      </c>
      <c r="S457" t="n">
        <v>23.91</v>
      </c>
      <c r="T457" t="n">
        <v>2686.19</v>
      </c>
      <c r="U457" t="n">
        <v>0.78</v>
      </c>
      <c r="V457" t="n">
        <v>0.88</v>
      </c>
      <c r="W457" t="n">
        <v>1.1</v>
      </c>
      <c r="X457" t="n">
        <v>0.17</v>
      </c>
      <c r="Y457" t="n">
        <v>1</v>
      </c>
      <c r="Z457" t="n">
        <v>10</v>
      </c>
    </row>
    <row r="458">
      <c r="A458" t="n">
        <v>35</v>
      </c>
      <c r="B458" t="n">
        <v>145</v>
      </c>
      <c r="C458" t="inlineStr">
        <is>
          <t xml:space="preserve">CONCLUIDO	</t>
        </is>
      </c>
      <c r="D458" t="n">
        <v>9.0128</v>
      </c>
      <c r="E458" t="n">
        <v>11.1</v>
      </c>
      <c r="F458" t="n">
        <v>7.66</v>
      </c>
      <c r="G458" t="n">
        <v>51.07</v>
      </c>
      <c r="H458" t="n">
        <v>0.57</v>
      </c>
      <c r="I458" t="n">
        <v>9</v>
      </c>
      <c r="J458" t="n">
        <v>303.23</v>
      </c>
      <c r="K458" t="n">
        <v>61.2</v>
      </c>
      <c r="L458" t="n">
        <v>9.75</v>
      </c>
      <c r="M458" t="n">
        <v>7</v>
      </c>
      <c r="N458" t="n">
        <v>87.28</v>
      </c>
      <c r="O458" t="n">
        <v>37632.84</v>
      </c>
      <c r="P458" t="n">
        <v>108.58</v>
      </c>
      <c r="Q458" t="n">
        <v>968.3200000000001</v>
      </c>
      <c r="R458" t="n">
        <v>30.81</v>
      </c>
      <c r="S458" t="n">
        <v>23.91</v>
      </c>
      <c r="T458" t="n">
        <v>2684.32</v>
      </c>
      <c r="U458" t="n">
        <v>0.78</v>
      </c>
      <c r="V458" t="n">
        <v>0.88</v>
      </c>
      <c r="W458" t="n">
        <v>1.1</v>
      </c>
      <c r="X458" t="n">
        <v>0.17</v>
      </c>
      <c r="Y458" t="n">
        <v>1</v>
      </c>
      <c r="Z458" t="n">
        <v>10</v>
      </c>
    </row>
    <row r="459">
      <c r="A459" t="n">
        <v>36</v>
      </c>
      <c r="B459" t="n">
        <v>145</v>
      </c>
      <c r="C459" t="inlineStr">
        <is>
          <t xml:space="preserve">CONCLUIDO	</t>
        </is>
      </c>
      <c r="D459" t="n">
        <v>9.018000000000001</v>
      </c>
      <c r="E459" t="n">
        <v>11.09</v>
      </c>
      <c r="F459" t="n">
        <v>7.65</v>
      </c>
      <c r="G459" t="n">
        <v>51.03</v>
      </c>
      <c r="H459" t="n">
        <v>0.59</v>
      </c>
      <c r="I459" t="n">
        <v>9</v>
      </c>
      <c r="J459" t="n">
        <v>303.76</v>
      </c>
      <c r="K459" t="n">
        <v>61.2</v>
      </c>
      <c r="L459" t="n">
        <v>10</v>
      </c>
      <c r="M459" t="n">
        <v>7</v>
      </c>
      <c r="N459" t="n">
        <v>87.56999999999999</v>
      </c>
      <c r="O459" t="n">
        <v>37698.48</v>
      </c>
      <c r="P459" t="n">
        <v>108.64</v>
      </c>
      <c r="Q459" t="n">
        <v>968.3200000000001</v>
      </c>
      <c r="R459" t="n">
        <v>30.74</v>
      </c>
      <c r="S459" t="n">
        <v>23.91</v>
      </c>
      <c r="T459" t="n">
        <v>2653.04</v>
      </c>
      <c r="U459" t="n">
        <v>0.78</v>
      </c>
      <c r="V459" t="n">
        <v>0.88</v>
      </c>
      <c r="W459" t="n">
        <v>1.09</v>
      </c>
      <c r="X459" t="n">
        <v>0.16</v>
      </c>
      <c r="Y459" t="n">
        <v>1</v>
      </c>
      <c r="Z459" t="n">
        <v>10</v>
      </c>
    </row>
    <row r="460">
      <c r="A460" t="n">
        <v>37</v>
      </c>
      <c r="B460" t="n">
        <v>145</v>
      </c>
      <c r="C460" t="inlineStr">
        <is>
          <t xml:space="preserve">CONCLUIDO	</t>
        </is>
      </c>
      <c r="D460" t="n">
        <v>9.0185</v>
      </c>
      <c r="E460" t="n">
        <v>11.09</v>
      </c>
      <c r="F460" t="n">
        <v>7.65</v>
      </c>
      <c r="G460" t="n">
        <v>51.03</v>
      </c>
      <c r="H460" t="n">
        <v>0.6</v>
      </c>
      <c r="I460" t="n">
        <v>9</v>
      </c>
      <c r="J460" t="n">
        <v>304.3</v>
      </c>
      <c r="K460" t="n">
        <v>61.2</v>
      </c>
      <c r="L460" t="n">
        <v>10.25</v>
      </c>
      <c r="M460" t="n">
        <v>7</v>
      </c>
      <c r="N460" t="n">
        <v>87.84999999999999</v>
      </c>
      <c r="O460" t="n">
        <v>37764.25</v>
      </c>
      <c r="P460" t="n">
        <v>108.04</v>
      </c>
      <c r="Q460" t="n">
        <v>968.36</v>
      </c>
      <c r="R460" t="n">
        <v>30.6</v>
      </c>
      <c r="S460" t="n">
        <v>23.91</v>
      </c>
      <c r="T460" t="n">
        <v>2581.15</v>
      </c>
      <c r="U460" t="n">
        <v>0.78</v>
      </c>
      <c r="V460" t="n">
        <v>0.88</v>
      </c>
      <c r="W460" t="n">
        <v>1.09</v>
      </c>
      <c r="X460" t="n">
        <v>0.16</v>
      </c>
      <c r="Y460" t="n">
        <v>1</v>
      </c>
      <c r="Z460" t="n">
        <v>10</v>
      </c>
    </row>
    <row r="461">
      <c r="A461" t="n">
        <v>38</v>
      </c>
      <c r="B461" t="n">
        <v>145</v>
      </c>
      <c r="C461" t="inlineStr">
        <is>
          <t xml:space="preserve">CONCLUIDO	</t>
        </is>
      </c>
      <c r="D461" t="n">
        <v>9.007</v>
      </c>
      <c r="E461" t="n">
        <v>11.1</v>
      </c>
      <c r="F461" t="n">
        <v>7.67</v>
      </c>
      <c r="G461" t="n">
        <v>51.12</v>
      </c>
      <c r="H461" t="n">
        <v>0.61</v>
      </c>
      <c r="I461" t="n">
        <v>9</v>
      </c>
      <c r="J461" t="n">
        <v>304.83</v>
      </c>
      <c r="K461" t="n">
        <v>61.2</v>
      </c>
      <c r="L461" t="n">
        <v>10.5</v>
      </c>
      <c r="M461" t="n">
        <v>5</v>
      </c>
      <c r="N461" t="n">
        <v>88.13</v>
      </c>
      <c r="O461" t="n">
        <v>37830.13</v>
      </c>
      <c r="P461" t="n">
        <v>107.52</v>
      </c>
      <c r="Q461" t="n">
        <v>968.36</v>
      </c>
      <c r="R461" t="n">
        <v>30.87</v>
      </c>
      <c r="S461" t="n">
        <v>23.91</v>
      </c>
      <c r="T461" t="n">
        <v>2714.19</v>
      </c>
      <c r="U461" t="n">
        <v>0.77</v>
      </c>
      <c r="V461" t="n">
        <v>0.88</v>
      </c>
      <c r="W461" t="n">
        <v>1.1</v>
      </c>
      <c r="X461" t="n">
        <v>0.17</v>
      </c>
      <c r="Y461" t="n">
        <v>1</v>
      </c>
      <c r="Z461" t="n">
        <v>10</v>
      </c>
    </row>
    <row r="462">
      <c r="A462" t="n">
        <v>39</v>
      </c>
      <c r="B462" t="n">
        <v>145</v>
      </c>
      <c r="C462" t="inlineStr">
        <is>
          <t xml:space="preserve">CONCLUIDO	</t>
        </is>
      </c>
      <c r="D462" t="n">
        <v>9.008599999999999</v>
      </c>
      <c r="E462" t="n">
        <v>11.1</v>
      </c>
      <c r="F462" t="n">
        <v>7.67</v>
      </c>
      <c r="G462" t="n">
        <v>51.11</v>
      </c>
      <c r="H462" t="n">
        <v>0.63</v>
      </c>
      <c r="I462" t="n">
        <v>9</v>
      </c>
      <c r="J462" t="n">
        <v>305.37</v>
      </c>
      <c r="K462" t="n">
        <v>61.2</v>
      </c>
      <c r="L462" t="n">
        <v>10.75</v>
      </c>
      <c r="M462" t="n">
        <v>4</v>
      </c>
      <c r="N462" t="n">
        <v>88.42</v>
      </c>
      <c r="O462" t="n">
        <v>37896.14</v>
      </c>
      <c r="P462" t="n">
        <v>106.51</v>
      </c>
      <c r="Q462" t="n">
        <v>968.33</v>
      </c>
      <c r="R462" t="n">
        <v>30.77</v>
      </c>
      <c r="S462" t="n">
        <v>23.91</v>
      </c>
      <c r="T462" t="n">
        <v>2663.45</v>
      </c>
      <c r="U462" t="n">
        <v>0.78</v>
      </c>
      <c r="V462" t="n">
        <v>0.88</v>
      </c>
      <c r="W462" t="n">
        <v>1.1</v>
      </c>
      <c r="X462" t="n">
        <v>0.17</v>
      </c>
      <c r="Y462" t="n">
        <v>1</v>
      </c>
      <c r="Z462" t="n">
        <v>10</v>
      </c>
    </row>
    <row r="463">
      <c r="A463" t="n">
        <v>40</v>
      </c>
      <c r="B463" t="n">
        <v>145</v>
      </c>
      <c r="C463" t="inlineStr">
        <is>
          <t xml:space="preserve">CONCLUIDO	</t>
        </is>
      </c>
      <c r="D463" t="n">
        <v>9.077199999999999</v>
      </c>
      <c r="E463" t="n">
        <v>11.02</v>
      </c>
      <c r="F463" t="n">
        <v>7.64</v>
      </c>
      <c r="G463" t="n">
        <v>57.27</v>
      </c>
      <c r="H463" t="n">
        <v>0.64</v>
      </c>
      <c r="I463" t="n">
        <v>8</v>
      </c>
      <c r="J463" t="n">
        <v>305.9</v>
      </c>
      <c r="K463" t="n">
        <v>61.2</v>
      </c>
      <c r="L463" t="n">
        <v>11</v>
      </c>
      <c r="M463" t="n">
        <v>3</v>
      </c>
      <c r="N463" t="n">
        <v>88.7</v>
      </c>
      <c r="O463" t="n">
        <v>37962.28</v>
      </c>
      <c r="P463" t="n">
        <v>104.87</v>
      </c>
      <c r="Q463" t="n">
        <v>968.3200000000001</v>
      </c>
      <c r="R463" t="n">
        <v>29.88</v>
      </c>
      <c r="S463" t="n">
        <v>23.91</v>
      </c>
      <c r="T463" t="n">
        <v>2226.32</v>
      </c>
      <c r="U463" t="n">
        <v>0.8</v>
      </c>
      <c r="V463" t="n">
        <v>0.89</v>
      </c>
      <c r="W463" t="n">
        <v>1.1</v>
      </c>
      <c r="X463" t="n">
        <v>0.14</v>
      </c>
      <c r="Y463" t="n">
        <v>1</v>
      </c>
      <c r="Z463" t="n">
        <v>10</v>
      </c>
    </row>
    <row r="464">
      <c r="A464" t="n">
        <v>41</v>
      </c>
      <c r="B464" t="n">
        <v>145</v>
      </c>
      <c r="C464" t="inlineStr">
        <is>
          <t xml:space="preserve">CONCLUIDO	</t>
        </is>
      </c>
      <c r="D464" t="n">
        <v>9.0762</v>
      </c>
      <c r="E464" t="n">
        <v>11.02</v>
      </c>
      <c r="F464" t="n">
        <v>7.64</v>
      </c>
      <c r="G464" t="n">
        <v>57.28</v>
      </c>
      <c r="H464" t="n">
        <v>0.65</v>
      </c>
      <c r="I464" t="n">
        <v>8</v>
      </c>
      <c r="J464" t="n">
        <v>306.44</v>
      </c>
      <c r="K464" t="n">
        <v>61.2</v>
      </c>
      <c r="L464" t="n">
        <v>11.25</v>
      </c>
      <c r="M464" t="n">
        <v>1</v>
      </c>
      <c r="N464" t="n">
        <v>88.98999999999999</v>
      </c>
      <c r="O464" t="n">
        <v>38028.53</v>
      </c>
      <c r="P464" t="n">
        <v>104.68</v>
      </c>
      <c r="Q464" t="n">
        <v>968.41</v>
      </c>
      <c r="R464" t="n">
        <v>29.92</v>
      </c>
      <c r="S464" t="n">
        <v>23.91</v>
      </c>
      <c r="T464" t="n">
        <v>2244.4</v>
      </c>
      <c r="U464" t="n">
        <v>0.8</v>
      </c>
      <c r="V464" t="n">
        <v>0.89</v>
      </c>
      <c r="W464" t="n">
        <v>1.1</v>
      </c>
      <c r="X464" t="n">
        <v>0.14</v>
      </c>
      <c r="Y464" t="n">
        <v>1</v>
      </c>
      <c r="Z464" t="n">
        <v>10</v>
      </c>
    </row>
    <row r="465">
      <c r="A465" t="n">
        <v>42</v>
      </c>
      <c r="B465" t="n">
        <v>145</v>
      </c>
      <c r="C465" t="inlineStr">
        <is>
          <t xml:space="preserve">CONCLUIDO	</t>
        </is>
      </c>
      <c r="D465" t="n">
        <v>9.076499999999999</v>
      </c>
      <c r="E465" t="n">
        <v>11.02</v>
      </c>
      <c r="F465" t="n">
        <v>7.64</v>
      </c>
      <c r="G465" t="n">
        <v>57.28</v>
      </c>
      <c r="H465" t="n">
        <v>0.67</v>
      </c>
      <c r="I465" t="n">
        <v>8</v>
      </c>
      <c r="J465" t="n">
        <v>306.98</v>
      </c>
      <c r="K465" t="n">
        <v>61.2</v>
      </c>
      <c r="L465" t="n">
        <v>11.5</v>
      </c>
      <c r="M465" t="n">
        <v>1</v>
      </c>
      <c r="N465" t="n">
        <v>89.28</v>
      </c>
      <c r="O465" t="n">
        <v>38094.91</v>
      </c>
      <c r="P465" t="n">
        <v>104.92</v>
      </c>
      <c r="Q465" t="n">
        <v>968.37</v>
      </c>
      <c r="R465" t="n">
        <v>29.94</v>
      </c>
      <c r="S465" t="n">
        <v>23.91</v>
      </c>
      <c r="T465" t="n">
        <v>2257.92</v>
      </c>
      <c r="U465" t="n">
        <v>0.8</v>
      </c>
      <c r="V465" t="n">
        <v>0.89</v>
      </c>
      <c r="W465" t="n">
        <v>1.1</v>
      </c>
      <c r="X465" t="n">
        <v>0.14</v>
      </c>
      <c r="Y465" t="n">
        <v>1</v>
      </c>
      <c r="Z465" t="n">
        <v>10</v>
      </c>
    </row>
    <row r="466">
      <c r="A466" t="n">
        <v>43</v>
      </c>
      <c r="B466" t="n">
        <v>145</v>
      </c>
      <c r="C466" t="inlineStr">
        <is>
          <t xml:space="preserve">CONCLUIDO	</t>
        </is>
      </c>
      <c r="D466" t="n">
        <v>9.071199999999999</v>
      </c>
      <c r="E466" t="n">
        <v>11.02</v>
      </c>
      <c r="F466" t="n">
        <v>7.64</v>
      </c>
      <c r="G466" t="n">
        <v>57.33</v>
      </c>
      <c r="H466" t="n">
        <v>0.68</v>
      </c>
      <c r="I466" t="n">
        <v>8</v>
      </c>
      <c r="J466" t="n">
        <v>307.52</v>
      </c>
      <c r="K466" t="n">
        <v>61.2</v>
      </c>
      <c r="L466" t="n">
        <v>11.75</v>
      </c>
      <c r="M466" t="n">
        <v>0</v>
      </c>
      <c r="N466" t="n">
        <v>89.56999999999999</v>
      </c>
      <c r="O466" t="n">
        <v>38161.42</v>
      </c>
      <c r="P466" t="n">
        <v>105.62</v>
      </c>
      <c r="Q466" t="n">
        <v>968.3200000000001</v>
      </c>
      <c r="R466" t="n">
        <v>29.94</v>
      </c>
      <c r="S466" t="n">
        <v>23.91</v>
      </c>
      <c r="T466" t="n">
        <v>2256.2</v>
      </c>
      <c r="U466" t="n">
        <v>0.8</v>
      </c>
      <c r="V466" t="n">
        <v>0.88</v>
      </c>
      <c r="W466" t="n">
        <v>1.1</v>
      </c>
      <c r="X466" t="n">
        <v>0.15</v>
      </c>
      <c r="Y466" t="n">
        <v>1</v>
      </c>
      <c r="Z466" t="n">
        <v>10</v>
      </c>
    </row>
    <row r="467">
      <c r="A467" t="n">
        <v>0</v>
      </c>
      <c r="B467" t="n">
        <v>65</v>
      </c>
      <c r="C467" t="inlineStr">
        <is>
          <t xml:space="preserve">CONCLUIDO	</t>
        </is>
      </c>
      <c r="D467" t="n">
        <v>7.7991</v>
      </c>
      <c r="E467" t="n">
        <v>12.82</v>
      </c>
      <c r="F467" t="n">
        <v>8.82</v>
      </c>
      <c r="G467" t="n">
        <v>7.9</v>
      </c>
      <c r="H467" t="n">
        <v>0.13</v>
      </c>
      <c r="I467" t="n">
        <v>67</v>
      </c>
      <c r="J467" t="n">
        <v>133.21</v>
      </c>
      <c r="K467" t="n">
        <v>46.47</v>
      </c>
      <c r="L467" t="n">
        <v>1</v>
      </c>
      <c r="M467" t="n">
        <v>65</v>
      </c>
      <c r="N467" t="n">
        <v>20.75</v>
      </c>
      <c r="O467" t="n">
        <v>16663.42</v>
      </c>
      <c r="P467" t="n">
        <v>91.69</v>
      </c>
      <c r="Q467" t="n">
        <v>968.54</v>
      </c>
      <c r="R467" t="n">
        <v>66.84</v>
      </c>
      <c r="S467" t="n">
        <v>23.91</v>
      </c>
      <c r="T467" t="n">
        <v>20408.57</v>
      </c>
      <c r="U467" t="n">
        <v>0.36</v>
      </c>
      <c r="V467" t="n">
        <v>0.77</v>
      </c>
      <c r="W467" t="n">
        <v>1.19</v>
      </c>
      <c r="X467" t="n">
        <v>1.32</v>
      </c>
      <c r="Y467" t="n">
        <v>1</v>
      </c>
      <c r="Z467" t="n">
        <v>10</v>
      </c>
    </row>
    <row r="468">
      <c r="A468" t="n">
        <v>1</v>
      </c>
      <c r="B468" t="n">
        <v>65</v>
      </c>
      <c r="C468" t="inlineStr">
        <is>
          <t xml:space="preserve">CONCLUIDO	</t>
        </is>
      </c>
      <c r="D468" t="n">
        <v>8.2789</v>
      </c>
      <c r="E468" t="n">
        <v>12.08</v>
      </c>
      <c r="F468" t="n">
        <v>8.51</v>
      </c>
      <c r="G468" t="n">
        <v>10.01</v>
      </c>
      <c r="H468" t="n">
        <v>0.17</v>
      </c>
      <c r="I468" t="n">
        <v>51</v>
      </c>
      <c r="J468" t="n">
        <v>133.55</v>
      </c>
      <c r="K468" t="n">
        <v>46.47</v>
      </c>
      <c r="L468" t="n">
        <v>1.25</v>
      </c>
      <c r="M468" t="n">
        <v>49</v>
      </c>
      <c r="N468" t="n">
        <v>20.83</v>
      </c>
      <c r="O468" t="n">
        <v>16704.7</v>
      </c>
      <c r="P468" t="n">
        <v>86.55</v>
      </c>
      <c r="Q468" t="n">
        <v>968.5</v>
      </c>
      <c r="R468" t="n">
        <v>57.23</v>
      </c>
      <c r="S468" t="n">
        <v>23.91</v>
      </c>
      <c r="T468" t="n">
        <v>15684.61</v>
      </c>
      <c r="U468" t="n">
        <v>0.42</v>
      </c>
      <c r="V468" t="n">
        <v>0.79</v>
      </c>
      <c r="W468" t="n">
        <v>1.16</v>
      </c>
      <c r="X468" t="n">
        <v>1.01</v>
      </c>
      <c r="Y468" t="n">
        <v>1</v>
      </c>
      <c r="Z468" t="n">
        <v>10</v>
      </c>
    </row>
    <row r="469">
      <c r="A469" t="n">
        <v>2</v>
      </c>
      <c r="B469" t="n">
        <v>65</v>
      </c>
      <c r="C469" t="inlineStr">
        <is>
          <t xml:space="preserve">CONCLUIDO	</t>
        </is>
      </c>
      <c r="D469" t="n">
        <v>8.628500000000001</v>
      </c>
      <c r="E469" t="n">
        <v>11.59</v>
      </c>
      <c r="F469" t="n">
        <v>8.289999999999999</v>
      </c>
      <c r="G469" t="n">
        <v>12.14</v>
      </c>
      <c r="H469" t="n">
        <v>0.2</v>
      </c>
      <c r="I469" t="n">
        <v>41</v>
      </c>
      <c r="J469" t="n">
        <v>133.88</v>
      </c>
      <c r="K469" t="n">
        <v>46.47</v>
      </c>
      <c r="L469" t="n">
        <v>1.5</v>
      </c>
      <c r="M469" t="n">
        <v>39</v>
      </c>
      <c r="N469" t="n">
        <v>20.91</v>
      </c>
      <c r="O469" t="n">
        <v>16746.01</v>
      </c>
      <c r="P469" t="n">
        <v>82.65000000000001</v>
      </c>
      <c r="Q469" t="n">
        <v>968.4299999999999</v>
      </c>
      <c r="R469" t="n">
        <v>50.66</v>
      </c>
      <c r="S469" t="n">
        <v>23.91</v>
      </c>
      <c r="T469" t="n">
        <v>12452.6</v>
      </c>
      <c r="U469" t="n">
        <v>0.47</v>
      </c>
      <c r="V469" t="n">
        <v>0.82</v>
      </c>
      <c r="W469" t="n">
        <v>1.14</v>
      </c>
      <c r="X469" t="n">
        <v>0.8</v>
      </c>
      <c r="Y469" t="n">
        <v>1</v>
      </c>
      <c r="Z469" t="n">
        <v>10</v>
      </c>
    </row>
    <row r="470">
      <c r="A470" t="n">
        <v>3</v>
      </c>
      <c r="B470" t="n">
        <v>65</v>
      </c>
      <c r="C470" t="inlineStr">
        <is>
          <t xml:space="preserve">CONCLUIDO	</t>
        </is>
      </c>
      <c r="D470" t="n">
        <v>8.885199999999999</v>
      </c>
      <c r="E470" t="n">
        <v>11.25</v>
      </c>
      <c r="F470" t="n">
        <v>8.15</v>
      </c>
      <c r="G470" t="n">
        <v>14.38</v>
      </c>
      <c r="H470" t="n">
        <v>0.23</v>
      </c>
      <c r="I470" t="n">
        <v>34</v>
      </c>
      <c r="J470" t="n">
        <v>134.22</v>
      </c>
      <c r="K470" t="n">
        <v>46.47</v>
      </c>
      <c r="L470" t="n">
        <v>1.75</v>
      </c>
      <c r="M470" t="n">
        <v>32</v>
      </c>
      <c r="N470" t="n">
        <v>21</v>
      </c>
      <c r="O470" t="n">
        <v>16787.35</v>
      </c>
      <c r="P470" t="n">
        <v>79.14</v>
      </c>
      <c r="Q470" t="n">
        <v>968.55</v>
      </c>
      <c r="R470" t="n">
        <v>45.81</v>
      </c>
      <c r="S470" t="n">
        <v>23.91</v>
      </c>
      <c r="T470" t="n">
        <v>10062.21</v>
      </c>
      <c r="U470" t="n">
        <v>0.52</v>
      </c>
      <c r="V470" t="n">
        <v>0.83</v>
      </c>
      <c r="W470" t="n">
        <v>1.14</v>
      </c>
      <c r="X470" t="n">
        <v>0.65</v>
      </c>
      <c r="Y470" t="n">
        <v>1</v>
      </c>
      <c r="Z470" t="n">
        <v>10</v>
      </c>
    </row>
    <row r="471">
      <c r="A471" t="n">
        <v>4</v>
      </c>
      <c r="B471" t="n">
        <v>65</v>
      </c>
      <c r="C471" t="inlineStr">
        <is>
          <t xml:space="preserve">CONCLUIDO	</t>
        </is>
      </c>
      <c r="D471" t="n">
        <v>9.072100000000001</v>
      </c>
      <c r="E471" t="n">
        <v>11.02</v>
      </c>
      <c r="F471" t="n">
        <v>8.050000000000001</v>
      </c>
      <c r="G471" t="n">
        <v>16.66</v>
      </c>
      <c r="H471" t="n">
        <v>0.26</v>
      </c>
      <c r="I471" t="n">
        <v>29</v>
      </c>
      <c r="J471" t="n">
        <v>134.55</v>
      </c>
      <c r="K471" t="n">
        <v>46.47</v>
      </c>
      <c r="L471" t="n">
        <v>2</v>
      </c>
      <c r="M471" t="n">
        <v>27</v>
      </c>
      <c r="N471" t="n">
        <v>21.09</v>
      </c>
      <c r="O471" t="n">
        <v>16828.84</v>
      </c>
      <c r="P471" t="n">
        <v>76.54000000000001</v>
      </c>
      <c r="Q471" t="n">
        <v>968.3200000000001</v>
      </c>
      <c r="R471" t="n">
        <v>43.13</v>
      </c>
      <c r="S471" t="n">
        <v>23.91</v>
      </c>
      <c r="T471" t="n">
        <v>8744.91</v>
      </c>
      <c r="U471" t="n">
        <v>0.55</v>
      </c>
      <c r="V471" t="n">
        <v>0.84</v>
      </c>
      <c r="W471" t="n">
        <v>1.12</v>
      </c>
      <c r="X471" t="n">
        <v>0.5600000000000001</v>
      </c>
      <c r="Y471" t="n">
        <v>1</v>
      </c>
      <c r="Z471" t="n">
        <v>10</v>
      </c>
    </row>
    <row r="472">
      <c r="A472" t="n">
        <v>5</v>
      </c>
      <c r="B472" t="n">
        <v>65</v>
      </c>
      <c r="C472" t="inlineStr">
        <is>
          <t xml:space="preserve">CONCLUIDO	</t>
        </is>
      </c>
      <c r="D472" t="n">
        <v>9.2279</v>
      </c>
      <c r="E472" t="n">
        <v>10.84</v>
      </c>
      <c r="F472" t="n">
        <v>7.98</v>
      </c>
      <c r="G472" t="n">
        <v>19.14</v>
      </c>
      <c r="H472" t="n">
        <v>0.29</v>
      </c>
      <c r="I472" t="n">
        <v>25</v>
      </c>
      <c r="J472" t="n">
        <v>134.89</v>
      </c>
      <c r="K472" t="n">
        <v>46.47</v>
      </c>
      <c r="L472" t="n">
        <v>2.25</v>
      </c>
      <c r="M472" t="n">
        <v>23</v>
      </c>
      <c r="N472" t="n">
        <v>21.17</v>
      </c>
      <c r="O472" t="n">
        <v>16870.25</v>
      </c>
      <c r="P472" t="n">
        <v>74.14</v>
      </c>
      <c r="Q472" t="n">
        <v>968.38</v>
      </c>
      <c r="R472" t="n">
        <v>40.52</v>
      </c>
      <c r="S472" t="n">
        <v>23.91</v>
      </c>
      <c r="T472" t="n">
        <v>7462.58</v>
      </c>
      <c r="U472" t="n">
        <v>0.59</v>
      </c>
      <c r="V472" t="n">
        <v>0.85</v>
      </c>
      <c r="W472" t="n">
        <v>1.12</v>
      </c>
      <c r="X472" t="n">
        <v>0.48</v>
      </c>
      <c r="Y472" t="n">
        <v>1</v>
      </c>
      <c r="Z472" t="n">
        <v>10</v>
      </c>
    </row>
    <row r="473">
      <c r="A473" t="n">
        <v>6</v>
      </c>
      <c r="B473" t="n">
        <v>65</v>
      </c>
      <c r="C473" t="inlineStr">
        <is>
          <t xml:space="preserve">CONCLUIDO	</t>
        </is>
      </c>
      <c r="D473" t="n">
        <v>9.3392</v>
      </c>
      <c r="E473" t="n">
        <v>10.71</v>
      </c>
      <c r="F473" t="n">
        <v>7.93</v>
      </c>
      <c r="G473" t="n">
        <v>21.62</v>
      </c>
      <c r="H473" t="n">
        <v>0.33</v>
      </c>
      <c r="I473" t="n">
        <v>22</v>
      </c>
      <c r="J473" t="n">
        <v>135.22</v>
      </c>
      <c r="K473" t="n">
        <v>46.47</v>
      </c>
      <c r="L473" t="n">
        <v>2.5</v>
      </c>
      <c r="M473" t="n">
        <v>20</v>
      </c>
      <c r="N473" t="n">
        <v>21.26</v>
      </c>
      <c r="O473" t="n">
        <v>16911.68</v>
      </c>
      <c r="P473" t="n">
        <v>71.31</v>
      </c>
      <c r="Q473" t="n">
        <v>968.36</v>
      </c>
      <c r="R473" t="n">
        <v>38.99</v>
      </c>
      <c r="S473" t="n">
        <v>23.91</v>
      </c>
      <c r="T473" t="n">
        <v>6709.91</v>
      </c>
      <c r="U473" t="n">
        <v>0.61</v>
      </c>
      <c r="V473" t="n">
        <v>0.85</v>
      </c>
      <c r="W473" t="n">
        <v>1.12</v>
      </c>
      <c r="X473" t="n">
        <v>0.43</v>
      </c>
      <c r="Y473" t="n">
        <v>1</v>
      </c>
      <c r="Z473" t="n">
        <v>10</v>
      </c>
    </row>
    <row r="474">
      <c r="A474" t="n">
        <v>7</v>
      </c>
      <c r="B474" t="n">
        <v>65</v>
      </c>
      <c r="C474" t="inlineStr">
        <is>
          <t xml:space="preserve">CONCLUIDO	</t>
        </is>
      </c>
      <c r="D474" t="n">
        <v>9.476699999999999</v>
      </c>
      <c r="E474" t="n">
        <v>10.55</v>
      </c>
      <c r="F474" t="n">
        <v>7.85</v>
      </c>
      <c r="G474" t="n">
        <v>24.8</v>
      </c>
      <c r="H474" t="n">
        <v>0.36</v>
      </c>
      <c r="I474" t="n">
        <v>19</v>
      </c>
      <c r="J474" t="n">
        <v>135.56</v>
      </c>
      <c r="K474" t="n">
        <v>46.47</v>
      </c>
      <c r="L474" t="n">
        <v>2.75</v>
      </c>
      <c r="M474" t="n">
        <v>15</v>
      </c>
      <c r="N474" t="n">
        <v>21.34</v>
      </c>
      <c r="O474" t="n">
        <v>16953.14</v>
      </c>
      <c r="P474" t="n">
        <v>68.27</v>
      </c>
      <c r="Q474" t="n">
        <v>968.4</v>
      </c>
      <c r="R474" t="n">
        <v>36.62</v>
      </c>
      <c r="S474" t="n">
        <v>23.91</v>
      </c>
      <c r="T474" t="n">
        <v>5540.96</v>
      </c>
      <c r="U474" t="n">
        <v>0.65</v>
      </c>
      <c r="V474" t="n">
        <v>0.86</v>
      </c>
      <c r="W474" t="n">
        <v>1.12</v>
      </c>
      <c r="X474" t="n">
        <v>0.36</v>
      </c>
      <c r="Y474" t="n">
        <v>1</v>
      </c>
      <c r="Z474" t="n">
        <v>10</v>
      </c>
    </row>
    <row r="475">
      <c r="A475" t="n">
        <v>8</v>
      </c>
      <c r="B475" t="n">
        <v>65</v>
      </c>
      <c r="C475" t="inlineStr">
        <is>
          <t xml:space="preserve">CONCLUIDO	</t>
        </is>
      </c>
      <c r="D475" t="n">
        <v>9.5595</v>
      </c>
      <c r="E475" t="n">
        <v>10.46</v>
      </c>
      <c r="F475" t="n">
        <v>7.82</v>
      </c>
      <c r="G475" t="n">
        <v>27.59</v>
      </c>
      <c r="H475" t="n">
        <v>0.39</v>
      </c>
      <c r="I475" t="n">
        <v>17</v>
      </c>
      <c r="J475" t="n">
        <v>135.9</v>
      </c>
      <c r="K475" t="n">
        <v>46.47</v>
      </c>
      <c r="L475" t="n">
        <v>3</v>
      </c>
      <c r="M475" t="n">
        <v>9</v>
      </c>
      <c r="N475" t="n">
        <v>21.43</v>
      </c>
      <c r="O475" t="n">
        <v>16994.64</v>
      </c>
      <c r="P475" t="n">
        <v>65.5</v>
      </c>
      <c r="Q475" t="n">
        <v>968.34</v>
      </c>
      <c r="R475" t="n">
        <v>35.57</v>
      </c>
      <c r="S475" t="n">
        <v>23.91</v>
      </c>
      <c r="T475" t="n">
        <v>5026.73</v>
      </c>
      <c r="U475" t="n">
        <v>0.67</v>
      </c>
      <c r="V475" t="n">
        <v>0.87</v>
      </c>
      <c r="W475" t="n">
        <v>1.11</v>
      </c>
      <c r="X475" t="n">
        <v>0.32</v>
      </c>
      <c r="Y475" t="n">
        <v>1</v>
      </c>
      <c r="Z475" t="n">
        <v>10</v>
      </c>
    </row>
    <row r="476">
      <c r="A476" t="n">
        <v>9</v>
      </c>
      <c r="B476" t="n">
        <v>65</v>
      </c>
      <c r="C476" t="inlineStr">
        <is>
          <t xml:space="preserve">CONCLUIDO	</t>
        </is>
      </c>
      <c r="D476" t="n">
        <v>9.5481</v>
      </c>
      <c r="E476" t="n">
        <v>10.47</v>
      </c>
      <c r="F476" t="n">
        <v>7.83</v>
      </c>
      <c r="G476" t="n">
        <v>27.64</v>
      </c>
      <c r="H476" t="n">
        <v>0.42</v>
      </c>
      <c r="I476" t="n">
        <v>17</v>
      </c>
      <c r="J476" t="n">
        <v>136.23</v>
      </c>
      <c r="K476" t="n">
        <v>46.47</v>
      </c>
      <c r="L476" t="n">
        <v>3.25</v>
      </c>
      <c r="M476" t="n">
        <v>3</v>
      </c>
      <c r="N476" t="n">
        <v>21.52</v>
      </c>
      <c r="O476" t="n">
        <v>17036.16</v>
      </c>
      <c r="P476" t="n">
        <v>65.11</v>
      </c>
      <c r="Q476" t="n">
        <v>968.3200000000001</v>
      </c>
      <c r="R476" t="n">
        <v>35.58</v>
      </c>
      <c r="S476" t="n">
        <v>23.91</v>
      </c>
      <c r="T476" t="n">
        <v>5032.76</v>
      </c>
      <c r="U476" t="n">
        <v>0.67</v>
      </c>
      <c r="V476" t="n">
        <v>0.86</v>
      </c>
      <c r="W476" t="n">
        <v>1.12</v>
      </c>
      <c r="X476" t="n">
        <v>0.33</v>
      </c>
      <c r="Y476" t="n">
        <v>1</v>
      </c>
      <c r="Z476" t="n">
        <v>10</v>
      </c>
    </row>
    <row r="477">
      <c r="A477" t="n">
        <v>10</v>
      </c>
      <c r="B477" t="n">
        <v>65</v>
      </c>
      <c r="C477" t="inlineStr">
        <is>
          <t xml:space="preserve">CONCLUIDO	</t>
        </is>
      </c>
      <c r="D477" t="n">
        <v>9.5954</v>
      </c>
      <c r="E477" t="n">
        <v>10.42</v>
      </c>
      <c r="F477" t="n">
        <v>7.81</v>
      </c>
      <c r="G477" t="n">
        <v>29.27</v>
      </c>
      <c r="H477" t="n">
        <v>0.45</v>
      </c>
      <c r="I477" t="n">
        <v>16</v>
      </c>
      <c r="J477" t="n">
        <v>136.57</v>
      </c>
      <c r="K477" t="n">
        <v>46.47</v>
      </c>
      <c r="L477" t="n">
        <v>3.5</v>
      </c>
      <c r="M477" t="n">
        <v>1</v>
      </c>
      <c r="N477" t="n">
        <v>21.6</v>
      </c>
      <c r="O477" t="n">
        <v>17077.72</v>
      </c>
      <c r="P477" t="n">
        <v>64.45</v>
      </c>
      <c r="Q477" t="n">
        <v>968.38</v>
      </c>
      <c r="R477" t="n">
        <v>34.85</v>
      </c>
      <c r="S477" t="n">
        <v>23.91</v>
      </c>
      <c r="T477" t="n">
        <v>4668.69</v>
      </c>
      <c r="U477" t="n">
        <v>0.6899999999999999</v>
      </c>
      <c r="V477" t="n">
        <v>0.87</v>
      </c>
      <c r="W477" t="n">
        <v>1.12</v>
      </c>
      <c r="X477" t="n">
        <v>0.31</v>
      </c>
      <c r="Y477" t="n">
        <v>1</v>
      </c>
      <c r="Z477" t="n">
        <v>10</v>
      </c>
    </row>
    <row r="478">
      <c r="A478" t="n">
        <v>11</v>
      </c>
      <c r="B478" t="n">
        <v>65</v>
      </c>
      <c r="C478" t="inlineStr">
        <is>
          <t xml:space="preserve">CONCLUIDO	</t>
        </is>
      </c>
      <c r="D478" t="n">
        <v>9.5944</v>
      </c>
      <c r="E478" t="n">
        <v>10.42</v>
      </c>
      <c r="F478" t="n">
        <v>7.81</v>
      </c>
      <c r="G478" t="n">
        <v>29.28</v>
      </c>
      <c r="H478" t="n">
        <v>0.48</v>
      </c>
      <c r="I478" t="n">
        <v>16</v>
      </c>
      <c r="J478" t="n">
        <v>136.91</v>
      </c>
      <c r="K478" t="n">
        <v>46.47</v>
      </c>
      <c r="L478" t="n">
        <v>3.75</v>
      </c>
      <c r="M478" t="n">
        <v>0</v>
      </c>
      <c r="N478" t="n">
        <v>21.69</v>
      </c>
      <c r="O478" t="n">
        <v>17119.3</v>
      </c>
      <c r="P478" t="n">
        <v>64.61</v>
      </c>
      <c r="Q478" t="n">
        <v>968.38</v>
      </c>
      <c r="R478" t="n">
        <v>34.86</v>
      </c>
      <c r="S478" t="n">
        <v>23.91</v>
      </c>
      <c r="T478" t="n">
        <v>4676.84</v>
      </c>
      <c r="U478" t="n">
        <v>0.6899999999999999</v>
      </c>
      <c r="V478" t="n">
        <v>0.87</v>
      </c>
      <c r="W478" t="n">
        <v>1.12</v>
      </c>
      <c r="X478" t="n">
        <v>0.31</v>
      </c>
      <c r="Y478" t="n">
        <v>1</v>
      </c>
      <c r="Z478" t="n">
        <v>10</v>
      </c>
    </row>
    <row r="479">
      <c r="A479" t="n">
        <v>0</v>
      </c>
      <c r="B479" t="n">
        <v>130</v>
      </c>
      <c r="C479" t="inlineStr">
        <is>
          <t xml:space="preserve">CONCLUIDO	</t>
        </is>
      </c>
      <c r="D479" t="n">
        <v>5.454</v>
      </c>
      <c r="E479" t="n">
        <v>18.34</v>
      </c>
      <c r="F479" t="n">
        <v>9.859999999999999</v>
      </c>
      <c r="G479" t="n">
        <v>5.1</v>
      </c>
      <c r="H479" t="n">
        <v>0.07000000000000001</v>
      </c>
      <c r="I479" t="n">
        <v>116</v>
      </c>
      <c r="J479" t="n">
        <v>252.85</v>
      </c>
      <c r="K479" t="n">
        <v>59.19</v>
      </c>
      <c r="L479" t="n">
        <v>1</v>
      </c>
      <c r="M479" t="n">
        <v>114</v>
      </c>
      <c r="N479" t="n">
        <v>62.65</v>
      </c>
      <c r="O479" t="n">
        <v>31418.63</v>
      </c>
      <c r="P479" t="n">
        <v>160.26</v>
      </c>
      <c r="Q479" t="n">
        <v>968.97</v>
      </c>
      <c r="R479" t="n">
        <v>99.34</v>
      </c>
      <c r="S479" t="n">
        <v>23.91</v>
      </c>
      <c r="T479" t="n">
        <v>36415.86</v>
      </c>
      <c r="U479" t="n">
        <v>0.24</v>
      </c>
      <c r="V479" t="n">
        <v>0.6899999999999999</v>
      </c>
      <c r="W479" t="n">
        <v>1.27</v>
      </c>
      <c r="X479" t="n">
        <v>2.36</v>
      </c>
      <c r="Y479" t="n">
        <v>1</v>
      </c>
      <c r="Z479" t="n">
        <v>10</v>
      </c>
    </row>
    <row r="480">
      <c r="A480" t="n">
        <v>1</v>
      </c>
      <c r="B480" t="n">
        <v>130</v>
      </c>
      <c r="C480" t="inlineStr">
        <is>
          <t xml:space="preserve">CONCLUIDO	</t>
        </is>
      </c>
      <c r="D480" t="n">
        <v>6.133</v>
      </c>
      <c r="E480" t="n">
        <v>16.31</v>
      </c>
      <c r="F480" t="n">
        <v>9.25</v>
      </c>
      <c r="G480" t="n">
        <v>6.38</v>
      </c>
      <c r="H480" t="n">
        <v>0.09</v>
      </c>
      <c r="I480" t="n">
        <v>87</v>
      </c>
      <c r="J480" t="n">
        <v>253.3</v>
      </c>
      <c r="K480" t="n">
        <v>59.19</v>
      </c>
      <c r="L480" t="n">
        <v>1.25</v>
      </c>
      <c r="M480" t="n">
        <v>85</v>
      </c>
      <c r="N480" t="n">
        <v>62.86</v>
      </c>
      <c r="O480" t="n">
        <v>31474.5</v>
      </c>
      <c r="P480" t="n">
        <v>149.45</v>
      </c>
      <c r="Q480" t="n">
        <v>968.59</v>
      </c>
      <c r="R480" t="n">
        <v>80.22</v>
      </c>
      <c r="S480" t="n">
        <v>23.91</v>
      </c>
      <c r="T480" t="n">
        <v>27000.92</v>
      </c>
      <c r="U480" t="n">
        <v>0.3</v>
      </c>
      <c r="V480" t="n">
        <v>0.73</v>
      </c>
      <c r="W480" t="n">
        <v>1.22</v>
      </c>
      <c r="X480" t="n">
        <v>1.75</v>
      </c>
      <c r="Y480" t="n">
        <v>1</v>
      </c>
      <c r="Z480" t="n">
        <v>10</v>
      </c>
    </row>
    <row r="481">
      <c r="A481" t="n">
        <v>2</v>
      </c>
      <c r="B481" t="n">
        <v>130</v>
      </c>
      <c r="C481" t="inlineStr">
        <is>
          <t xml:space="preserve">CONCLUIDO	</t>
        </is>
      </c>
      <c r="D481" t="n">
        <v>6.6077</v>
      </c>
      <c r="E481" t="n">
        <v>15.13</v>
      </c>
      <c r="F481" t="n">
        <v>8.91</v>
      </c>
      <c r="G481" t="n">
        <v>7.63</v>
      </c>
      <c r="H481" t="n">
        <v>0.11</v>
      </c>
      <c r="I481" t="n">
        <v>70</v>
      </c>
      <c r="J481" t="n">
        <v>253.75</v>
      </c>
      <c r="K481" t="n">
        <v>59.19</v>
      </c>
      <c r="L481" t="n">
        <v>1.5</v>
      </c>
      <c r="M481" t="n">
        <v>68</v>
      </c>
      <c r="N481" t="n">
        <v>63.06</v>
      </c>
      <c r="O481" t="n">
        <v>31530.44</v>
      </c>
      <c r="P481" t="n">
        <v>143.14</v>
      </c>
      <c r="Q481" t="n">
        <v>968.46</v>
      </c>
      <c r="R481" t="n">
        <v>69.39</v>
      </c>
      <c r="S481" t="n">
        <v>23.91</v>
      </c>
      <c r="T481" t="n">
        <v>21668.69</v>
      </c>
      <c r="U481" t="n">
        <v>0.34</v>
      </c>
      <c r="V481" t="n">
        <v>0.76</v>
      </c>
      <c r="W481" t="n">
        <v>1.2</v>
      </c>
      <c r="X481" t="n">
        <v>1.41</v>
      </c>
      <c r="Y481" t="n">
        <v>1</v>
      </c>
      <c r="Z481" t="n">
        <v>10</v>
      </c>
    </row>
    <row r="482">
      <c r="A482" t="n">
        <v>3</v>
      </c>
      <c r="B482" t="n">
        <v>130</v>
      </c>
      <c r="C482" t="inlineStr">
        <is>
          <t xml:space="preserve">CONCLUIDO	</t>
        </is>
      </c>
      <c r="D482" t="n">
        <v>7.0008</v>
      </c>
      <c r="E482" t="n">
        <v>14.28</v>
      </c>
      <c r="F482" t="n">
        <v>8.640000000000001</v>
      </c>
      <c r="G482" t="n">
        <v>8.94</v>
      </c>
      <c r="H482" t="n">
        <v>0.12</v>
      </c>
      <c r="I482" t="n">
        <v>58</v>
      </c>
      <c r="J482" t="n">
        <v>254.21</v>
      </c>
      <c r="K482" t="n">
        <v>59.19</v>
      </c>
      <c r="L482" t="n">
        <v>1.75</v>
      </c>
      <c r="M482" t="n">
        <v>56</v>
      </c>
      <c r="N482" t="n">
        <v>63.26</v>
      </c>
      <c r="O482" t="n">
        <v>31586.46</v>
      </c>
      <c r="P482" t="n">
        <v>138.09</v>
      </c>
      <c r="Q482" t="n">
        <v>968.38</v>
      </c>
      <c r="R482" t="n">
        <v>61.42</v>
      </c>
      <c r="S482" t="n">
        <v>23.91</v>
      </c>
      <c r="T482" t="n">
        <v>17746.3</v>
      </c>
      <c r="U482" t="n">
        <v>0.39</v>
      </c>
      <c r="V482" t="n">
        <v>0.78</v>
      </c>
      <c r="W482" t="n">
        <v>1.17</v>
      </c>
      <c r="X482" t="n">
        <v>1.15</v>
      </c>
      <c r="Y482" t="n">
        <v>1</v>
      </c>
      <c r="Z482" t="n">
        <v>10</v>
      </c>
    </row>
    <row r="483">
      <c r="A483" t="n">
        <v>4</v>
      </c>
      <c r="B483" t="n">
        <v>130</v>
      </c>
      <c r="C483" t="inlineStr">
        <is>
          <t xml:space="preserve">CONCLUIDO	</t>
        </is>
      </c>
      <c r="D483" t="n">
        <v>7.2832</v>
      </c>
      <c r="E483" t="n">
        <v>13.73</v>
      </c>
      <c r="F483" t="n">
        <v>8.48</v>
      </c>
      <c r="G483" t="n">
        <v>10.18</v>
      </c>
      <c r="H483" t="n">
        <v>0.14</v>
      </c>
      <c r="I483" t="n">
        <v>50</v>
      </c>
      <c r="J483" t="n">
        <v>254.66</v>
      </c>
      <c r="K483" t="n">
        <v>59.19</v>
      </c>
      <c r="L483" t="n">
        <v>2</v>
      </c>
      <c r="M483" t="n">
        <v>48</v>
      </c>
      <c r="N483" t="n">
        <v>63.47</v>
      </c>
      <c r="O483" t="n">
        <v>31642.55</v>
      </c>
      <c r="P483" t="n">
        <v>134.72</v>
      </c>
      <c r="Q483" t="n">
        <v>968.5</v>
      </c>
      <c r="R483" t="n">
        <v>56.13</v>
      </c>
      <c r="S483" t="n">
        <v>23.91</v>
      </c>
      <c r="T483" t="n">
        <v>15138.93</v>
      </c>
      <c r="U483" t="n">
        <v>0.43</v>
      </c>
      <c r="V483" t="n">
        <v>0.8</v>
      </c>
      <c r="W483" t="n">
        <v>1.17</v>
      </c>
      <c r="X483" t="n">
        <v>0.98</v>
      </c>
      <c r="Y483" t="n">
        <v>1</v>
      </c>
      <c r="Z483" t="n">
        <v>10</v>
      </c>
    </row>
    <row r="484">
      <c r="A484" t="n">
        <v>5</v>
      </c>
      <c r="B484" t="n">
        <v>130</v>
      </c>
      <c r="C484" t="inlineStr">
        <is>
          <t xml:space="preserve">CONCLUIDO	</t>
        </is>
      </c>
      <c r="D484" t="n">
        <v>7.5508</v>
      </c>
      <c r="E484" t="n">
        <v>13.24</v>
      </c>
      <c r="F484" t="n">
        <v>8.34</v>
      </c>
      <c r="G484" t="n">
        <v>11.63</v>
      </c>
      <c r="H484" t="n">
        <v>0.16</v>
      </c>
      <c r="I484" t="n">
        <v>43</v>
      </c>
      <c r="J484" t="n">
        <v>255.12</v>
      </c>
      <c r="K484" t="n">
        <v>59.19</v>
      </c>
      <c r="L484" t="n">
        <v>2.25</v>
      </c>
      <c r="M484" t="n">
        <v>41</v>
      </c>
      <c r="N484" t="n">
        <v>63.67</v>
      </c>
      <c r="O484" t="n">
        <v>31698.72</v>
      </c>
      <c r="P484" t="n">
        <v>131.62</v>
      </c>
      <c r="Q484" t="n">
        <v>968.4299999999999</v>
      </c>
      <c r="R484" t="n">
        <v>51.77</v>
      </c>
      <c r="S484" t="n">
        <v>23.91</v>
      </c>
      <c r="T484" t="n">
        <v>12994.84</v>
      </c>
      <c r="U484" t="n">
        <v>0.46</v>
      </c>
      <c r="V484" t="n">
        <v>0.8100000000000001</v>
      </c>
      <c r="W484" t="n">
        <v>1.15</v>
      </c>
      <c r="X484" t="n">
        <v>0.84</v>
      </c>
      <c r="Y484" t="n">
        <v>1</v>
      </c>
      <c r="Z484" t="n">
        <v>10</v>
      </c>
    </row>
    <row r="485">
      <c r="A485" t="n">
        <v>6</v>
      </c>
      <c r="B485" t="n">
        <v>130</v>
      </c>
      <c r="C485" t="inlineStr">
        <is>
          <t xml:space="preserve">CONCLUIDO	</t>
        </is>
      </c>
      <c r="D485" t="n">
        <v>7.7646</v>
      </c>
      <c r="E485" t="n">
        <v>12.88</v>
      </c>
      <c r="F485" t="n">
        <v>8.220000000000001</v>
      </c>
      <c r="G485" t="n">
        <v>12.97</v>
      </c>
      <c r="H485" t="n">
        <v>0.17</v>
      </c>
      <c r="I485" t="n">
        <v>38</v>
      </c>
      <c r="J485" t="n">
        <v>255.57</v>
      </c>
      <c r="K485" t="n">
        <v>59.19</v>
      </c>
      <c r="L485" t="n">
        <v>2.5</v>
      </c>
      <c r="M485" t="n">
        <v>36</v>
      </c>
      <c r="N485" t="n">
        <v>63.88</v>
      </c>
      <c r="O485" t="n">
        <v>31754.97</v>
      </c>
      <c r="P485" t="n">
        <v>128.92</v>
      </c>
      <c r="Q485" t="n">
        <v>968.51</v>
      </c>
      <c r="R485" t="n">
        <v>48.18</v>
      </c>
      <c r="S485" t="n">
        <v>23.91</v>
      </c>
      <c r="T485" t="n">
        <v>11228.35</v>
      </c>
      <c r="U485" t="n">
        <v>0.5</v>
      </c>
      <c r="V485" t="n">
        <v>0.82</v>
      </c>
      <c r="W485" t="n">
        <v>1.13</v>
      </c>
      <c r="X485" t="n">
        <v>0.72</v>
      </c>
      <c r="Y485" t="n">
        <v>1</v>
      </c>
      <c r="Z485" t="n">
        <v>10</v>
      </c>
    </row>
    <row r="486">
      <c r="A486" t="n">
        <v>7</v>
      </c>
      <c r="B486" t="n">
        <v>130</v>
      </c>
      <c r="C486" t="inlineStr">
        <is>
          <t xml:space="preserve">CONCLUIDO	</t>
        </is>
      </c>
      <c r="D486" t="n">
        <v>7.8738</v>
      </c>
      <c r="E486" t="n">
        <v>12.7</v>
      </c>
      <c r="F486" t="n">
        <v>8.18</v>
      </c>
      <c r="G486" t="n">
        <v>14.03</v>
      </c>
      <c r="H486" t="n">
        <v>0.19</v>
      </c>
      <c r="I486" t="n">
        <v>35</v>
      </c>
      <c r="J486" t="n">
        <v>256.03</v>
      </c>
      <c r="K486" t="n">
        <v>59.19</v>
      </c>
      <c r="L486" t="n">
        <v>2.75</v>
      </c>
      <c r="M486" t="n">
        <v>33</v>
      </c>
      <c r="N486" t="n">
        <v>64.09</v>
      </c>
      <c r="O486" t="n">
        <v>31811.29</v>
      </c>
      <c r="P486" t="n">
        <v>127.61</v>
      </c>
      <c r="Q486" t="n">
        <v>968.42</v>
      </c>
      <c r="R486" t="n">
        <v>46.99</v>
      </c>
      <c r="S486" t="n">
        <v>23.91</v>
      </c>
      <c r="T486" t="n">
        <v>10646.16</v>
      </c>
      <c r="U486" t="n">
        <v>0.51</v>
      </c>
      <c r="V486" t="n">
        <v>0.83</v>
      </c>
      <c r="W486" t="n">
        <v>1.14</v>
      </c>
      <c r="X486" t="n">
        <v>0.6899999999999999</v>
      </c>
      <c r="Y486" t="n">
        <v>1</v>
      </c>
      <c r="Z486" t="n">
        <v>10</v>
      </c>
    </row>
    <row r="487">
      <c r="A487" t="n">
        <v>8</v>
      </c>
      <c r="B487" t="n">
        <v>130</v>
      </c>
      <c r="C487" t="inlineStr">
        <is>
          <t xml:space="preserve">CONCLUIDO	</t>
        </is>
      </c>
      <c r="D487" t="n">
        <v>8.0519</v>
      </c>
      <c r="E487" t="n">
        <v>12.42</v>
      </c>
      <c r="F487" t="n">
        <v>8.1</v>
      </c>
      <c r="G487" t="n">
        <v>15.68</v>
      </c>
      <c r="H487" t="n">
        <v>0.21</v>
      </c>
      <c r="I487" t="n">
        <v>31</v>
      </c>
      <c r="J487" t="n">
        <v>256.49</v>
      </c>
      <c r="K487" t="n">
        <v>59.19</v>
      </c>
      <c r="L487" t="n">
        <v>3</v>
      </c>
      <c r="M487" t="n">
        <v>29</v>
      </c>
      <c r="N487" t="n">
        <v>64.29000000000001</v>
      </c>
      <c r="O487" t="n">
        <v>31867.69</v>
      </c>
      <c r="P487" t="n">
        <v>125.52</v>
      </c>
      <c r="Q487" t="n">
        <v>968.37</v>
      </c>
      <c r="R487" t="n">
        <v>44.28</v>
      </c>
      <c r="S487" t="n">
        <v>23.91</v>
      </c>
      <c r="T487" t="n">
        <v>9311.01</v>
      </c>
      <c r="U487" t="n">
        <v>0.54</v>
      </c>
      <c r="V487" t="n">
        <v>0.84</v>
      </c>
      <c r="W487" t="n">
        <v>1.13</v>
      </c>
      <c r="X487" t="n">
        <v>0.6</v>
      </c>
      <c r="Y487" t="n">
        <v>1</v>
      </c>
      <c r="Z487" t="n">
        <v>10</v>
      </c>
    </row>
    <row r="488">
      <c r="A488" t="n">
        <v>9</v>
      </c>
      <c r="B488" t="n">
        <v>130</v>
      </c>
      <c r="C488" t="inlineStr">
        <is>
          <t xml:space="preserve">CONCLUIDO	</t>
        </is>
      </c>
      <c r="D488" t="n">
        <v>8.1455</v>
      </c>
      <c r="E488" t="n">
        <v>12.28</v>
      </c>
      <c r="F488" t="n">
        <v>8.050000000000001</v>
      </c>
      <c r="G488" t="n">
        <v>16.66</v>
      </c>
      <c r="H488" t="n">
        <v>0.23</v>
      </c>
      <c r="I488" t="n">
        <v>29</v>
      </c>
      <c r="J488" t="n">
        <v>256.95</v>
      </c>
      <c r="K488" t="n">
        <v>59.19</v>
      </c>
      <c r="L488" t="n">
        <v>3.25</v>
      </c>
      <c r="M488" t="n">
        <v>27</v>
      </c>
      <c r="N488" t="n">
        <v>64.5</v>
      </c>
      <c r="O488" t="n">
        <v>31924.29</v>
      </c>
      <c r="P488" t="n">
        <v>124</v>
      </c>
      <c r="Q488" t="n">
        <v>968.3200000000001</v>
      </c>
      <c r="R488" t="n">
        <v>43.28</v>
      </c>
      <c r="S488" t="n">
        <v>23.91</v>
      </c>
      <c r="T488" t="n">
        <v>8818.93</v>
      </c>
      <c r="U488" t="n">
        <v>0.55</v>
      </c>
      <c r="V488" t="n">
        <v>0.84</v>
      </c>
      <c r="W488" t="n">
        <v>1.12</v>
      </c>
      <c r="X488" t="n">
        <v>0.5600000000000001</v>
      </c>
      <c r="Y488" t="n">
        <v>1</v>
      </c>
      <c r="Z488" t="n">
        <v>10</v>
      </c>
    </row>
    <row r="489">
      <c r="A489" t="n">
        <v>10</v>
      </c>
      <c r="B489" t="n">
        <v>130</v>
      </c>
      <c r="C489" t="inlineStr">
        <is>
          <t xml:space="preserve">CONCLUIDO	</t>
        </is>
      </c>
      <c r="D489" t="n">
        <v>8.2852</v>
      </c>
      <c r="E489" t="n">
        <v>12.07</v>
      </c>
      <c r="F489" t="n">
        <v>7.99</v>
      </c>
      <c r="G489" t="n">
        <v>18.45</v>
      </c>
      <c r="H489" t="n">
        <v>0.24</v>
      </c>
      <c r="I489" t="n">
        <v>26</v>
      </c>
      <c r="J489" t="n">
        <v>257.41</v>
      </c>
      <c r="K489" t="n">
        <v>59.19</v>
      </c>
      <c r="L489" t="n">
        <v>3.5</v>
      </c>
      <c r="M489" t="n">
        <v>24</v>
      </c>
      <c r="N489" t="n">
        <v>64.70999999999999</v>
      </c>
      <c r="O489" t="n">
        <v>31980.84</v>
      </c>
      <c r="P489" t="n">
        <v>122.18</v>
      </c>
      <c r="Q489" t="n">
        <v>968.36</v>
      </c>
      <c r="R489" t="n">
        <v>41.01</v>
      </c>
      <c r="S489" t="n">
        <v>23.91</v>
      </c>
      <c r="T489" t="n">
        <v>7701.37</v>
      </c>
      <c r="U489" t="n">
        <v>0.58</v>
      </c>
      <c r="V489" t="n">
        <v>0.85</v>
      </c>
      <c r="W489" t="n">
        <v>1.13</v>
      </c>
      <c r="X489" t="n">
        <v>0.5</v>
      </c>
      <c r="Y489" t="n">
        <v>1</v>
      </c>
      <c r="Z489" t="n">
        <v>10</v>
      </c>
    </row>
    <row r="490">
      <c r="A490" t="n">
        <v>11</v>
      </c>
      <c r="B490" t="n">
        <v>130</v>
      </c>
      <c r="C490" t="inlineStr">
        <is>
          <t xml:space="preserve">CONCLUIDO	</t>
        </is>
      </c>
      <c r="D490" t="n">
        <v>8.3378</v>
      </c>
      <c r="E490" t="n">
        <v>11.99</v>
      </c>
      <c r="F490" t="n">
        <v>7.97</v>
      </c>
      <c r="G490" t="n">
        <v>19.12</v>
      </c>
      <c r="H490" t="n">
        <v>0.26</v>
      </c>
      <c r="I490" t="n">
        <v>25</v>
      </c>
      <c r="J490" t="n">
        <v>257.86</v>
      </c>
      <c r="K490" t="n">
        <v>59.19</v>
      </c>
      <c r="L490" t="n">
        <v>3.75</v>
      </c>
      <c r="M490" t="n">
        <v>23</v>
      </c>
      <c r="N490" t="n">
        <v>64.92</v>
      </c>
      <c r="O490" t="n">
        <v>32037.48</v>
      </c>
      <c r="P490" t="n">
        <v>121.29</v>
      </c>
      <c r="Q490" t="n">
        <v>968.47</v>
      </c>
      <c r="R490" t="n">
        <v>40.26</v>
      </c>
      <c r="S490" t="n">
        <v>23.91</v>
      </c>
      <c r="T490" t="n">
        <v>7329.51</v>
      </c>
      <c r="U490" t="n">
        <v>0.59</v>
      </c>
      <c r="V490" t="n">
        <v>0.85</v>
      </c>
      <c r="W490" t="n">
        <v>1.12</v>
      </c>
      <c r="X490" t="n">
        <v>0.47</v>
      </c>
      <c r="Y490" t="n">
        <v>1</v>
      </c>
      <c r="Z490" t="n">
        <v>10</v>
      </c>
    </row>
    <row r="491">
      <c r="A491" t="n">
        <v>12</v>
      </c>
      <c r="B491" t="n">
        <v>130</v>
      </c>
      <c r="C491" t="inlineStr">
        <is>
          <t xml:space="preserve">CONCLUIDO	</t>
        </is>
      </c>
      <c r="D491" t="n">
        <v>8.4366</v>
      </c>
      <c r="E491" t="n">
        <v>11.85</v>
      </c>
      <c r="F491" t="n">
        <v>7.92</v>
      </c>
      <c r="G491" t="n">
        <v>20.67</v>
      </c>
      <c r="H491" t="n">
        <v>0.28</v>
      </c>
      <c r="I491" t="n">
        <v>23</v>
      </c>
      <c r="J491" t="n">
        <v>258.32</v>
      </c>
      <c r="K491" t="n">
        <v>59.19</v>
      </c>
      <c r="L491" t="n">
        <v>4</v>
      </c>
      <c r="M491" t="n">
        <v>21</v>
      </c>
      <c r="N491" t="n">
        <v>65.13</v>
      </c>
      <c r="O491" t="n">
        <v>32094.19</v>
      </c>
      <c r="P491" t="n">
        <v>119.58</v>
      </c>
      <c r="Q491" t="n">
        <v>968.48</v>
      </c>
      <c r="R491" t="n">
        <v>38.9</v>
      </c>
      <c r="S491" t="n">
        <v>23.91</v>
      </c>
      <c r="T491" t="n">
        <v>6658.48</v>
      </c>
      <c r="U491" t="n">
        <v>0.61</v>
      </c>
      <c r="V491" t="n">
        <v>0.85</v>
      </c>
      <c r="W491" t="n">
        <v>1.12</v>
      </c>
      <c r="X491" t="n">
        <v>0.43</v>
      </c>
      <c r="Y491" t="n">
        <v>1</v>
      </c>
      <c r="Z491" t="n">
        <v>10</v>
      </c>
    </row>
    <row r="492">
      <c r="A492" t="n">
        <v>13</v>
      </c>
      <c r="B492" t="n">
        <v>130</v>
      </c>
      <c r="C492" t="inlineStr">
        <is>
          <t xml:space="preserve">CONCLUIDO	</t>
        </is>
      </c>
      <c r="D492" t="n">
        <v>8.527799999999999</v>
      </c>
      <c r="E492" t="n">
        <v>11.73</v>
      </c>
      <c r="F492" t="n">
        <v>7.89</v>
      </c>
      <c r="G492" t="n">
        <v>22.56</v>
      </c>
      <c r="H492" t="n">
        <v>0.29</v>
      </c>
      <c r="I492" t="n">
        <v>21</v>
      </c>
      <c r="J492" t="n">
        <v>258.78</v>
      </c>
      <c r="K492" t="n">
        <v>59.19</v>
      </c>
      <c r="L492" t="n">
        <v>4.25</v>
      </c>
      <c r="M492" t="n">
        <v>19</v>
      </c>
      <c r="N492" t="n">
        <v>65.34</v>
      </c>
      <c r="O492" t="n">
        <v>32150.98</v>
      </c>
      <c r="P492" t="n">
        <v>118.42</v>
      </c>
      <c r="Q492" t="n">
        <v>968.38</v>
      </c>
      <c r="R492" t="n">
        <v>38.05</v>
      </c>
      <c r="S492" t="n">
        <v>23.91</v>
      </c>
      <c r="T492" t="n">
        <v>6247.22</v>
      </c>
      <c r="U492" t="n">
        <v>0.63</v>
      </c>
      <c r="V492" t="n">
        <v>0.86</v>
      </c>
      <c r="W492" t="n">
        <v>1.12</v>
      </c>
      <c r="X492" t="n">
        <v>0.4</v>
      </c>
      <c r="Y492" t="n">
        <v>1</v>
      </c>
      <c r="Z492" t="n">
        <v>10</v>
      </c>
    </row>
    <row r="493">
      <c r="A493" t="n">
        <v>14</v>
      </c>
      <c r="B493" t="n">
        <v>130</v>
      </c>
      <c r="C493" t="inlineStr">
        <is>
          <t xml:space="preserve">CONCLUIDO	</t>
        </is>
      </c>
      <c r="D493" t="n">
        <v>8.5829</v>
      </c>
      <c r="E493" t="n">
        <v>11.65</v>
      </c>
      <c r="F493" t="n">
        <v>7.87</v>
      </c>
      <c r="G493" t="n">
        <v>23.61</v>
      </c>
      <c r="H493" t="n">
        <v>0.31</v>
      </c>
      <c r="I493" t="n">
        <v>20</v>
      </c>
      <c r="J493" t="n">
        <v>259.25</v>
      </c>
      <c r="K493" t="n">
        <v>59.19</v>
      </c>
      <c r="L493" t="n">
        <v>4.5</v>
      </c>
      <c r="M493" t="n">
        <v>18</v>
      </c>
      <c r="N493" t="n">
        <v>65.55</v>
      </c>
      <c r="O493" t="n">
        <v>32207.85</v>
      </c>
      <c r="P493" t="n">
        <v>117.24</v>
      </c>
      <c r="Q493" t="n">
        <v>968.45</v>
      </c>
      <c r="R493" t="n">
        <v>37.01</v>
      </c>
      <c r="S493" t="n">
        <v>23.91</v>
      </c>
      <c r="T493" t="n">
        <v>5731.87</v>
      </c>
      <c r="U493" t="n">
        <v>0.65</v>
      </c>
      <c r="V493" t="n">
        <v>0.86</v>
      </c>
      <c r="W493" t="n">
        <v>1.12</v>
      </c>
      <c r="X493" t="n">
        <v>0.37</v>
      </c>
      <c r="Y493" t="n">
        <v>1</v>
      </c>
      <c r="Z493" t="n">
        <v>10</v>
      </c>
    </row>
    <row r="494">
      <c r="A494" t="n">
        <v>15</v>
      </c>
      <c r="B494" t="n">
        <v>130</v>
      </c>
      <c r="C494" t="inlineStr">
        <is>
          <t xml:space="preserve">CONCLUIDO	</t>
        </is>
      </c>
      <c r="D494" t="n">
        <v>8.641</v>
      </c>
      <c r="E494" t="n">
        <v>11.57</v>
      </c>
      <c r="F494" t="n">
        <v>7.84</v>
      </c>
      <c r="G494" t="n">
        <v>24.75</v>
      </c>
      <c r="H494" t="n">
        <v>0.33</v>
      </c>
      <c r="I494" t="n">
        <v>19</v>
      </c>
      <c r="J494" t="n">
        <v>259.71</v>
      </c>
      <c r="K494" t="n">
        <v>59.19</v>
      </c>
      <c r="L494" t="n">
        <v>4.75</v>
      </c>
      <c r="M494" t="n">
        <v>17</v>
      </c>
      <c r="N494" t="n">
        <v>65.76000000000001</v>
      </c>
      <c r="O494" t="n">
        <v>32264.79</v>
      </c>
      <c r="P494" t="n">
        <v>115.47</v>
      </c>
      <c r="Q494" t="n">
        <v>968.3200000000001</v>
      </c>
      <c r="R494" t="n">
        <v>36.44</v>
      </c>
      <c r="S494" t="n">
        <v>23.91</v>
      </c>
      <c r="T494" t="n">
        <v>5450.15</v>
      </c>
      <c r="U494" t="n">
        <v>0.66</v>
      </c>
      <c r="V494" t="n">
        <v>0.86</v>
      </c>
      <c r="W494" t="n">
        <v>1.11</v>
      </c>
      <c r="X494" t="n">
        <v>0.34</v>
      </c>
      <c r="Y494" t="n">
        <v>1</v>
      </c>
      <c r="Z494" t="n">
        <v>10</v>
      </c>
    </row>
    <row r="495">
      <c r="A495" t="n">
        <v>16</v>
      </c>
      <c r="B495" t="n">
        <v>130</v>
      </c>
      <c r="C495" t="inlineStr">
        <is>
          <t xml:space="preserve">CONCLUIDO	</t>
        </is>
      </c>
      <c r="D495" t="n">
        <v>8.692299999999999</v>
      </c>
      <c r="E495" t="n">
        <v>11.5</v>
      </c>
      <c r="F495" t="n">
        <v>7.82</v>
      </c>
      <c r="G495" t="n">
        <v>26.06</v>
      </c>
      <c r="H495" t="n">
        <v>0.34</v>
      </c>
      <c r="I495" t="n">
        <v>18</v>
      </c>
      <c r="J495" t="n">
        <v>260.17</v>
      </c>
      <c r="K495" t="n">
        <v>59.19</v>
      </c>
      <c r="L495" t="n">
        <v>5</v>
      </c>
      <c r="M495" t="n">
        <v>16</v>
      </c>
      <c r="N495" t="n">
        <v>65.98</v>
      </c>
      <c r="O495" t="n">
        <v>32321.82</v>
      </c>
      <c r="P495" t="n">
        <v>114.21</v>
      </c>
      <c r="Q495" t="n">
        <v>968.53</v>
      </c>
      <c r="R495" t="n">
        <v>35.69</v>
      </c>
      <c r="S495" t="n">
        <v>23.91</v>
      </c>
      <c r="T495" t="n">
        <v>5079.83</v>
      </c>
      <c r="U495" t="n">
        <v>0.67</v>
      </c>
      <c r="V495" t="n">
        <v>0.86</v>
      </c>
      <c r="W495" t="n">
        <v>1.11</v>
      </c>
      <c r="X495" t="n">
        <v>0.32</v>
      </c>
      <c r="Y495" t="n">
        <v>1</v>
      </c>
      <c r="Z495" t="n">
        <v>10</v>
      </c>
    </row>
    <row r="496">
      <c r="A496" t="n">
        <v>17</v>
      </c>
      <c r="B496" t="n">
        <v>130</v>
      </c>
      <c r="C496" t="inlineStr">
        <is>
          <t xml:space="preserve">CONCLUIDO	</t>
        </is>
      </c>
      <c r="D496" t="n">
        <v>8.7211</v>
      </c>
      <c r="E496" t="n">
        <v>11.47</v>
      </c>
      <c r="F496" t="n">
        <v>7.83</v>
      </c>
      <c r="G496" t="n">
        <v>27.64</v>
      </c>
      <c r="H496" t="n">
        <v>0.36</v>
      </c>
      <c r="I496" t="n">
        <v>17</v>
      </c>
      <c r="J496" t="n">
        <v>260.63</v>
      </c>
      <c r="K496" t="n">
        <v>59.19</v>
      </c>
      <c r="L496" t="n">
        <v>5.25</v>
      </c>
      <c r="M496" t="n">
        <v>15</v>
      </c>
      <c r="N496" t="n">
        <v>66.19</v>
      </c>
      <c r="O496" t="n">
        <v>32378.93</v>
      </c>
      <c r="P496" t="n">
        <v>113.85</v>
      </c>
      <c r="Q496" t="n">
        <v>968.4</v>
      </c>
      <c r="R496" t="n">
        <v>36.31</v>
      </c>
      <c r="S496" t="n">
        <v>23.91</v>
      </c>
      <c r="T496" t="n">
        <v>5397.64</v>
      </c>
      <c r="U496" t="n">
        <v>0.66</v>
      </c>
      <c r="V496" t="n">
        <v>0.86</v>
      </c>
      <c r="W496" t="n">
        <v>1.1</v>
      </c>
      <c r="X496" t="n">
        <v>0.33</v>
      </c>
      <c r="Y496" t="n">
        <v>1</v>
      </c>
      <c r="Z496" t="n">
        <v>10</v>
      </c>
    </row>
    <row r="497">
      <c r="A497" t="n">
        <v>18</v>
      </c>
      <c r="B497" t="n">
        <v>130</v>
      </c>
      <c r="C497" t="inlineStr">
        <is>
          <t xml:space="preserve">CONCLUIDO	</t>
        </is>
      </c>
      <c r="D497" t="n">
        <v>8.7835</v>
      </c>
      <c r="E497" t="n">
        <v>11.38</v>
      </c>
      <c r="F497" t="n">
        <v>7.8</v>
      </c>
      <c r="G497" t="n">
        <v>29.24</v>
      </c>
      <c r="H497" t="n">
        <v>0.37</v>
      </c>
      <c r="I497" t="n">
        <v>16</v>
      </c>
      <c r="J497" t="n">
        <v>261.1</v>
      </c>
      <c r="K497" t="n">
        <v>59.19</v>
      </c>
      <c r="L497" t="n">
        <v>5.5</v>
      </c>
      <c r="M497" t="n">
        <v>14</v>
      </c>
      <c r="N497" t="n">
        <v>66.40000000000001</v>
      </c>
      <c r="O497" t="n">
        <v>32436.11</v>
      </c>
      <c r="P497" t="n">
        <v>112.78</v>
      </c>
      <c r="Q497" t="n">
        <v>968.3200000000001</v>
      </c>
      <c r="R497" t="n">
        <v>35.1</v>
      </c>
      <c r="S497" t="n">
        <v>23.91</v>
      </c>
      <c r="T497" t="n">
        <v>4794.41</v>
      </c>
      <c r="U497" t="n">
        <v>0.68</v>
      </c>
      <c r="V497" t="n">
        <v>0.87</v>
      </c>
      <c r="W497" t="n">
        <v>1.1</v>
      </c>
      <c r="X497" t="n">
        <v>0.3</v>
      </c>
      <c r="Y497" t="n">
        <v>1</v>
      </c>
      <c r="Z497" t="n">
        <v>10</v>
      </c>
    </row>
    <row r="498">
      <c r="A498" t="n">
        <v>19</v>
      </c>
      <c r="B498" t="n">
        <v>130</v>
      </c>
      <c r="C498" t="inlineStr">
        <is>
          <t xml:space="preserve">CONCLUIDO	</t>
        </is>
      </c>
      <c r="D498" t="n">
        <v>8.8348</v>
      </c>
      <c r="E498" t="n">
        <v>11.32</v>
      </c>
      <c r="F498" t="n">
        <v>7.78</v>
      </c>
      <c r="G498" t="n">
        <v>31.12</v>
      </c>
      <c r="H498" t="n">
        <v>0.39</v>
      </c>
      <c r="I498" t="n">
        <v>15</v>
      </c>
      <c r="J498" t="n">
        <v>261.56</v>
      </c>
      <c r="K498" t="n">
        <v>59.19</v>
      </c>
      <c r="L498" t="n">
        <v>5.75</v>
      </c>
      <c r="M498" t="n">
        <v>13</v>
      </c>
      <c r="N498" t="n">
        <v>66.62</v>
      </c>
      <c r="O498" t="n">
        <v>32493.38</v>
      </c>
      <c r="P498" t="n">
        <v>111.25</v>
      </c>
      <c r="Q498" t="n">
        <v>968.36</v>
      </c>
      <c r="R498" t="n">
        <v>34.72</v>
      </c>
      <c r="S498" t="n">
        <v>23.91</v>
      </c>
      <c r="T498" t="n">
        <v>4608.57</v>
      </c>
      <c r="U498" t="n">
        <v>0.6899999999999999</v>
      </c>
      <c r="V498" t="n">
        <v>0.87</v>
      </c>
      <c r="W498" t="n">
        <v>1.1</v>
      </c>
      <c r="X498" t="n">
        <v>0.28</v>
      </c>
      <c r="Y498" t="n">
        <v>1</v>
      </c>
      <c r="Z498" t="n">
        <v>10</v>
      </c>
    </row>
    <row r="499">
      <c r="A499" t="n">
        <v>20</v>
      </c>
      <c r="B499" t="n">
        <v>130</v>
      </c>
      <c r="C499" t="inlineStr">
        <is>
          <t xml:space="preserve">CONCLUIDO	</t>
        </is>
      </c>
      <c r="D499" t="n">
        <v>8.843500000000001</v>
      </c>
      <c r="E499" t="n">
        <v>11.31</v>
      </c>
      <c r="F499" t="n">
        <v>7.77</v>
      </c>
      <c r="G499" t="n">
        <v>31.08</v>
      </c>
      <c r="H499" t="n">
        <v>0.41</v>
      </c>
      <c r="I499" t="n">
        <v>15</v>
      </c>
      <c r="J499" t="n">
        <v>262.03</v>
      </c>
      <c r="K499" t="n">
        <v>59.19</v>
      </c>
      <c r="L499" t="n">
        <v>6</v>
      </c>
      <c r="M499" t="n">
        <v>13</v>
      </c>
      <c r="N499" t="n">
        <v>66.83</v>
      </c>
      <c r="O499" t="n">
        <v>32550.72</v>
      </c>
      <c r="P499" t="n">
        <v>110.09</v>
      </c>
      <c r="Q499" t="n">
        <v>968.37</v>
      </c>
      <c r="R499" t="n">
        <v>34.18</v>
      </c>
      <c r="S499" t="n">
        <v>23.91</v>
      </c>
      <c r="T499" t="n">
        <v>4341.34</v>
      </c>
      <c r="U499" t="n">
        <v>0.7</v>
      </c>
      <c r="V499" t="n">
        <v>0.87</v>
      </c>
      <c r="W499" t="n">
        <v>1.1</v>
      </c>
      <c r="X499" t="n">
        <v>0.27</v>
      </c>
      <c r="Y499" t="n">
        <v>1</v>
      </c>
      <c r="Z499" t="n">
        <v>10</v>
      </c>
    </row>
    <row r="500">
      <c r="A500" t="n">
        <v>21</v>
      </c>
      <c r="B500" t="n">
        <v>130</v>
      </c>
      <c r="C500" t="inlineStr">
        <is>
          <t xml:space="preserve">CONCLUIDO	</t>
        </is>
      </c>
      <c r="D500" t="n">
        <v>8.896800000000001</v>
      </c>
      <c r="E500" t="n">
        <v>11.24</v>
      </c>
      <c r="F500" t="n">
        <v>7.75</v>
      </c>
      <c r="G500" t="n">
        <v>33.22</v>
      </c>
      <c r="H500" t="n">
        <v>0.42</v>
      </c>
      <c r="I500" t="n">
        <v>14</v>
      </c>
      <c r="J500" t="n">
        <v>262.49</v>
      </c>
      <c r="K500" t="n">
        <v>59.19</v>
      </c>
      <c r="L500" t="n">
        <v>6.25</v>
      </c>
      <c r="M500" t="n">
        <v>12</v>
      </c>
      <c r="N500" t="n">
        <v>67.05</v>
      </c>
      <c r="O500" t="n">
        <v>32608.15</v>
      </c>
      <c r="P500" t="n">
        <v>109.02</v>
      </c>
      <c r="Q500" t="n">
        <v>968.38</v>
      </c>
      <c r="R500" t="n">
        <v>33.34</v>
      </c>
      <c r="S500" t="n">
        <v>23.91</v>
      </c>
      <c r="T500" t="n">
        <v>3926.1</v>
      </c>
      <c r="U500" t="n">
        <v>0.72</v>
      </c>
      <c r="V500" t="n">
        <v>0.87</v>
      </c>
      <c r="W500" t="n">
        <v>1.11</v>
      </c>
      <c r="X500" t="n">
        <v>0.25</v>
      </c>
      <c r="Y500" t="n">
        <v>1</v>
      </c>
      <c r="Z500" t="n">
        <v>10</v>
      </c>
    </row>
    <row r="501">
      <c r="A501" t="n">
        <v>22</v>
      </c>
      <c r="B501" t="n">
        <v>130</v>
      </c>
      <c r="C501" t="inlineStr">
        <is>
          <t xml:space="preserve">CONCLUIDO	</t>
        </is>
      </c>
      <c r="D501" t="n">
        <v>8.9457</v>
      </c>
      <c r="E501" t="n">
        <v>11.18</v>
      </c>
      <c r="F501" t="n">
        <v>7.74</v>
      </c>
      <c r="G501" t="n">
        <v>35.71</v>
      </c>
      <c r="H501" t="n">
        <v>0.44</v>
      </c>
      <c r="I501" t="n">
        <v>13</v>
      </c>
      <c r="J501" t="n">
        <v>262.96</v>
      </c>
      <c r="K501" t="n">
        <v>59.19</v>
      </c>
      <c r="L501" t="n">
        <v>6.5</v>
      </c>
      <c r="M501" t="n">
        <v>11</v>
      </c>
      <c r="N501" t="n">
        <v>67.26000000000001</v>
      </c>
      <c r="O501" t="n">
        <v>32665.66</v>
      </c>
      <c r="P501" t="n">
        <v>108.24</v>
      </c>
      <c r="Q501" t="n">
        <v>968.4</v>
      </c>
      <c r="R501" t="n">
        <v>33.23</v>
      </c>
      <c r="S501" t="n">
        <v>23.91</v>
      </c>
      <c r="T501" t="n">
        <v>3876.09</v>
      </c>
      <c r="U501" t="n">
        <v>0.72</v>
      </c>
      <c r="V501" t="n">
        <v>0.87</v>
      </c>
      <c r="W501" t="n">
        <v>1.1</v>
      </c>
      <c r="X501" t="n">
        <v>0.24</v>
      </c>
      <c r="Y501" t="n">
        <v>1</v>
      </c>
      <c r="Z501" t="n">
        <v>10</v>
      </c>
    </row>
    <row r="502">
      <c r="A502" t="n">
        <v>23</v>
      </c>
      <c r="B502" t="n">
        <v>130</v>
      </c>
      <c r="C502" t="inlineStr">
        <is>
          <t xml:space="preserve">CONCLUIDO	</t>
        </is>
      </c>
      <c r="D502" t="n">
        <v>8.9488</v>
      </c>
      <c r="E502" t="n">
        <v>11.17</v>
      </c>
      <c r="F502" t="n">
        <v>7.73</v>
      </c>
      <c r="G502" t="n">
        <v>35.7</v>
      </c>
      <c r="H502" t="n">
        <v>0.46</v>
      </c>
      <c r="I502" t="n">
        <v>13</v>
      </c>
      <c r="J502" t="n">
        <v>263.42</v>
      </c>
      <c r="K502" t="n">
        <v>59.19</v>
      </c>
      <c r="L502" t="n">
        <v>6.75</v>
      </c>
      <c r="M502" t="n">
        <v>11</v>
      </c>
      <c r="N502" t="n">
        <v>67.48</v>
      </c>
      <c r="O502" t="n">
        <v>32723.25</v>
      </c>
      <c r="P502" t="n">
        <v>107.46</v>
      </c>
      <c r="Q502" t="n">
        <v>968.3200000000001</v>
      </c>
      <c r="R502" t="n">
        <v>33.05</v>
      </c>
      <c r="S502" t="n">
        <v>23.91</v>
      </c>
      <c r="T502" t="n">
        <v>3787.35</v>
      </c>
      <c r="U502" t="n">
        <v>0.72</v>
      </c>
      <c r="V502" t="n">
        <v>0.87</v>
      </c>
      <c r="W502" t="n">
        <v>1.1</v>
      </c>
      <c r="X502" t="n">
        <v>0.24</v>
      </c>
      <c r="Y502" t="n">
        <v>1</v>
      </c>
      <c r="Z502" t="n">
        <v>10</v>
      </c>
    </row>
    <row r="503">
      <c r="A503" t="n">
        <v>24</v>
      </c>
      <c r="B503" t="n">
        <v>130</v>
      </c>
      <c r="C503" t="inlineStr">
        <is>
          <t xml:space="preserve">CONCLUIDO	</t>
        </is>
      </c>
      <c r="D503" t="n">
        <v>9.0101</v>
      </c>
      <c r="E503" t="n">
        <v>11.1</v>
      </c>
      <c r="F503" t="n">
        <v>7.71</v>
      </c>
      <c r="G503" t="n">
        <v>38.53</v>
      </c>
      <c r="H503" t="n">
        <v>0.47</v>
      </c>
      <c r="I503" t="n">
        <v>12</v>
      </c>
      <c r="J503" t="n">
        <v>263.89</v>
      </c>
      <c r="K503" t="n">
        <v>59.19</v>
      </c>
      <c r="L503" t="n">
        <v>7</v>
      </c>
      <c r="M503" t="n">
        <v>10</v>
      </c>
      <c r="N503" t="n">
        <v>67.7</v>
      </c>
      <c r="O503" t="n">
        <v>32780.92</v>
      </c>
      <c r="P503" t="n">
        <v>105.68</v>
      </c>
      <c r="Q503" t="n">
        <v>968.34</v>
      </c>
      <c r="R503" t="n">
        <v>32.39</v>
      </c>
      <c r="S503" t="n">
        <v>23.91</v>
      </c>
      <c r="T503" t="n">
        <v>3460.09</v>
      </c>
      <c r="U503" t="n">
        <v>0.74</v>
      </c>
      <c r="V503" t="n">
        <v>0.88</v>
      </c>
      <c r="W503" t="n">
        <v>1.09</v>
      </c>
      <c r="X503" t="n">
        <v>0.21</v>
      </c>
      <c r="Y503" t="n">
        <v>1</v>
      </c>
      <c r="Z503" t="n">
        <v>10</v>
      </c>
    </row>
    <row r="504">
      <c r="A504" t="n">
        <v>25</v>
      </c>
      <c r="B504" t="n">
        <v>130</v>
      </c>
      <c r="C504" t="inlineStr">
        <is>
          <t xml:space="preserve">CONCLUIDO	</t>
        </is>
      </c>
      <c r="D504" t="n">
        <v>9.0099</v>
      </c>
      <c r="E504" t="n">
        <v>11.1</v>
      </c>
      <c r="F504" t="n">
        <v>7.71</v>
      </c>
      <c r="G504" t="n">
        <v>38.54</v>
      </c>
      <c r="H504" t="n">
        <v>0.49</v>
      </c>
      <c r="I504" t="n">
        <v>12</v>
      </c>
      <c r="J504" t="n">
        <v>264.36</v>
      </c>
      <c r="K504" t="n">
        <v>59.19</v>
      </c>
      <c r="L504" t="n">
        <v>7.25</v>
      </c>
      <c r="M504" t="n">
        <v>10</v>
      </c>
      <c r="N504" t="n">
        <v>67.92</v>
      </c>
      <c r="O504" t="n">
        <v>32838.68</v>
      </c>
      <c r="P504" t="n">
        <v>104.42</v>
      </c>
      <c r="Q504" t="n">
        <v>968.3200000000001</v>
      </c>
      <c r="R504" t="n">
        <v>32.3</v>
      </c>
      <c r="S504" t="n">
        <v>23.91</v>
      </c>
      <c r="T504" t="n">
        <v>3413.54</v>
      </c>
      <c r="U504" t="n">
        <v>0.74</v>
      </c>
      <c r="V504" t="n">
        <v>0.88</v>
      </c>
      <c r="W504" t="n">
        <v>1.1</v>
      </c>
      <c r="X504" t="n">
        <v>0.21</v>
      </c>
      <c r="Y504" t="n">
        <v>1</v>
      </c>
      <c r="Z504" t="n">
        <v>10</v>
      </c>
    </row>
    <row r="505">
      <c r="A505" t="n">
        <v>26</v>
      </c>
      <c r="B505" t="n">
        <v>130</v>
      </c>
      <c r="C505" t="inlineStr">
        <is>
          <t xml:space="preserve">CONCLUIDO	</t>
        </is>
      </c>
      <c r="D505" t="n">
        <v>9.065300000000001</v>
      </c>
      <c r="E505" t="n">
        <v>11.03</v>
      </c>
      <c r="F505" t="n">
        <v>7.69</v>
      </c>
      <c r="G505" t="n">
        <v>41.94</v>
      </c>
      <c r="H505" t="n">
        <v>0.5</v>
      </c>
      <c r="I505" t="n">
        <v>11</v>
      </c>
      <c r="J505" t="n">
        <v>264.83</v>
      </c>
      <c r="K505" t="n">
        <v>59.19</v>
      </c>
      <c r="L505" t="n">
        <v>7.5</v>
      </c>
      <c r="M505" t="n">
        <v>9</v>
      </c>
      <c r="N505" t="n">
        <v>68.14</v>
      </c>
      <c r="O505" t="n">
        <v>32896.51</v>
      </c>
      <c r="P505" t="n">
        <v>103.05</v>
      </c>
      <c r="Q505" t="n">
        <v>968.39</v>
      </c>
      <c r="R505" t="n">
        <v>31.68</v>
      </c>
      <c r="S505" t="n">
        <v>23.91</v>
      </c>
      <c r="T505" t="n">
        <v>3109.01</v>
      </c>
      <c r="U505" t="n">
        <v>0.75</v>
      </c>
      <c r="V505" t="n">
        <v>0.88</v>
      </c>
      <c r="W505" t="n">
        <v>1.1</v>
      </c>
      <c r="X505" t="n">
        <v>0.19</v>
      </c>
      <c r="Y505" t="n">
        <v>1</v>
      </c>
      <c r="Z505" t="n">
        <v>10</v>
      </c>
    </row>
    <row r="506">
      <c r="A506" t="n">
        <v>27</v>
      </c>
      <c r="B506" t="n">
        <v>130</v>
      </c>
      <c r="C506" t="inlineStr">
        <is>
          <t xml:space="preserve">CONCLUIDO	</t>
        </is>
      </c>
      <c r="D506" t="n">
        <v>9.06</v>
      </c>
      <c r="E506" t="n">
        <v>11.04</v>
      </c>
      <c r="F506" t="n">
        <v>7.69</v>
      </c>
      <c r="G506" t="n">
        <v>41.97</v>
      </c>
      <c r="H506" t="n">
        <v>0.52</v>
      </c>
      <c r="I506" t="n">
        <v>11</v>
      </c>
      <c r="J506" t="n">
        <v>265.3</v>
      </c>
      <c r="K506" t="n">
        <v>59.19</v>
      </c>
      <c r="L506" t="n">
        <v>7.75</v>
      </c>
      <c r="M506" t="n">
        <v>9</v>
      </c>
      <c r="N506" t="n">
        <v>68.36</v>
      </c>
      <c r="O506" t="n">
        <v>32954.43</v>
      </c>
      <c r="P506" t="n">
        <v>103.06</v>
      </c>
      <c r="Q506" t="n">
        <v>968.3200000000001</v>
      </c>
      <c r="R506" t="n">
        <v>31.91</v>
      </c>
      <c r="S506" t="n">
        <v>23.91</v>
      </c>
      <c r="T506" t="n">
        <v>3227.39</v>
      </c>
      <c r="U506" t="n">
        <v>0.75</v>
      </c>
      <c r="V506" t="n">
        <v>0.88</v>
      </c>
      <c r="W506" t="n">
        <v>1.1</v>
      </c>
      <c r="X506" t="n">
        <v>0.2</v>
      </c>
      <c r="Y506" t="n">
        <v>1</v>
      </c>
      <c r="Z506" t="n">
        <v>10</v>
      </c>
    </row>
    <row r="507">
      <c r="A507" t="n">
        <v>28</v>
      </c>
      <c r="B507" t="n">
        <v>130</v>
      </c>
      <c r="C507" t="inlineStr">
        <is>
          <t xml:space="preserve">CONCLUIDO	</t>
        </is>
      </c>
      <c r="D507" t="n">
        <v>9.060499999999999</v>
      </c>
      <c r="E507" t="n">
        <v>11.04</v>
      </c>
      <c r="F507" t="n">
        <v>7.69</v>
      </c>
      <c r="G507" t="n">
        <v>41.97</v>
      </c>
      <c r="H507" t="n">
        <v>0.54</v>
      </c>
      <c r="I507" t="n">
        <v>11</v>
      </c>
      <c r="J507" t="n">
        <v>265.77</v>
      </c>
      <c r="K507" t="n">
        <v>59.19</v>
      </c>
      <c r="L507" t="n">
        <v>8</v>
      </c>
      <c r="M507" t="n">
        <v>9</v>
      </c>
      <c r="N507" t="n">
        <v>68.58</v>
      </c>
      <c r="O507" t="n">
        <v>33012.44</v>
      </c>
      <c r="P507" t="n">
        <v>101.84</v>
      </c>
      <c r="Q507" t="n">
        <v>968.3200000000001</v>
      </c>
      <c r="R507" t="n">
        <v>31.91</v>
      </c>
      <c r="S507" t="n">
        <v>23.91</v>
      </c>
      <c r="T507" t="n">
        <v>3223.94</v>
      </c>
      <c r="U507" t="n">
        <v>0.75</v>
      </c>
      <c r="V507" t="n">
        <v>0.88</v>
      </c>
      <c r="W507" t="n">
        <v>1.1</v>
      </c>
      <c r="X507" t="n">
        <v>0.2</v>
      </c>
      <c r="Y507" t="n">
        <v>1</v>
      </c>
      <c r="Z507" t="n">
        <v>10</v>
      </c>
    </row>
    <row r="508">
      <c r="A508" t="n">
        <v>29</v>
      </c>
      <c r="B508" t="n">
        <v>130</v>
      </c>
      <c r="C508" t="inlineStr">
        <is>
          <t xml:space="preserve">CONCLUIDO	</t>
        </is>
      </c>
      <c r="D508" t="n">
        <v>9.123900000000001</v>
      </c>
      <c r="E508" t="n">
        <v>10.96</v>
      </c>
      <c r="F508" t="n">
        <v>7.67</v>
      </c>
      <c r="G508" t="n">
        <v>46</v>
      </c>
      <c r="H508" t="n">
        <v>0.55</v>
      </c>
      <c r="I508" t="n">
        <v>10</v>
      </c>
      <c r="J508" t="n">
        <v>266.24</v>
      </c>
      <c r="K508" t="n">
        <v>59.19</v>
      </c>
      <c r="L508" t="n">
        <v>8.25</v>
      </c>
      <c r="M508" t="n">
        <v>8</v>
      </c>
      <c r="N508" t="n">
        <v>68.8</v>
      </c>
      <c r="O508" t="n">
        <v>33070.52</v>
      </c>
      <c r="P508" t="n">
        <v>99.91</v>
      </c>
      <c r="Q508" t="n">
        <v>968.3200000000001</v>
      </c>
      <c r="R508" t="n">
        <v>30.87</v>
      </c>
      <c r="S508" t="n">
        <v>23.91</v>
      </c>
      <c r="T508" t="n">
        <v>2708.43</v>
      </c>
      <c r="U508" t="n">
        <v>0.77</v>
      </c>
      <c r="V508" t="n">
        <v>0.88</v>
      </c>
      <c r="W508" t="n">
        <v>1.1</v>
      </c>
      <c r="X508" t="n">
        <v>0.17</v>
      </c>
      <c r="Y508" t="n">
        <v>1</v>
      </c>
      <c r="Z508" t="n">
        <v>10</v>
      </c>
    </row>
    <row r="509">
      <c r="A509" t="n">
        <v>30</v>
      </c>
      <c r="B509" t="n">
        <v>130</v>
      </c>
      <c r="C509" t="inlineStr">
        <is>
          <t xml:space="preserve">CONCLUIDO	</t>
        </is>
      </c>
      <c r="D509" t="n">
        <v>9.124599999999999</v>
      </c>
      <c r="E509" t="n">
        <v>10.96</v>
      </c>
      <c r="F509" t="n">
        <v>7.67</v>
      </c>
      <c r="G509" t="n">
        <v>45.99</v>
      </c>
      <c r="H509" t="n">
        <v>0.57</v>
      </c>
      <c r="I509" t="n">
        <v>10</v>
      </c>
      <c r="J509" t="n">
        <v>266.71</v>
      </c>
      <c r="K509" t="n">
        <v>59.19</v>
      </c>
      <c r="L509" t="n">
        <v>8.5</v>
      </c>
      <c r="M509" t="n">
        <v>7</v>
      </c>
      <c r="N509" t="n">
        <v>69.02</v>
      </c>
      <c r="O509" t="n">
        <v>33128.7</v>
      </c>
      <c r="P509" t="n">
        <v>98.95</v>
      </c>
      <c r="Q509" t="n">
        <v>968.3200000000001</v>
      </c>
      <c r="R509" t="n">
        <v>30.86</v>
      </c>
      <c r="S509" t="n">
        <v>23.91</v>
      </c>
      <c r="T509" t="n">
        <v>2705.98</v>
      </c>
      <c r="U509" t="n">
        <v>0.77</v>
      </c>
      <c r="V509" t="n">
        <v>0.88</v>
      </c>
      <c r="W509" t="n">
        <v>1.1</v>
      </c>
      <c r="X509" t="n">
        <v>0.17</v>
      </c>
      <c r="Y509" t="n">
        <v>1</v>
      </c>
      <c r="Z509" t="n">
        <v>10</v>
      </c>
    </row>
    <row r="510">
      <c r="A510" t="n">
        <v>31</v>
      </c>
      <c r="B510" t="n">
        <v>130</v>
      </c>
      <c r="C510" t="inlineStr">
        <is>
          <t xml:space="preserve">CONCLUIDO	</t>
        </is>
      </c>
      <c r="D510" t="n">
        <v>9.1731</v>
      </c>
      <c r="E510" t="n">
        <v>10.9</v>
      </c>
      <c r="F510" t="n">
        <v>7.66</v>
      </c>
      <c r="G510" t="n">
        <v>51.04</v>
      </c>
      <c r="H510" t="n">
        <v>0.58</v>
      </c>
      <c r="I510" t="n">
        <v>9</v>
      </c>
      <c r="J510" t="n">
        <v>267.18</v>
      </c>
      <c r="K510" t="n">
        <v>59.19</v>
      </c>
      <c r="L510" t="n">
        <v>8.75</v>
      </c>
      <c r="M510" t="n">
        <v>4</v>
      </c>
      <c r="N510" t="n">
        <v>69.23999999999999</v>
      </c>
      <c r="O510" t="n">
        <v>33186.95</v>
      </c>
      <c r="P510" t="n">
        <v>96.45999999999999</v>
      </c>
      <c r="Q510" t="n">
        <v>968.3200000000001</v>
      </c>
      <c r="R510" t="n">
        <v>30.5</v>
      </c>
      <c r="S510" t="n">
        <v>23.91</v>
      </c>
      <c r="T510" t="n">
        <v>2532.03</v>
      </c>
      <c r="U510" t="n">
        <v>0.78</v>
      </c>
      <c r="V510" t="n">
        <v>0.88</v>
      </c>
      <c r="W510" t="n">
        <v>1.1</v>
      </c>
      <c r="X510" t="n">
        <v>0.16</v>
      </c>
      <c r="Y510" t="n">
        <v>1</v>
      </c>
      <c r="Z510" t="n">
        <v>10</v>
      </c>
    </row>
    <row r="511">
      <c r="A511" t="n">
        <v>32</v>
      </c>
      <c r="B511" t="n">
        <v>130</v>
      </c>
      <c r="C511" t="inlineStr">
        <is>
          <t xml:space="preserve">CONCLUIDO	</t>
        </is>
      </c>
      <c r="D511" t="n">
        <v>9.168200000000001</v>
      </c>
      <c r="E511" t="n">
        <v>10.91</v>
      </c>
      <c r="F511" t="n">
        <v>7.66</v>
      </c>
      <c r="G511" t="n">
        <v>51.08</v>
      </c>
      <c r="H511" t="n">
        <v>0.6</v>
      </c>
      <c r="I511" t="n">
        <v>9</v>
      </c>
      <c r="J511" t="n">
        <v>267.66</v>
      </c>
      <c r="K511" t="n">
        <v>59.19</v>
      </c>
      <c r="L511" t="n">
        <v>9</v>
      </c>
      <c r="M511" t="n">
        <v>3</v>
      </c>
      <c r="N511" t="n">
        <v>69.45999999999999</v>
      </c>
      <c r="O511" t="n">
        <v>33245.29</v>
      </c>
      <c r="P511" t="n">
        <v>96.83</v>
      </c>
      <c r="Q511" t="n">
        <v>968.38</v>
      </c>
      <c r="R511" t="n">
        <v>30.7</v>
      </c>
      <c r="S511" t="n">
        <v>23.91</v>
      </c>
      <c r="T511" t="n">
        <v>2628.83</v>
      </c>
      <c r="U511" t="n">
        <v>0.78</v>
      </c>
      <c r="V511" t="n">
        <v>0.88</v>
      </c>
      <c r="W511" t="n">
        <v>1.1</v>
      </c>
      <c r="X511" t="n">
        <v>0.17</v>
      </c>
      <c r="Y511" t="n">
        <v>1</v>
      </c>
      <c r="Z511" t="n">
        <v>10</v>
      </c>
    </row>
    <row r="512">
      <c r="A512" t="n">
        <v>33</v>
      </c>
      <c r="B512" t="n">
        <v>130</v>
      </c>
      <c r="C512" t="inlineStr">
        <is>
          <t xml:space="preserve">CONCLUIDO	</t>
        </is>
      </c>
      <c r="D512" t="n">
        <v>9.1675</v>
      </c>
      <c r="E512" t="n">
        <v>10.91</v>
      </c>
      <c r="F512" t="n">
        <v>7.66</v>
      </c>
      <c r="G512" t="n">
        <v>51.09</v>
      </c>
      <c r="H512" t="n">
        <v>0.61</v>
      </c>
      <c r="I512" t="n">
        <v>9</v>
      </c>
      <c r="J512" t="n">
        <v>268.13</v>
      </c>
      <c r="K512" t="n">
        <v>59.19</v>
      </c>
      <c r="L512" t="n">
        <v>9.25</v>
      </c>
      <c r="M512" t="n">
        <v>3</v>
      </c>
      <c r="N512" t="n">
        <v>69.69</v>
      </c>
      <c r="O512" t="n">
        <v>33303.72</v>
      </c>
      <c r="P512" t="n">
        <v>96.56</v>
      </c>
      <c r="Q512" t="n">
        <v>968.38</v>
      </c>
      <c r="R512" t="n">
        <v>30.72</v>
      </c>
      <c r="S512" t="n">
        <v>23.91</v>
      </c>
      <c r="T512" t="n">
        <v>2638.65</v>
      </c>
      <c r="U512" t="n">
        <v>0.78</v>
      </c>
      <c r="V512" t="n">
        <v>0.88</v>
      </c>
      <c r="W512" t="n">
        <v>1.1</v>
      </c>
      <c r="X512" t="n">
        <v>0.17</v>
      </c>
      <c r="Y512" t="n">
        <v>1</v>
      </c>
      <c r="Z512" t="n">
        <v>10</v>
      </c>
    </row>
    <row r="513">
      <c r="A513" t="n">
        <v>34</v>
      </c>
      <c r="B513" t="n">
        <v>130</v>
      </c>
      <c r="C513" t="inlineStr">
        <is>
          <t xml:space="preserve">CONCLUIDO	</t>
        </is>
      </c>
      <c r="D513" t="n">
        <v>9.168699999999999</v>
      </c>
      <c r="E513" t="n">
        <v>10.91</v>
      </c>
      <c r="F513" t="n">
        <v>7.66</v>
      </c>
      <c r="G513" t="n">
        <v>51.08</v>
      </c>
      <c r="H513" t="n">
        <v>0.63</v>
      </c>
      <c r="I513" t="n">
        <v>9</v>
      </c>
      <c r="J513" t="n">
        <v>268.61</v>
      </c>
      <c r="K513" t="n">
        <v>59.19</v>
      </c>
      <c r="L513" t="n">
        <v>9.5</v>
      </c>
      <c r="M513" t="n">
        <v>1</v>
      </c>
      <c r="N513" t="n">
        <v>69.91</v>
      </c>
      <c r="O513" t="n">
        <v>33362.23</v>
      </c>
      <c r="P513" t="n">
        <v>96.3</v>
      </c>
      <c r="Q513" t="n">
        <v>968.3200000000001</v>
      </c>
      <c r="R513" t="n">
        <v>30.58</v>
      </c>
      <c r="S513" t="n">
        <v>23.91</v>
      </c>
      <c r="T513" t="n">
        <v>2569.79</v>
      </c>
      <c r="U513" t="n">
        <v>0.78</v>
      </c>
      <c r="V513" t="n">
        <v>0.88</v>
      </c>
      <c r="W513" t="n">
        <v>1.1</v>
      </c>
      <c r="X513" t="n">
        <v>0.17</v>
      </c>
      <c r="Y513" t="n">
        <v>1</v>
      </c>
      <c r="Z513" t="n">
        <v>10</v>
      </c>
    </row>
    <row r="514">
      <c r="A514" t="n">
        <v>35</v>
      </c>
      <c r="B514" t="n">
        <v>130</v>
      </c>
      <c r="C514" t="inlineStr">
        <is>
          <t xml:space="preserve">CONCLUIDO	</t>
        </is>
      </c>
      <c r="D514" t="n">
        <v>9.167999999999999</v>
      </c>
      <c r="E514" t="n">
        <v>10.91</v>
      </c>
      <c r="F514" t="n">
        <v>7.66</v>
      </c>
      <c r="G514" t="n">
        <v>51.08</v>
      </c>
      <c r="H514" t="n">
        <v>0.64</v>
      </c>
      <c r="I514" t="n">
        <v>9</v>
      </c>
      <c r="J514" t="n">
        <v>269.08</v>
      </c>
      <c r="K514" t="n">
        <v>59.19</v>
      </c>
      <c r="L514" t="n">
        <v>9.75</v>
      </c>
      <c r="M514" t="n">
        <v>0</v>
      </c>
      <c r="N514" t="n">
        <v>70.14</v>
      </c>
      <c r="O514" t="n">
        <v>33420.83</v>
      </c>
      <c r="P514" t="n">
        <v>96.34999999999999</v>
      </c>
      <c r="Q514" t="n">
        <v>968.3200000000001</v>
      </c>
      <c r="R514" t="n">
        <v>30.59</v>
      </c>
      <c r="S514" t="n">
        <v>23.91</v>
      </c>
      <c r="T514" t="n">
        <v>2574.69</v>
      </c>
      <c r="U514" t="n">
        <v>0.78</v>
      </c>
      <c r="V514" t="n">
        <v>0.88</v>
      </c>
      <c r="W514" t="n">
        <v>1.1</v>
      </c>
      <c r="X514" t="n">
        <v>0.17</v>
      </c>
      <c r="Y514" t="n">
        <v>1</v>
      </c>
      <c r="Z514" t="n">
        <v>10</v>
      </c>
    </row>
    <row r="515">
      <c r="A515" t="n">
        <v>0</v>
      </c>
      <c r="B515" t="n">
        <v>75</v>
      </c>
      <c r="C515" t="inlineStr">
        <is>
          <t xml:space="preserve">CONCLUIDO	</t>
        </is>
      </c>
      <c r="D515" t="n">
        <v>7.3713</v>
      </c>
      <c r="E515" t="n">
        <v>13.57</v>
      </c>
      <c r="F515" t="n">
        <v>9</v>
      </c>
      <c r="G515" t="n">
        <v>7.2</v>
      </c>
      <c r="H515" t="n">
        <v>0.12</v>
      </c>
      <c r="I515" t="n">
        <v>75</v>
      </c>
      <c r="J515" t="n">
        <v>150.44</v>
      </c>
      <c r="K515" t="n">
        <v>49.1</v>
      </c>
      <c r="L515" t="n">
        <v>1</v>
      </c>
      <c r="M515" t="n">
        <v>73</v>
      </c>
      <c r="N515" t="n">
        <v>25.34</v>
      </c>
      <c r="O515" t="n">
        <v>18787.76</v>
      </c>
      <c r="P515" t="n">
        <v>102.28</v>
      </c>
      <c r="Q515" t="n">
        <v>968.73</v>
      </c>
      <c r="R515" t="n">
        <v>72.3</v>
      </c>
      <c r="S515" t="n">
        <v>23.91</v>
      </c>
      <c r="T515" t="n">
        <v>23103.19</v>
      </c>
      <c r="U515" t="n">
        <v>0.33</v>
      </c>
      <c r="V515" t="n">
        <v>0.75</v>
      </c>
      <c r="W515" t="n">
        <v>1.2</v>
      </c>
      <c r="X515" t="n">
        <v>1.5</v>
      </c>
      <c r="Y515" t="n">
        <v>1</v>
      </c>
      <c r="Z515" t="n">
        <v>10</v>
      </c>
    </row>
    <row r="516">
      <c r="A516" t="n">
        <v>1</v>
      </c>
      <c r="B516" t="n">
        <v>75</v>
      </c>
      <c r="C516" t="inlineStr">
        <is>
          <t xml:space="preserve">CONCLUIDO	</t>
        </is>
      </c>
      <c r="D516" t="n">
        <v>7.9001</v>
      </c>
      <c r="E516" t="n">
        <v>12.66</v>
      </c>
      <c r="F516" t="n">
        <v>8.640000000000001</v>
      </c>
      <c r="G516" t="n">
        <v>9.09</v>
      </c>
      <c r="H516" t="n">
        <v>0.15</v>
      </c>
      <c r="I516" t="n">
        <v>57</v>
      </c>
      <c r="J516" t="n">
        <v>150.78</v>
      </c>
      <c r="K516" t="n">
        <v>49.1</v>
      </c>
      <c r="L516" t="n">
        <v>1.25</v>
      </c>
      <c r="M516" t="n">
        <v>55</v>
      </c>
      <c r="N516" t="n">
        <v>25.44</v>
      </c>
      <c r="O516" t="n">
        <v>18830.65</v>
      </c>
      <c r="P516" t="n">
        <v>96.65000000000001</v>
      </c>
      <c r="Q516" t="n">
        <v>968.47</v>
      </c>
      <c r="R516" t="n">
        <v>61.3</v>
      </c>
      <c r="S516" t="n">
        <v>23.91</v>
      </c>
      <c r="T516" t="n">
        <v>17689.76</v>
      </c>
      <c r="U516" t="n">
        <v>0.39</v>
      </c>
      <c r="V516" t="n">
        <v>0.78</v>
      </c>
      <c r="W516" t="n">
        <v>1.17</v>
      </c>
      <c r="X516" t="n">
        <v>1.14</v>
      </c>
      <c r="Y516" t="n">
        <v>1</v>
      </c>
      <c r="Z516" t="n">
        <v>10</v>
      </c>
    </row>
    <row r="517">
      <c r="A517" t="n">
        <v>2</v>
      </c>
      <c r="B517" t="n">
        <v>75</v>
      </c>
      <c r="C517" t="inlineStr">
        <is>
          <t xml:space="preserve">CONCLUIDO	</t>
        </is>
      </c>
      <c r="D517" t="n">
        <v>8.2622</v>
      </c>
      <c r="E517" t="n">
        <v>12.1</v>
      </c>
      <c r="F517" t="n">
        <v>8.42</v>
      </c>
      <c r="G517" t="n">
        <v>10.98</v>
      </c>
      <c r="H517" t="n">
        <v>0.18</v>
      </c>
      <c r="I517" t="n">
        <v>46</v>
      </c>
      <c r="J517" t="n">
        <v>151.13</v>
      </c>
      <c r="K517" t="n">
        <v>49.1</v>
      </c>
      <c r="L517" t="n">
        <v>1.5</v>
      </c>
      <c r="M517" t="n">
        <v>44</v>
      </c>
      <c r="N517" t="n">
        <v>25.54</v>
      </c>
      <c r="O517" t="n">
        <v>18873.58</v>
      </c>
      <c r="P517" t="n">
        <v>92.79000000000001</v>
      </c>
      <c r="Q517" t="n">
        <v>968.4</v>
      </c>
      <c r="R517" t="n">
        <v>54.08</v>
      </c>
      <c r="S517" t="n">
        <v>23.91</v>
      </c>
      <c r="T517" t="n">
        <v>14136.05</v>
      </c>
      <c r="U517" t="n">
        <v>0.44</v>
      </c>
      <c r="V517" t="n">
        <v>0.8</v>
      </c>
      <c r="W517" t="n">
        <v>1.17</v>
      </c>
      <c r="X517" t="n">
        <v>0.92</v>
      </c>
      <c r="Y517" t="n">
        <v>1</v>
      </c>
      <c r="Z517" t="n">
        <v>10</v>
      </c>
    </row>
    <row r="518">
      <c r="A518" t="n">
        <v>3</v>
      </c>
      <c r="B518" t="n">
        <v>75</v>
      </c>
      <c r="C518" t="inlineStr">
        <is>
          <t xml:space="preserve">CONCLUIDO	</t>
        </is>
      </c>
      <c r="D518" t="n">
        <v>8.5541</v>
      </c>
      <c r="E518" t="n">
        <v>11.69</v>
      </c>
      <c r="F518" t="n">
        <v>8.25</v>
      </c>
      <c r="G518" t="n">
        <v>13.03</v>
      </c>
      <c r="H518" t="n">
        <v>0.2</v>
      </c>
      <c r="I518" t="n">
        <v>38</v>
      </c>
      <c r="J518" t="n">
        <v>151.48</v>
      </c>
      <c r="K518" t="n">
        <v>49.1</v>
      </c>
      <c r="L518" t="n">
        <v>1.75</v>
      </c>
      <c r="M518" t="n">
        <v>36</v>
      </c>
      <c r="N518" t="n">
        <v>25.64</v>
      </c>
      <c r="O518" t="n">
        <v>18916.54</v>
      </c>
      <c r="P518" t="n">
        <v>89.42</v>
      </c>
      <c r="Q518" t="n">
        <v>968.5</v>
      </c>
      <c r="R518" t="n">
        <v>49.28</v>
      </c>
      <c r="S518" t="n">
        <v>23.91</v>
      </c>
      <c r="T518" t="n">
        <v>11775.55</v>
      </c>
      <c r="U518" t="n">
        <v>0.49</v>
      </c>
      <c r="V518" t="n">
        <v>0.82</v>
      </c>
      <c r="W518" t="n">
        <v>1.14</v>
      </c>
      <c r="X518" t="n">
        <v>0.76</v>
      </c>
      <c r="Y518" t="n">
        <v>1</v>
      </c>
      <c r="Z518" t="n">
        <v>10</v>
      </c>
    </row>
    <row r="519">
      <c r="A519" t="n">
        <v>4</v>
      </c>
      <c r="B519" t="n">
        <v>75</v>
      </c>
      <c r="C519" t="inlineStr">
        <is>
          <t xml:space="preserve">CONCLUIDO	</t>
        </is>
      </c>
      <c r="D519" t="n">
        <v>8.7989</v>
      </c>
      <c r="E519" t="n">
        <v>11.36</v>
      </c>
      <c r="F519" t="n">
        <v>8.109999999999999</v>
      </c>
      <c r="G519" t="n">
        <v>15.21</v>
      </c>
      <c r="H519" t="n">
        <v>0.23</v>
      </c>
      <c r="I519" t="n">
        <v>32</v>
      </c>
      <c r="J519" t="n">
        <v>151.83</v>
      </c>
      <c r="K519" t="n">
        <v>49.1</v>
      </c>
      <c r="L519" t="n">
        <v>2</v>
      </c>
      <c r="M519" t="n">
        <v>30</v>
      </c>
      <c r="N519" t="n">
        <v>25.73</v>
      </c>
      <c r="O519" t="n">
        <v>18959.54</v>
      </c>
      <c r="P519" t="n">
        <v>86.34</v>
      </c>
      <c r="Q519" t="n">
        <v>968.41</v>
      </c>
      <c r="R519" t="n">
        <v>44.93</v>
      </c>
      <c r="S519" t="n">
        <v>23.91</v>
      </c>
      <c r="T519" t="n">
        <v>9630.51</v>
      </c>
      <c r="U519" t="n">
        <v>0.53</v>
      </c>
      <c r="V519" t="n">
        <v>0.83</v>
      </c>
      <c r="W519" t="n">
        <v>1.13</v>
      </c>
      <c r="X519" t="n">
        <v>0.61</v>
      </c>
      <c r="Y519" t="n">
        <v>1</v>
      </c>
      <c r="Z519" t="n">
        <v>10</v>
      </c>
    </row>
    <row r="520">
      <c r="A520" t="n">
        <v>5</v>
      </c>
      <c r="B520" t="n">
        <v>75</v>
      </c>
      <c r="C520" t="inlineStr">
        <is>
          <t xml:space="preserve">CONCLUIDO	</t>
        </is>
      </c>
      <c r="D520" t="n">
        <v>8.9595</v>
      </c>
      <c r="E520" t="n">
        <v>11.16</v>
      </c>
      <c r="F520" t="n">
        <v>8.029999999999999</v>
      </c>
      <c r="G520" t="n">
        <v>17.21</v>
      </c>
      <c r="H520" t="n">
        <v>0.26</v>
      </c>
      <c r="I520" t="n">
        <v>28</v>
      </c>
      <c r="J520" t="n">
        <v>152.18</v>
      </c>
      <c r="K520" t="n">
        <v>49.1</v>
      </c>
      <c r="L520" t="n">
        <v>2.25</v>
      </c>
      <c r="M520" t="n">
        <v>26</v>
      </c>
      <c r="N520" t="n">
        <v>25.83</v>
      </c>
      <c r="O520" t="n">
        <v>19002.56</v>
      </c>
      <c r="P520" t="n">
        <v>83.91</v>
      </c>
      <c r="Q520" t="n">
        <v>968.54</v>
      </c>
      <c r="R520" t="n">
        <v>42.24</v>
      </c>
      <c r="S520" t="n">
        <v>23.91</v>
      </c>
      <c r="T520" t="n">
        <v>8304.34</v>
      </c>
      <c r="U520" t="n">
        <v>0.57</v>
      </c>
      <c r="V520" t="n">
        <v>0.84</v>
      </c>
      <c r="W520" t="n">
        <v>1.12</v>
      </c>
      <c r="X520" t="n">
        <v>0.53</v>
      </c>
      <c r="Y520" t="n">
        <v>1</v>
      </c>
      <c r="Z520" t="n">
        <v>10</v>
      </c>
    </row>
    <row r="521">
      <c r="A521" t="n">
        <v>6</v>
      </c>
      <c r="B521" t="n">
        <v>75</v>
      </c>
      <c r="C521" t="inlineStr">
        <is>
          <t xml:space="preserve">CONCLUIDO	</t>
        </is>
      </c>
      <c r="D521" t="n">
        <v>9.0778</v>
      </c>
      <c r="E521" t="n">
        <v>11.02</v>
      </c>
      <c r="F521" t="n">
        <v>7.98</v>
      </c>
      <c r="G521" t="n">
        <v>19.14</v>
      </c>
      <c r="H521" t="n">
        <v>0.29</v>
      </c>
      <c r="I521" t="n">
        <v>25</v>
      </c>
      <c r="J521" t="n">
        <v>152.53</v>
      </c>
      <c r="K521" t="n">
        <v>49.1</v>
      </c>
      <c r="L521" t="n">
        <v>2.5</v>
      </c>
      <c r="M521" t="n">
        <v>23</v>
      </c>
      <c r="N521" t="n">
        <v>25.93</v>
      </c>
      <c r="O521" t="n">
        <v>19045.63</v>
      </c>
      <c r="P521" t="n">
        <v>81.83</v>
      </c>
      <c r="Q521" t="n">
        <v>968.37</v>
      </c>
      <c r="R521" t="n">
        <v>40.58</v>
      </c>
      <c r="S521" t="n">
        <v>23.91</v>
      </c>
      <c r="T521" t="n">
        <v>7490.6</v>
      </c>
      <c r="U521" t="n">
        <v>0.59</v>
      </c>
      <c r="V521" t="n">
        <v>0.85</v>
      </c>
      <c r="W521" t="n">
        <v>1.12</v>
      </c>
      <c r="X521" t="n">
        <v>0.48</v>
      </c>
      <c r="Y521" t="n">
        <v>1</v>
      </c>
      <c r="Z521" t="n">
        <v>10</v>
      </c>
    </row>
    <row r="522">
      <c r="A522" t="n">
        <v>7</v>
      </c>
      <c r="B522" t="n">
        <v>75</v>
      </c>
      <c r="C522" t="inlineStr">
        <is>
          <t xml:space="preserve">CONCLUIDO	</t>
        </is>
      </c>
      <c r="D522" t="n">
        <v>9.2119</v>
      </c>
      <c r="E522" t="n">
        <v>10.86</v>
      </c>
      <c r="F522" t="n">
        <v>7.91</v>
      </c>
      <c r="G522" t="n">
        <v>21.56</v>
      </c>
      <c r="H522" t="n">
        <v>0.32</v>
      </c>
      <c r="I522" t="n">
        <v>22</v>
      </c>
      <c r="J522" t="n">
        <v>152.88</v>
      </c>
      <c r="K522" t="n">
        <v>49.1</v>
      </c>
      <c r="L522" t="n">
        <v>2.75</v>
      </c>
      <c r="M522" t="n">
        <v>20</v>
      </c>
      <c r="N522" t="n">
        <v>26.03</v>
      </c>
      <c r="O522" t="n">
        <v>19088.72</v>
      </c>
      <c r="P522" t="n">
        <v>79.06999999999999</v>
      </c>
      <c r="Q522" t="n">
        <v>968.48</v>
      </c>
      <c r="R522" t="n">
        <v>38.44</v>
      </c>
      <c r="S522" t="n">
        <v>23.91</v>
      </c>
      <c r="T522" t="n">
        <v>6435.86</v>
      </c>
      <c r="U522" t="n">
        <v>0.62</v>
      </c>
      <c r="V522" t="n">
        <v>0.86</v>
      </c>
      <c r="W522" t="n">
        <v>1.11</v>
      </c>
      <c r="X522" t="n">
        <v>0.41</v>
      </c>
      <c r="Y522" t="n">
        <v>1</v>
      </c>
      <c r="Z522" t="n">
        <v>10</v>
      </c>
    </row>
    <row r="523">
      <c r="A523" t="n">
        <v>8</v>
      </c>
      <c r="B523" t="n">
        <v>75</v>
      </c>
      <c r="C523" t="inlineStr">
        <is>
          <t xml:space="preserve">CONCLUIDO	</t>
        </is>
      </c>
      <c r="D523" t="n">
        <v>9.301600000000001</v>
      </c>
      <c r="E523" t="n">
        <v>10.75</v>
      </c>
      <c r="F523" t="n">
        <v>7.86</v>
      </c>
      <c r="G523" t="n">
        <v>23.59</v>
      </c>
      <c r="H523" t="n">
        <v>0.35</v>
      </c>
      <c r="I523" t="n">
        <v>20</v>
      </c>
      <c r="J523" t="n">
        <v>153.23</v>
      </c>
      <c r="K523" t="n">
        <v>49.1</v>
      </c>
      <c r="L523" t="n">
        <v>3</v>
      </c>
      <c r="M523" t="n">
        <v>18</v>
      </c>
      <c r="N523" t="n">
        <v>26.13</v>
      </c>
      <c r="O523" t="n">
        <v>19131.85</v>
      </c>
      <c r="P523" t="n">
        <v>77.2</v>
      </c>
      <c r="Q523" t="n">
        <v>968.34</v>
      </c>
      <c r="R523" t="n">
        <v>37.18</v>
      </c>
      <c r="S523" t="n">
        <v>23.91</v>
      </c>
      <c r="T523" t="n">
        <v>5815.56</v>
      </c>
      <c r="U523" t="n">
        <v>0.64</v>
      </c>
      <c r="V523" t="n">
        <v>0.86</v>
      </c>
      <c r="W523" t="n">
        <v>1.11</v>
      </c>
      <c r="X523" t="n">
        <v>0.37</v>
      </c>
      <c r="Y523" t="n">
        <v>1</v>
      </c>
      <c r="Z523" t="n">
        <v>10</v>
      </c>
    </row>
    <row r="524">
      <c r="A524" t="n">
        <v>9</v>
      </c>
      <c r="B524" t="n">
        <v>75</v>
      </c>
      <c r="C524" t="inlineStr">
        <is>
          <t xml:space="preserve">CONCLUIDO	</t>
        </is>
      </c>
      <c r="D524" t="n">
        <v>9.385300000000001</v>
      </c>
      <c r="E524" t="n">
        <v>10.66</v>
      </c>
      <c r="F524" t="n">
        <v>7.83</v>
      </c>
      <c r="G524" t="n">
        <v>26.1</v>
      </c>
      <c r="H524" t="n">
        <v>0.37</v>
      </c>
      <c r="I524" t="n">
        <v>18</v>
      </c>
      <c r="J524" t="n">
        <v>153.58</v>
      </c>
      <c r="K524" t="n">
        <v>49.1</v>
      </c>
      <c r="L524" t="n">
        <v>3.25</v>
      </c>
      <c r="M524" t="n">
        <v>16</v>
      </c>
      <c r="N524" t="n">
        <v>26.23</v>
      </c>
      <c r="O524" t="n">
        <v>19175.02</v>
      </c>
      <c r="P524" t="n">
        <v>73.87</v>
      </c>
      <c r="Q524" t="n">
        <v>968.38</v>
      </c>
      <c r="R524" t="n">
        <v>36.12</v>
      </c>
      <c r="S524" t="n">
        <v>23.91</v>
      </c>
      <c r="T524" t="n">
        <v>5296.79</v>
      </c>
      <c r="U524" t="n">
        <v>0.66</v>
      </c>
      <c r="V524" t="n">
        <v>0.86</v>
      </c>
      <c r="W524" t="n">
        <v>1.11</v>
      </c>
      <c r="X524" t="n">
        <v>0.33</v>
      </c>
      <c r="Y524" t="n">
        <v>1</v>
      </c>
      <c r="Z524" t="n">
        <v>10</v>
      </c>
    </row>
    <row r="525">
      <c r="A525" t="n">
        <v>10</v>
      </c>
      <c r="B525" t="n">
        <v>75</v>
      </c>
      <c r="C525" t="inlineStr">
        <is>
          <t xml:space="preserve">CONCLUIDO	</t>
        </is>
      </c>
      <c r="D525" t="n">
        <v>9.468</v>
      </c>
      <c r="E525" t="n">
        <v>10.56</v>
      </c>
      <c r="F525" t="n">
        <v>7.8</v>
      </c>
      <c r="G525" t="n">
        <v>29.24</v>
      </c>
      <c r="H525" t="n">
        <v>0.4</v>
      </c>
      <c r="I525" t="n">
        <v>16</v>
      </c>
      <c r="J525" t="n">
        <v>153.93</v>
      </c>
      <c r="K525" t="n">
        <v>49.1</v>
      </c>
      <c r="L525" t="n">
        <v>3.5</v>
      </c>
      <c r="M525" t="n">
        <v>12</v>
      </c>
      <c r="N525" t="n">
        <v>26.33</v>
      </c>
      <c r="O525" t="n">
        <v>19218.22</v>
      </c>
      <c r="P525" t="n">
        <v>72.83</v>
      </c>
      <c r="Q525" t="n">
        <v>968.41</v>
      </c>
      <c r="R525" t="n">
        <v>34.84</v>
      </c>
      <c r="S525" t="n">
        <v>23.91</v>
      </c>
      <c r="T525" t="n">
        <v>4667.75</v>
      </c>
      <c r="U525" t="n">
        <v>0.6899999999999999</v>
      </c>
      <c r="V525" t="n">
        <v>0.87</v>
      </c>
      <c r="W525" t="n">
        <v>1.11</v>
      </c>
      <c r="X525" t="n">
        <v>0.3</v>
      </c>
      <c r="Y525" t="n">
        <v>1</v>
      </c>
      <c r="Z525" t="n">
        <v>10</v>
      </c>
    </row>
    <row r="526">
      <c r="A526" t="n">
        <v>11</v>
      </c>
      <c r="B526" t="n">
        <v>75</v>
      </c>
      <c r="C526" t="inlineStr">
        <is>
          <t xml:space="preserve">CONCLUIDO	</t>
        </is>
      </c>
      <c r="D526" t="n">
        <v>9.5055</v>
      </c>
      <c r="E526" t="n">
        <v>10.52</v>
      </c>
      <c r="F526" t="n">
        <v>7.79</v>
      </c>
      <c r="G526" t="n">
        <v>31.14</v>
      </c>
      <c r="H526" t="n">
        <v>0.43</v>
      </c>
      <c r="I526" t="n">
        <v>15</v>
      </c>
      <c r="J526" t="n">
        <v>154.28</v>
      </c>
      <c r="K526" t="n">
        <v>49.1</v>
      </c>
      <c r="L526" t="n">
        <v>3.75</v>
      </c>
      <c r="M526" t="n">
        <v>8</v>
      </c>
      <c r="N526" t="n">
        <v>26.43</v>
      </c>
      <c r="O526" t="n">
        <v>19261.45</v>
      </c>
      <c r="P526" t="n">
        <v>70.79000000000001</v>
      </c>
      <c r="Q526" t="n">
        <v>968.45</v>
      </c>
      <c r="R526" t="n">
        <v>34.51</v>
      </c>
      <c r="S526" t="n">
        <v>23.91</v>
      </c>
      <c r="T526" t="n">
        <v>4506.89</v>
      </c>
      <c r="U526" t="n">
        <v>0.6899999999999999</v>
      </c>
      <c r="V526" t="n">
        <v>0.87</v>
      </c>
      <c r="W526" t="n">
        <v>1.11</v>
      </c>
      <c r="X526" t="n">
        <v>0.29</v>
      </c>
      <c r="Y526" t="n">
        <v>1</v>
      </c>
      <c r="Z526" t="n">
        <v>10</v>
      </c>
    </row>
    <row r="527">
      <c r="A527" t="n">
        <v>12</v>
      </c>
      <c r="B527" t="n">
        <v>75</v>
      </c>
      <c r="C527" t="inlineStr">
        <is>
          <t xml:space="preserve">CONCLUIDO	</t>
        </is>
      </c>
      <c r="D527" t="n">
        <v>9.5052</v>
      </c>
      <c r="E527" t="n">
        <v>10.52</v>
      </c>
      <c r="F527" t="n">
        <v>7.79</v>
      </c>
      <c r="G527" t="n">
        <v>31.14</v>
      </c>
      <c r="H527" t="n">
        <v>0.46</v>
      </c>
      <c r="I527" t="n">
        <v>15</v>
      </c>
      <c r="J527" t="n">
        <v>154.63</v>
      </c>
      <c r="K527" t="n">
        <v>49.1</v>
      </c>
      <c r="L527" t="n">
        <v>4</v>
      </c>
      <c r="M527" t="n">
        <v>5</v>
      </c>
      <c r="N527" t="n">
        <v>26.53</v>
      </c>
      <c r="O527" t="n">
        <v>19304.72</v>
      </c>
      <c r="P527" t="n">
        <v>70.58</v>
      </c>
      <c r="Q527" t="n">
        <v>968.3200000000001</v>
      </c>
      <c r="R527" t="n">
        <v>34.4</v>
      </c>
      <c r="S527" t="n">
        <v>23.91</v>
      </c>
      <c r="T527" t="n">
        <v>4452.78</v>
      </c>
      <c r="U527" t="n">
        <v>0.6899999999999999</v>
      </c>
      <c r="V527" t="n">
        <v>0.87</v>
      </c>
      <c r="W527" t="n">
        <v>1.11</v>
      </c>
      <c r="X527" t="n">
        <v>0.29</v>
      </c>
      <c r="Y527" t="n">
        <v>1</v>
      </c>
      <c r="Z527" t="n">
        <v>10</v>
      </c>
    </row>
    <row r="528">
      <c r="A528" t="n">
        <v>13</v>
      </c>
      <c r="B528" t="n">
        <v>75</v>
      </c>
      <c r="C528" t="inlineStr">
        <is>
          <t xml:space="preserve">CONCLUIDO	</t>
        </is>
      </c>
      <c r="D528" t="n">
        <v>9.5465</v>
      </c>
      <c r="E528" t="n">
        <v>10.48</v>
      </c>
      <c r="F528" t="n">
        <v>7.77</v>
      </c>
      <c r="G528" t="n">
        <v>33.3</v>
      </c>
      <c r="H528" t="n">
        <v>0.49</v>
      </c>
      <c r="I528" t="n">
        <v>14</v>
      </c>
      <c r="J528" t="n">
        <v>154.98</v>
      </c>
      <c r="K528" t="n">
        <v>49.1</v>
      </c>
      <c r="L528" t="n">
        <v>4.25</v>
      </c>
      <c r="M528" t="n">
        <v>0</v>
      </c>
      <c r="N528" t="n">
        <v>26.63</v>
      </c>
      <c r="O528" t="n">
        <v>19348.03</v>
      </c>
      <c r="P528" t="n">
        <v>69.90000000000001</v>
      </c>
      <c r="Q528" t="n">
        <v>968.4</v>
      </c>
      <c r="R528" t="n">
        <v>33.68</v>
      </c>
      <c r="S528" t="n">
        <v>23.91</v>
      </c>
      <c r="T528" t="n">
        <v>4097.56</v>
      </c>
      <c r="U528" t="n">
        <v>0.71</v>
      </c>
      <c r="V528" t="n">
        <v>0.87</v>
      </c>
      <c r="W528" t="n">
        <v>1.12</v>
      </c>
      <c r="X528" t="n">
        <v>0.27</v>
      </c>
      <c r="Y528" t="n">
        <v>1</v>
      </c>
      <c r="Z528" t="n">
        <v>10</v>
      </c>
    </row>
    <row r="529">
      <c r="A529" t="n">
        <v>0</v>
      </c>
      <c r="B529" t="n">
        <v>95</v>
      </c>
      <c r="C529" t="inlineStr">
        <is>
          <t xml:space="preserve">CONCLUIDO	</t>
        </is>
      </c>
      <c r="D529" t="n">
        <v>6.628</v>
      </c>
      <c r="E529" t="n">
        <v>15.09</v>
      </c>
      <c r="F529" t="n">
        <v>9.31</v>
      </c>
      <c r="G529" t="n">
        <v>6.27</v>
      </c>
      <c r="H529" t="n">
        <v>0.1</v>
      </c>
      <c r="I529" t="n">
        <v>89</v>
      </c>
      <c r="J529" t="n">
        <v>185.69</v>
      </c>
      <c r="K529" t="n">
        <v>53.44</v>
      </c>
      <c r="L529" t="n">
        <v>1</v>
      </c>
      <c r="M529" t="n">
        <v>87</v>
      </c>
      <c r="N529" t="n">
        <v>36.26</v>
      </c>
      <c r="O529" t="n">
        <v>23136.14</v>
      </c>
      <c r="P529" t="n">
        <v>122.87</v>
      </c>
      <c r="Q529" t="n">
        <v>968.5</v>
      </c>
      <c r="R529" t="n">
        <v>81.73999999999999</v>
      </c>
      <c r="S529" t="n">
        <v>23.91</v>
      </c>
      <c r="T529" t="n">
        <v>27749.77</v>
      </c>
      <c r="U529" t="n">
        <v>0.29</v>
      </c>
      <c r="V529" t="n">
        <v>0.73</v>
      </c>
      <c r="W529" t="n">
        <v>1.24</v>
      </c>
      <c r="X529" t="n">
        <v>1.81</v>
      </c>
      <c r="Y529" t="n">
        <v>1</v>
      </c>
      <c r="Z529" t="n">
        <v>10</v>
      </c>
    </row>
    <row r="530">
      <c r="A530" t="n">
        <v>1</v>
      </c>
      <c r="B530" t="n">
        <v>95</v>
      </c>
      <c r="C530" t="inlineStr">
        <is>
          <t xml:space="preserve">CONCLUIDO	</t>
        </is>
      </c>
      <c r="D530" t="n">
        <v>7.2201</v>
      </c>
      <c r="E530" t="n">
        <v>13.85</v>
      </c>
      <c r="F530" t="n">
        <v>8.85</v>
      </c>
      <c r="G530" t="n">
        <v>7.81</v>
      </c>
      <c r="H530" t="n">
        <v>0.12</v>
      </c>
      <c r="I530" t="n">
        <v>68</v>
      </c>
      <c r="J530" t="n">
        <v>186.07</v>
      </c>
      <c r="K530" t="n">
        <v>53.44</v>
      </c>
      <c r="L530" t="n">
        <v>1.25</v>
      </c>
      <c r="M530" t="n">
        <v>66</v>
      </c>
      <c r="N530" t="n">
        <v>36.39</v>
      </c>
      <c r="O530" t="n">
        <v>23182.76</v>
      </c>
      <c r="P530" t="n">
        <v>115.53</v>
      </c>
      <c r="Q530" t="n">
        <v>968.5</v>
      </c>
      <c r="R530" t="n">
        <v>67.94</v>
      </c>
      <c r="S530" t="n">
        <v>23.91</v>
      </c>
      <c r="T530" t="n">
        <v>20954.45</v>
      </c>
      <c r="U530" t="n">
        <v>0.35</v>
      </c>
      <c r="V530" t="n">
        <v>0.76</v>
      </c>
      <c r="W530" t="n">
        <v>1.19</v>
      </c>
      <c r="X530" t="n">
        <v>1.35</v>
      </c>
      <c r="Y530" t="n">
        <v>1</v>
      </c>
      <c r="Z530" t="n">
        <v>10</v>
      </c>
    </row>
    <row r="531">
      <c r="A531" t="n">
        <v>2</v>
      </c>
      <c r="B531" t="n">
        <v>95</v>
      </c>
      <c r="C531" t="inlineStr">
        <is>
          <t xml:space="preserve">CONCLUIDO	</t>
        </is>
      </c>
      <c r="D531" t="n">
        <v>7.6654</v>
      </c>
      <c r="E531" t="n">
        <v>13.05</v>
      </c>
      <c r="F531" t="n">
        <v>8.57</v>
      </c>
      <c r="G531" t="n">
        <v>9.52</v>
      </c>
      <c r="H531" t="n">
        <v>0.14</v>
      </c>
      <c r="I531" t="n">
        <v>54</v>
      </c>
      <c r="J531" t="n">
        <v>186.45</v>
      </c>
      <c r="K531" t="n">
        <v>53.44</v>
      </c>
      <c r="L531" t="n">
        <v>1.5</v>
      </c>
      <c r="M531" t="n">
        <v>52</v>
      </c>
      <c r="N531" t="n">
        <v>36.51</v>
      </c>
      <c r="O531" t="n">
        <v>23229.42</v>
      </c>
      <c r="P531" t="n">
        <v>110.76</v>
      </c>
      <c r="Q531" t="n">
        <v>968.55</v>
      </c>
      <c r="R531" t="n">
        <v>58.73</v>
      </c>
      <c r="S531" t="n">
        <v>23.91</v>
      </c>
      <c r="T531" t="n">
        <v>16421.02</v>
      </c>
      <c r="U531" t="n">
        <v>0.41</v>
      </c>
      <c r="V531" t="n">
        <v>0.79</v>
      </c>
      <c r="W531" t="n">
        <v>1.18</v>
      </c>
      <c r="X531" t="n">
        <v>1.07</v>
      </c>
      <c r="Y531" t="n">
        <v>1</v>
      </c>
      <c r="Z531" t="n">
        <v>10</v>
      </c>
    </row>
    <row r="532">
      <c r="A532" t="n">
        <v>3</v>
      </c>
      <c r="B532" t="n">
        <v>95</v>
      </c>
      <c r="C532" t="inlineStr">
        <is>
          <t xml:space="preserve">CONCLUIDO	</t>
        </is>
      </c>
      <c r="D532" t="n">
        <v>7.9745</v>
      </c>
      <c r="E532" t="n">
        <v>12.54</v>
      </c>
      <c r="F532" t="n">
        <v>8.4</v>
      </c>
      <c r="G532" t="n">
        <v>11.2</v>
      </c>
      <c r="H532" t="n">
        <v>0.17</v>
      </c>
      <c r="I532" t="n">
        <v>45</v>
      </c>
      <c r="J532" t="n">
        <v>186.83</v>
      </c>
      <c r="K532" t="n">
        <v>53.44</v>
      </c>
      <c r="L532" t="n">
        <v>1.75</v>
      </c>
      <c r="M532" t="n">
        <v>43</v>
      </c>
      <c r="N532" t="n">
        <v>36.64</v>
      </c>
      <c r="O532" t="n">
        <v>23276.13</v>
      </c>
      <c r="P532" t="n">
        <v>107.56</v>
      </c>
      <c r="Q532" t="n">
        <v>968.62</v>
      </c>
      <c r="R532" t="n">
        <v>53.57</v>
      </c>
      <c r="S532" t="n">
        <v>23.91</v>
      </c>
      <c r="T532" t="n">
        <v>13885.11</v>
      </c>
      <c r="U532" t="n">
        <v>0.45</v>
      </c>
      <c r="V532" t="n">
        <v>0.8100000000000001</v>
      </c>
      <c r="W532" t="n">
        <v>1.16</v>
      </c>
      <c r="X532" t="n">
        <v>0.9</v>
      </c>
      <c r="Y532" t="n">
        <v>1</v>
      </c>
      <c r="Z532" t="n">
        <v>10</v>
      </c>
    </row>
    <row r="533">
      <c r="A533" t="n">
        <v>4</v>
      </c>
      <c r="B533" t="n">
        <v>95</v>
      </c>
      <c r="C533" t="inlineStr">
        <is>
          <t xml:space="preserve">CONCLUIDO	</t>
        </is>
      </c>
      <c r="D533" t="n">
        <v>8.2128</v>
      </c>
      <c r="E533" t="n">
        <v>12.18</v>
      </c>
      <c r="F533" t="n">
        <v>8.26</v>
      </c>
      <c r="G533" t="n">
        <v>12.7</v>
      </c>
      <c r="H533" t="n">
        <v>0.19</v>
      </c>
      <c r="I533" t="n">
        <v>39</v>
      </c>
      <c r="J533" t="n">
        <v>187.21</v>
      </c>
      <c r="K533" t="n">
        <v>53.44</v>
      </c>
      <c r="L533" t="n">
        <v>2</v>
      </c>
      <c r="M533" t="n">
        <v>37</v>
      </c>
      <c r="N533" t="n">
        <v>36.77</v>
      </c>
      <c r="O533" t="n">
        <v>23322.88</v>
      </c>
      <c r="P533" t="n">
        <v>104.43</v>
      </c>
      <c r="Q533" t="n">
        <v>968.4</v>
      </c>
      <c r="R533" t="n">
        <v>49.2</v>
      </c>
      <c r="S533" t="n">
        <v>23.91</v>
      </c>
      <c r="T533" t="n">
        <v>11732.04</v>
      </c>
      <c r="U533" t="n">
        <v>0.49</v>
      </c>
      <c r="V533" t="n">
        <v>0.82</v>
      </c>
      <c r="W533" t="n">
        <v>1.15</v>
      </c>
      <c r="X533" t="n">
        <v>0.76</v>
      </c>
      <c r="Y533" t="n">
        <v>1</v>
      </c>
      <c r="Z533" t="n">
        <v>10</v>
      </c>
    </row>
    <row r="534">
      <c r="A534" t="n">
        <v>5</v>
      </c>
      <c r="B534" t="n">
        <v>95</v>
      </c>
      <c r="C534" t="inlineStr">
        <is>
          <t xml:space="preserve">CONCLUIDO	</t>
        </is>
      </c>
      <c r="D534" t="n">
        <v>8.415100000000001</v>
      </c>
      <c r="E534" t="n">
        <v>11.88</v>
      </c>
      <c r="F534" t="n">
        <v>8.15</v>
      </c>
      <c r="G534" t="n">
        <v>14.38</v>
      </c>
      <c r="H534" t="n">
        <v>0.21</v>
      </c>
      <c r="I534" t="n">
        <v>34</v>
      </c>
      <c r="J534" t="n">
        <v>187.59</v>
      </c>
      <c r="K534" t="n">
        <v>53.44</v>
      </c>
      <c r="L534" t="n">
        <v>2.25</v>
      </c>
      <c r="M534" t="n">
        <v>32</v>
      </c>
      <c r="N534" t="n">
        <v>36.9</v>
      </c>
      <c r="O534" t="n">
        <v>23369.68</v>
      </c>
      <c r="P534" t="n">
        <v>101.74</v>
      </c>
      <c r="Q534" t="n">
        <v>968.5599999999999</v>
      </c>
      <c r="R534" t="n">
        <v>45.71</v>
      </c>
      <c r="S534" t="n">
        <v>23.91</v>
      </c>
      <c r="T534" t="n">
        <v>10009.82</v>
      </c>
      <c r="U534" t="n">
        <v>0.52</v>
      </c>
      <c r="V534" t="n">
        <v>0.83</v>
      </c>
      <c r="W534" t="n">
        <v>1.14</v>
      </c>
      <c r="X534" t="n">
        <v>0.65</v>
      </c>
      <c r="Y534" t="n">
        <v>1</v>
      </c>
      <c r="Z534" t="n">
        <v>10</v>
      </c>
    </row>
    <row r="535">
      <c r="A535" t="n">
        <v>6</v>
      </c>
      <c r="B535" t="n">
        <v>95</v>
      </c>
      <c r="C535" t="inlineStr">
        <is>
          <t xml:space="preserve">CONCLUIDO	</t>
        </is>
      </c>
      <c r="D535" t="n">
        <v>8.583299999999999</v>
      </c>
      <c r="E535" t="n">
        <v>11.65</v>
      </c>
      <c r="F535" t="n">
        <v>8.07</v>
      </c>
      <c r="G535" t="n">
        <v>16.13</v>
      </c>
      <c r="H535" t="n">
        <v>0.24</v>
      </c>
      <c r="I535" t="n">
        <v>30</v>
      </c>
      <c r="J535" t="n">
        <v>187.97</v>
      </c>
      <c r="K535" t="n">
        <v>53.44</v>
      </c>
      <c r="L535" t="n">
        <v>2.5</v>
      </c>
      <c r="M535" t="n">
        <v>28</v>
      </c>
      <c r="N535" t="n">
        <v>37.03</v>
      </c>
      <c r="O535" t="n">
        <v>23416.52</v>
      </c>
      <c r="P535" t="n">
        <v>99.73999999999999</v>
      </c>
      <c r="Q535" t="n">
        <v>968.36</v>
      </c>
      <c r="R535" t="n">
        <v>43.33</v>
      </c>
      <c r="S535" t="n">
        <v>23.91</v>
      </c>
      <c r="T535" t="n">
        <v>8843.32</v>
      </c>
      <c r="U535" t="n">
        <v>0.55</v>
      </c>
      <c r="V535" t="n">
        <v>0.84</v>
      </c>
      <c r="W535" t="n">
        <v>1.13</v>
      </c>
      <c r="X535" t="n">
        <v>0.57</v>
      </c>
      <c r="Y535" t="n">
        <v>1</v>
      </c>
      <c r="Z535" t="n">
        <v>10</v>
      </c>
    </row>
    <row r="536">
      <c r="A536" t="n">
        <v>7</v>
      </c>
      <c r="B536" t="n">
        <v>95</v>
      </c>
      <c r="C536" t="inlineStr">
        <is>
          <t xml:space="preserve">CONCLUIDO	</t>
        </is>
      </c>
      <c r="D536" t="n">
        <v>8.7142</v>
      </c>
      <c r="E536" t="n">
        <v>11.48</v>
      </c>
      <c r="F536" t="n">
        <v>8</v>
      </c>
      <c r="G536" t="n">
        <v>17.78</v>
      </c>
      <c r="H536" t="n">
        <v>0.26</v>
      </c>
      <c r="I536" t="n">
        <v>27</v>
      </c>
      <c r="J536" t="n">
        <v>188.35</v>
      </c>
      <c r="K536" t="n">
        <v>53.44</v>
      </c>
      <c r="L536" t="n">
        <v>2.75</v>
      </c>
      <c r="M536" t="n">
        <v>25</v>
      </c>
      <c r="N536" t="n">
        <v>37.16</v>
      </c>
      <c r="O536" t="n">
        <v>23463.4</v>
      </c>
      <c r="P536" t="n">
        <v>97.66</v>
      </c>
      <c r="Q536" t="n">
        <v>968.3200000000001</v>
      </c>
      <c r="R536" t="n">
        <v>41.34</v>
      </c>
      <c r="S536" t="n">
        <v>23.91</v>
      </c>
      <c r="T536" t="n">
        <v>7858.53</v>
      </c>
      <c r="U536" t="n">
        <v>0.58</v>
      </c>
      <c r="V536" t="n">
        <v>0.85</v>
      </c>
      <c r="W536" t="n">
        <v>1.12</v>
      </c>
      <c r="X536" t="n">
        <v>0.51</v>
      </c>
      <c r="Y536" t="n">
        <v>1</v>
      </c>
      <c r="Z536" t="n">
        <v>10</v>
      </c>
    </row>
    <row r="537">
      <c r="A537" t="n">
        <v>8</v>
      </c>
      <c r="B537" t="n">
        <v>95</v>
      </c>
      <c r="C537" t="inlineStr">
        <is>
          <t xml:space="preserve">CONCLUIDO	</t>
        </is>
      </c>
      <c r="D537" t="n">
        <v>8.846500000000001</v>
      </c>
      <c r="E537" t="n">
        <v>11.3</v>
      </c>
      <c r="F537" t="n">
        <v>7.94</v>
      </c>
      <c r="G537" t="n">
        <v>19.85</v>
      </c>
      <c r="H537" t="n">
        <v>0.28</v>
      </c>
      <c r="I537" t="n">
        <v>24</v>
      </c>
      <c r="J537" t="n">
        <v>188.73</v>
      </c>
      <c r="K537" t="n">
        <v>53.44</v>
      </c>
      <c r="L537" t="n">
        <v>3</v>
      </c>
      <c r="M537" t="n">
        <v>22</v>
      </c>
      <c r="N537" t="n">
        <v>37.29</v>
      </c>
      <c r="O537" t="n">
        <v>23510.33</v>
      </c>
      <c r="P537" t="n">
        <v>95.73</v>
      </c>
      <c r="Q537" t="n">
        <v>968.45</v>
      </c>
      <c r="R537" t="n">
        <v>39.41</v>
      </c>
      <c r="S537" t="n">
        <v>23.91</v>
      </c>
      <c r="T537" t="n">
        <v>6908.67</v>
      </c>
      <c r="U537" t="n">
        <v>0.61</v>
      </c>
      <c r="V537" t="n">
        <v>0.85</v>
      </c>
      <c r="W537" t="n">
        <v>1.12</v>
      </c>
      <c r="X537" t="n">
        <v>0.45</v>
      </c>
      <c r="Y537" t="n">
        <v>1</v>
      </c>
      <c r="Z537" t="n">
        <v>10</v>
      </c>
    </row>
    <row r="538">
      <c r="A538" t="n">
        <v>9</v>
      </c>
      <c r="B538" t="n">
        <v>95</v>
      </c>
      <c r="C538" t="inlineStr">
        <is>
          <t xml:space="preserve">CONCLUIDO	</t>
        </is>
      </c>
      <c r="D538" t="n">
        <v>8.9399</v>
      </c>
      <c r="E538" t="n">
        <v>11.19</v>
      </c>
      <c r="F538" t="n">
        <v>7.9</v>
      </c>
      <c r="G538" t="n">
        <v>21.54</v>
      </c>
      <c r="H538" t="n">
        <v>0.3</v>
      </c>
      <c r="I538" t="n">
        <v>22</v>
      </c>
      <c r="J538" t="n">
        <v>189.11</v>
      </c>
      <c r="K538" t="n">
        <v>53.44</v>
      </c>
      <c r="L538" t="n">
        <v>3.25</v>
      </c>
      <c r="M538" t="n">
        <v>20</v>
      </c>
      <c r="N538" t="n">
        <v>37.42</v>
      </c>
      <c r="O538" t="n">
        <v>23557.3</v>
      </c>
      <c r="P538" t="n">
        <v>93.84</v>
      </c>
      <c r="Q538" t="n">
        <v>968.46</v>
      </c>
      <c r="R538" t="n">
        <v>38.38</v>
      </c>
      <c r="S538" t="n">
        <v>23.91</v>
      </c>
      <c r="T538" t="n">
        <v>6407.51</v>
      </c>
      <c r="U538" t="n">
        <v>0.62</v>
      </c>
      <c r="V538" t="n">
        <v>0.86</v>
      </c>
      <c r="W538" t="n">
        <v>1.11</v>
      </c>
      <c r="X538" t="n">
        <v>0.4</v>
      </c>
      <c r="Y538" t="n">
        <v>1</v>
      </c>
      <c r="Z538" t="n">
        <v>10</v>
      </c>
    </row>
    <row r="539">
      <c r="A539" t="n">
        <v>10</v>
      </c>
      <c r="B539" t="n">
        <v>95</v>
      </c>
      <c r="C539" t="inlineStr">
        <is>
          <t xml:space="preserve">CONCLUIDO	</t>
        </is>
      </c>
      <c r="D539" t="n">
        <v>9.023199999999999</v>
      </c>
      <c r="E539" t="n">
        <v>11.08</v>
      </c>
      <c r="F539" t="n">
        <v>7.87</v>
      </c>
      <c r="G539" t="n">
        <v>23.61</v>
      </c>
      <c r="H539" t="n">
        <v>0.33</v>
      </c>
      <c r="I539" t="n">
        <v>20</v>
      </c>
      <c r="J539" t="n">
        <v>189.49</v>
      </c>
      <c r="K539" t="n">
        <v>53.44</v>
      </c>
      <c r="L539" t="n">
        <v>3.5</v>
      </c>
      <c r="M539" t="n">
        <v>18</v>
      </c>
      <c r="N539" t="n">
        <v>37.55</v>
      </c>
      <c r="O539" t="n">
        <v>23604.32</v>
      </c>
      <c r="P539" t="n">
        <v>92.65000000000001</v>
      </c>
      <c r="Q539" t="n">
        <v>968.49</v>
      </c>
      <c r="R539" t="n">
        <v>37.3</v>
      </c>
      <c r="S539" t="n">
        <v>23.91</v>
      </c>
      <c r="T539" t="n">
        <v>5874.02</v>
      </c>
      <c r="U539" t="n">
        <v>0.64</v>
      </c>
      <c r="V539" t="n">
        <v>0.86</v>
      </c>
      <c r="W539" t="n">
        <v>1.11</v>
      </c>
      <c r="X539" t="n">
        <v>0.37</v>
      </c>
      <c r="Y539" t="n">
        <v>1</v>
      </c>
      <c r="Z539" t="n">
        <v>10</v>
      </c>
    </row>
    <row r="540">
      <c r="A540" t="n">
        <v>11</v>
      </c>
      <c r="B540" t="n">
        <v>95</v>
      </c>
      <c r="C540" t="inlineStr">
        <is>
          <t xml:space="preserve">CONCLUIDO	</t>
        </is>
      </c>
      <c r="D540" t="n">
        <v>9.079700000000001</v>
      </c>
      <c r="E540" t="n">
        <v>11.01</v>
      </c>
      <c r="F540" t="n">
        <v>7.84</v>
      </c>
      <c r="G540" t="n">
        <v>24.75</v>
      </c>
      <c r="H540" t="n">
        <v>0.35</v>
      </c>
      <c r="I540" t="n">
        <v>19</v>
      </c>
      <c r="J540" t="n">
        <v>189.87</v>
      </c>
      <c r="K540" t="n">
        <v>53.44</v>
      </c>
      <c r="L540" t="n">
        <v>3.75</v>
      </c>
      <c r="M540" t="n">
        <v>17</v>
      </c>
      <c r="N540" t="n">
        <v>37.69</v>
      </c>
      <c r="O540" t="n">
        <v>23651.38</v>
      </c>
      <c r="P540" t="n">
        <v>90.17</v>
      </c>
      <c r="Q540" t="n">
        <v>968.3200000000001</v>
      </c>
      <c r="R540" t="n">
        <v>36.44</v>
      </c>
      <c r="S540" t="n">
        <v>23.91</v>
      </c>
      <c r="T540" t="n">
        <v>5449.36</v>
      </c>
      <c r="U540" t="n">
        <v>0.66</v>
      </c>
      <c r="V540" t="n">
        <v>0.86</v>
      </c>
      <c r="W540" t="n">
        <v>1.11</v>
      </c>
      <c r="X540" t="n">
        <v>0.34</v>
      </c>
      <c r="Y540" t="n">
        <v>1</v>
      </c>
      <c r="Z540" t="n">
        <v>10</v>
      </c>
    </row>
    <row r="541">
      <c r="A541" t="n">
        <v>12</v>
      </c>
      <c r="B541" t="n">
        <v>95</v>
      </c>
      <c r="C541" t="inlineStr">
        <is>
          <t xml:space="preserve">CONCLUIDO	</t>
        </is>
      </c>
      <c r="D541" t="n">
        <v>9.149800000000001</v>
      </c>
      <c r="E541" t="n">
        <v>10.93</v>
      </c>
      <c r="F541" t="n">
        <v>7.83</v>
      </c>
      <c r="G541" t="n">
        <v>27.63</v>
      </c>
      <c r="H541" t="n">
        <v>0.37</v>
      </c>
      <c r="I541" t="n">
        <v>17</v>
      </c>
      <c r="J541" t="n">
        <v>190.25</v>
      </c>
      <c r="K541" t="n">
        <v>53.44</v>
      </c>
      <c r="L541" t="n">
        <v>4</v>
      </c>
      <c r="M541" t="n">
        <v>15</v>
      </c>
      <c r="N541" t="n">
        <v>37.82</v>
      </c>
      <c r="O541" t="n">
        <v>23698.48</v>
      </c>
      <c r="P541" t="n">
        <v>88.70999999999999</v>
      </c>
      <c r="Q541" t="n">
        <v>968.39</v>
      </c>
      <c r="R541" t="n">
        <v>36.05</v>
      </c>
      <c r="S541" t="n">
        <v>23.91</v>
      </c>
      <c r="T541" t="n">
        <v>5265.22</v>
      </c>
      <c r="U541" t="n">
        <v>0.66</v>
      </c>
      <c r="V541" t="n">
        <v>0.86</v>
      </c>
      <c r="W541" t="n">
        <v>1.11</v>
      </c>
      <c r="X541" t="n">
        <v>0.33</v>
      </c>
      <c r="Y541" t="n">
        <v>1</v>
      </c>
      <c r="Z541" t="n">
        <v>10</v>
      </c>
    </row>
    <row r="542">
      <c r="A542" t="n">
        <v>13</v>
      </c>
      <c r="B542" t="n">
        <v>95</v>
      </c>
      <c r="C542" t="inlineStr">
        <is>
          <t xml:space="preserve">CONCLUIDO	</t>
        </is>
      </c>
      <c r="D542" t="n">
        <v>9.203200000000001</v>
      </c>
      <c r="E542" t="n">
        <v>10.87</v>
      </c>
      <c r="F542" t="n">
        <v>7.8</v>
      </c>
      <c r="G542" t="n">
        <v>29.26</v>
      </c>
      <c r="H542" t="n">
        <v>0.4</v>
      </c>
      <c r="I542" t="n">
        <v>16</v>
      </c>
      <c r="J542" t="n">
        <v>190.63</v>
      </c>
      <c r="K542" t="n">
        <v>53.44</v>
      </c>
      <c r="L542" t="n">
        <v>4.25</v>
      </c>
      <c r="M542" t="n">
        <v>14</v>
      </c>
      <c r="N542" t="n">
        <v>37.95</v>
      </c>
      <c r="O542" t="n">
        <v>23745.63</v>
      </c>
      <c r="P542" t="n">
        <v>87.44</v>
      </c>
      <c r="Q542" t="n">
        <v>968.49</v>
      </c>
      <c r="R542" t="n">
        <v>35.21</v>
      </c>
      <c r="S542" t="n">
        <v>23.91</v>
      </c>
      <c r="T542" t="n">
        <v>4852.76</v>
      </c>
      <c r="U542" t="n">
        <v>0.68</v>
      </c>
      <c r="V542" t="n">
        <v>0.87</v>
      </c>
      <c r="W542" t="n">
        <v>1.11</v>
      </c>
      <c r="X542" t="n">
        <v>0.3</v>
      </c>
      <c r="Y542" t="n">
        <v>1</v>
      </c>
      <c r="Z542" t="n">
        <v>10</v>
      </c>
    </row>
    <row r="543">
      <c r="A543" t="n">
        <v>14</v>
      </c>
      <c r="B543" t="n">
        <v>95</v>
      </c>
      <c r="C543" t="inlineStr">
        <is>
          <t xml:space="preserve">CONCLUIDO	</t>
        </is>
      </c>
      <c r="D543" t="n">
        <v>9.2605</v>
      </c>
      <c r="E543" t="n">
        <v>10.8</v>
      </c>
      <c r="F543" t="n">
        <v>7.77</v>
      </c>
      <c r="G543" t="n">
        <v>31.09</v>
      </c>
      <c r="H543" t="n">
        <v>0.42</v>
      </c>
      <c r="I543" t="n">
        <v>15</v>
      </c>
      <c r="J543" t="n">
        <v>191.02</v>
      </c>
      <c r="K543" t="n">
        <v>53.44</v>
      </c>
      <c r="L543" t="n">
        <v>4.5</v>
      </c>
      <c r="M543" t="n">
        <v>13</v>
      </c>
      <c r="N543" t="n">
        <v>38.08</v>
      </c>
      <c r="O543" t="n">
        <v>23792.83</v>
      </c>
      <c r="P543" t="n">
        <v>85.73</v>
      </c>
      <c r="Q543" t="n">
        <v>968.38</v>
      </c>
      <c r="R543" t="n">
        <v>34.28</v>
      </c>
      <c r="S543" t="n">
        <v>23.91</v>
      </c>
      <c r="T543" t="n">
        <v>4389.21</v>
      </c>
      <c r="U543" t="n">
        <v>0.7</v>
      </c>
      <c r="V543" t="n">
        <v>0.87</v>
      </c>
      <c r="W543" t="n">
        <v>1.1</v>
      </c>
      <c r="X543" t="n">
        <v>0.28</v>
      </c>
      <c r="Y543" t="n">
        <v>1</v>
      </c>
      <c r="Z543" t="n">
        <v>10</v>
      </c>
    </row>
    <row r="544">
      <c r="A544" t="n">
        <v>15</v>
      </c>
      <c r="B544" t="n">
        <v>95</v>
      </c>
      <c r="C544" t="inlineStr">
        <is>
          <t xml:space="preserve">CONCLUIDO	</t>
        </is>
      </c>
      <c r="D544" t="n">
        <v>9.304500000000001</v>
      </c>
      <c r="E544" t="n">
        <v>10.75</v>
      </c>
      <c r="F544" t="n">
        <v>7.76</v>
      </c>
      <c r="G544" t="n">
        <v>33.25</v>
      </c>
      <c r="H544" t="n">
        <v>0.44</v>
      </c>
      <c r="I544" t="n">
        <v>14</v>
      </c>
      <c r="J544" t="n">
        <v>191.4</v>
      </c>
      <c r="K544" t="n">
        <v>53.44</v>
      </c>
      <c r="L544" t="n">
        <v>4.75</v>
      </c>
      <c r="M544" t="n">
        <v>12</v>
      </c>
      <c r="N544" t="n">
        <v>38.22</v>
      </c>
      <c r="O544" t="n">
        <v>23840.07</v>
      </c>
      <c r="P544" t="n">
        <v>83.69</v>
      </c>
      <c r="Q544" t="n">
        <v>968.3200000000001</v>
      </c>
      <c r="R544" t="n">
        <v>33.77</v>
      </c>
      <c r="S544" t="n">
        <v>23.91</v>
      </c>
      <c r="T544" t="n">
        <v>4141.76</v>
      </c>
      <c r="U544" t="n">
        <v>0.71</v>
      </c>
      <c r="V544" t="n">
        <v>0.87</v>
      </c>
      <c r="W544" t="n">
        <v>1.1</v>
      </c>
      <c r="X544" t="n">
        <v>0.26</v>
      </c>
      <c r="Y544" t="n">
        <v>1</v>
      </c>
      <c r="Z544" t="n">
        <v>10</v>
      </c>
    </row>
    <row r="545">
      <c r="A545" t="n">
        <v>16</v>
      </c>
      <c r="B545" t="n">
        <v>95</v>
      </c>
      <c r="C545" t="inlineStr">
        <is>
          <t xml:space="preserve">CONCLUIDO	</t>
        </is>
      </c>
      <c r="D545" t="n">
        <v>9.3531</v>
      </c>
      <c r="E545" t="n">
        <v>10.69</v>
      </c>
      <c r="F545" t="n">
        <v>7.74</v>
      </c>
      <c r="G545" t="n">
        <v>35.72</v>
      </c>
      <c r="H545" t="n">
        <v>0.46</v>
      </c>
      <c r="I545" t="n">
        <v>13</v>
      </c>
      <c r="J545" t="n">
        <v>191.78</v>
      </c>
      <c r="K545" t="n">
        <v>53.44</v>
      </c>
      <c r="L545" t="n">
        <v>5</v>
      </c>
      <c r="M545" t="n">
        <v>10</v>
      </c>
      <c r="N545" t="n">
        <v>38.35</v>
      </c>
      <c r="O545" t="n">
        <v>23887.36</v>
      </c>
      <c r="P545" t="n">
        <v>82.40000000000001</v>
      </c>
      <c r="Q545" t="n">
        <v>968.34</v>
      </c>
      <c r="R545" t="n">
        <v>33.09</v>
      </c>
      <c r="S545" t="n">
        <v>23.91</v>
      </c>
      <c r="T545" t="n">
        <v>3807.32</v>
      </c>
      <c r="U545" t="n">
        <v>0.72</v>
      </c>
      <c r="V545" t="n">
        <v>0.87</v>
      </c>
      <c r="W545" t="n">
        <v>1.11</v>
      </c>
      <c r="X545" t="n">
        <v>0.24</v>
      </c>
      <c r="Y545" t="n">
        <v>1</v>
      </c>
      <c r="Z545" t="n">
        <v>10</v>
      </c>
    </row>
    <row r="546">
      <c r="A546" t="n">
        <v>17</v>
      </c>
      <c r="B546" t="n">
        <v>95</v>
      </c>
      <c r="C546" t="inlineStr">
        <is>
          <t xml:space="preserve">CONCLUIDO	</t>
        </is>
      </c>
      <c r="D546" t="n">
        <v>9.344799999999999</v>
      </c>
      <c r="E546" t="n">
        <v>10.7</v>
      </c>
      <c r="F546" t="n">
        <v>7.75</v>
      </c>
      <c r="G546" t="n">
        <v>35.76</v>
      </c>
      <c r="H546" t="n">
        <v>0.48</v>
      </c>
      <c r="I546" t="n">
        <v>13</v>
      </c>
      <c r="J546" t="n">
        <v>192.17</v>
      </c>
      <c r="K546" t="n">
        <v>53.44</v>
      </c>
      <c r="L546" t="n">
        <v>5.25</v>
      </c>
      <c r="M546" t="n">
        <v>7</v>
      </c>
      <c r="N546" t="n">
        <v>38.48</v>
      </c>
      <c r="O546" t="n">
        <v>23934.69</v>
      </c>
      <c r="P546" t="n">
        <v>80.61</v>
      </c>
      <c r="Q546" t="n">
        <v>968.41</v>
      </c>
      <c r="R546" t="n">
        <v>33.2</v>
      </c>
      <c r="S546" t="n">
        <v>23.91</v>
      </c>
      <c r="T546" t="n">
        <v>3860.5</v>
      </c>
      <c r="U546" t="n">
        <v>0.72</v>
      </c>
      <c r="V546" t="n">
        <v>0.87</v>
      </c>
      <c r="W546" t="n">
        <v>1.11</v>
      </c>
      <c r="X546" t="n">
        <v>0.25</v>
      </c>
      <c r="Y546" t="n">
        <v>1</v>
      </c>
      <c r="Z546" t="n">
        <v>10</v>
      </c>
    </row>
    <row r="547">
      <c r="A547" t="n">
        <v>18</v>
      </c>
      <c r="B547" t="n">
        <v>95</v>
      </c>
      <c r="C547" t="inlineStr">
        <is>
          <t xml:space="preserve">CONCLUIDO	</t>
        </is>
      </c>
      <c r="D547" t="n">
        <v>9.408300000000001</v>
      </c>
      <c r="E547" t="n">
        <v>10.63</v>
      </c>
      <c r="F547" t="n">
        <v>7.71</v>
      </c>
      <c r="G547" t="n">
        <v>38.57</v>
      </c>
      <c r="H547" t="n">
        <v>0.51</v>
      </c>
      <c r="I547" t="n">
        <v>12</v>
      </c>
      <c r="J547" t="n">
        <v>192.55</v>
      </c>
      <c r="K547" t="n">
        <v>53.44</v>
      </c>
      <c r="L547" t="n">
        <v>5.5</v>
      </c>
      <c r="M547" t="n">
        <v>4</v>
      </c>
      <c r="N547" t="n">
        <v>38.62</v>
      </c>
      <c r="O547" t="n">
        <v>23982.06</v>
      </c>
      <c r="P547" t="n">
        <v>79.81999999999999</v>
      </c>
      <c r="Q547" t="n">
        <v>968.3200000000001</v>
      </c>
      <c r="R547" t="n">
        <v>32.24</v>
      </c>
      <c r="S547" t="n">
        <v>23.91</v>
      </c>
      <c r="T547" t="n">
        <v>3385.33</v>
      </c>
      <c r="U547" t="n">
        <v>0.74</v>
      </c>
      <c r="V547" t="n">
        <v>0.88</v>
      </c>
      <c r="W547" t="n">
        <v>1.11</v>
      </c>
      <c r="X547" t="n">
        <v>0.22</v>
      </c>
      <c r="Y547" t="n">
        <v>1</v>
      </c>
      <c r="Z547" t="n">
        <v>10</v>
      </c>
    </row>
    <row r="548">
      <c r="A548" t="n">
        <v>19</v>
      </c>
      <c r="B548" t="n">
        <v>95</v>
      </c>
      <c r="C548" t="inlineStr">
        <is>
          <t xml:space="preserve">CONCLUIDO	</t>
        </is>
      </c>
      <c r="D548" t="n">
        <v>9.4024</v>
      </c>
      <c r="E548" t="n">
        <v>10.64</v>
      </c>
      <c r="F548" t="n">
        <v>7.72</v>
      </c>
      <c r="G548" t="n">
        <v>38.6</v>
      </c>
      <c r="H548" t="n">
        <v>0.53</v>
      </c>
      <c r="I548" t="n">
        <v>12</v>
      </c>
      <c r="J548" t="n">
        <v>192.94</v>
      </c>
      <c r="K548" t="n">
        <v>53.44</v>
      </c>
      <c r="L548" t="n">
        <v>5.75</v>
      </c>
      <c r="M548" t="n">
        <v>2</v>
      </c>
      <c r="N548" t="n">
        <v>38.75</v>
      </c>
      <c r="O548" t="n">
        <v>24029.48</v>
      </c>
      <c r="P548" t="n">
        <v>79.52</v>
      </c>
      <c r="Q548" t="n">
        <v>968.3200000000001</v>
      </c>
      <c r="R548" t="n">
        <v>32.34</v>
      </c>
      <c r="S548" t="n">
        <v>23.91</v>
      </c>
      <c r="T548" t="n">
        <v>3434.9</v>
      </c>
      <c r="U548" t="n">
        <v>0.74</v>
      </c>
      <c r="V548" t="n">
        <v>0.88</v>
      </c>
      <c r="W548" t="n">
        <v>1.11</v>
      </c>
      <c r="X548" t="n">
        <v>0.22</v>
      </c>
      <c r="Y548" t="n">
        <v>1</v>
      </c>
      <c r="Z548" t="n">
        <v>10</v>
      </c>
    </row>
    <row r="549">
      <c r="A549" t="n">
        <v>20</v>
      </c>
      <c r="B549" t="n">
        <v>95</v>
      </c>
      <c r="C549" t="inlineStr">
        <is>
          <t xml:space="preserve">CONCLUIDO	</t>
        </is>
      </c>
      <c r="D549" t="n">
        <v>9.3973</v>
      </c>
      <c r="E549" t="n">
        <v>10.64</v>
      </c>
      <c r="F549" t="n">
        <v>7.73</v>
      </c>
      <c r="G549" t="n">
        <v>38.63</v>
      </c>
      <c r="H549" t="n">
        <v>0.55</v>
      </c>
      <c r="I549" t="n">
        <v>12</v>
      </c>
      <c r="J549" t="n">
        <v>193.32</v>
      </c>
      <c r="K549" t="n">
        <v>53.44</v>
      </c>
      <c r="L549" t="n">
        <v>6</v>
      </c>
      <c r="M549" t="n">
        <v>0</v>
      </c>
      <c r="N549" t="n">
        <v>38.89</v>
      </c>
      <c r="O549" t="n">
        <v>24076.95</v>
      </c>
      <c r="P549" t="n">
        <v>79.48</v>
      </c>
      <c r="Q549" t="n">
        <v>968.3200000000001</v>
      </c>
      <c r="R549" t="n">
        <v>32.38</v>
      </c>
      <c r="S549" t="n">
        <v>23.91</v>
      </c>
      <c r="T549" t="n">
        <v>3456.63</v>
      </c>
      <c r="U549" t="n">
        <v>0.74</v>
      </c>
      <c r="V549" t="n">
        <v>0.88</v>
      </c>
      <c r="W549" t="n">
        <v>1.11</v>
      </c>
      <c r="X549" t="n">
        <v>0.23</v>
      </c>
      <c r="Y549" t="n">
        <v>1</v>
      </c>
      <c r="Z549" t="n">
        <v>10</v>
      </c>
    </row>
    <row r="550">
      <c r="A550" t="n">
        <v>0</v>
      </c>
      <c r="B550" t="n">
        <v>55</v>
      </c>
      <c r="C550" t="inlineStr">
        <is>
          <t xml:space="preserve">CONCLUIDO	</t>
        </is>
      </c>
      <c r="D550" t="n">
        <v>8.2303</v>
      </c>
      <c r="E550" t="n">
        <v>12.15</v>
      </c>
      <c r="F550" t="n">
        <v>8.66</v>
      </c>
      <c r="G550" t="n">
        <v>8.800000000000001</v>
      </c>
      <c r="H550" t="n">
        <v>0.15</v>
      </c>
      <c r="I550" t="n">
        <v>59</v>
      </c>
      <c r="J550" t="n">
        <v>116.05</v>
      </c>
      <c r="K550" t="n">
        <v>43.4</v>
      </c>
      <c r="L550" t="n">
        <v>1</v>
      </c>
      <c r="M550" t="n">
        <v>57</v>
      </c>
      <c r="N550" t="n">
        <v>16.65</v>
      </c>
      <c r="O550" t="n">
        <v>14546.17</v>
      </c>
      <c r="P550" t="n">
        <v>80.59999999999999</v>
      </c>
      <c r="Q550" t="n">
        <v>968.62</v>
      </c>
      <c r="R550" t="n">
        <v>61.84</v>
      </c>
      <c r="S550" t="n">
        <v>23.91</v>
      </c>
      <c r="T550" t="n">
        <v>17952.11</v>
      </c>
      <c r="U550" t="n">
        <v>0.39</v>
      </c>
      <c r="V550" t="n">
        <v>0.78</v>
      </c>
      <c r="W550" t="n">
        <v>1.17</v>
      </c>
      <c r="X550" t="n">
        <v>1.16</v>
      </c>
      <c r="Y550" t="n">
        <v>1</v>
      </c>
      <c r="Z550" t="n">
        <v>10</v>
      </c>
    </row>
    <row r="551">
      <c r="A551" t="n">
        <v>1</v>
      </c>
      <c r="B551" t="n">
        <v>55</v>
      </c>
      <c r="C551" t="inlineStr">
        <is>
          <t xml:space="preserve">CONCLUIDO	</t>
        </is>
      </c>
      <c r="D551" t="n">
        <v>8.674099999999999</v>
      </c>
      <c r="E551" t="n">
        <v>11.53</v>
      </c>
      <c r="F551" t="n">
        <v>8.369999999999999</v>
      </c>
      <c r="G551" t="n">
        <v>11.16</v>
      </c>
      <c r="H551" t="n">
        <v>0.19</v>
      </c>
      <c r="I551" t="n">
        <v>45</v>
      </c>
      <c r="J551" t="n">
        <v>116.37</v>
      </c>
      <c r="K551" t="n">
        <v>43.4</v>
      </c>
      <c r="L551" t="n">
        <v>1.25</v>
      </c>
      <c r="M551" t="n">
        <v>43</v>
      </c>
      <c r="N551" t="n">
        <v>16.72</v>
      </c>
      <c r="O551" t="n">
        <v>14585.96</v>
      </c>
      <c r="P551" t="n">
        <v>75.76000000000001</v>
      </c>
      <c r="Q551" t="n">
        <v>968.49</v>
      </c>
      <c r="R551" t="n">
        <v>52.97</v>
      </c>
      <c r="S551" t="n">
        <v>23.91</v>
      </c>
      <c r="T551" t="n">
        <v>13584.56</v>
      </c>
      <c r="U551" t="n">
        <v>0.45</v>
      </c>
      <c r="V551" t="n">
        <v>0.8100000000000001</v>
      </c>
      <c r="W551" t="n">
        <v>1.15</v>
      </c>
      <c r="X551" t="n">
        <v>0.87</v>
      </c>
      <c r="Y551" t="n">
        <v>1</v>
      </c>
      <c r="Z551" t="n">
        <v>10</v>
      </c>
    </row>
    <row r="552">
      <c r="A552" t="n">
        <v>2</v>
      </c>
      <c r="B552" t="n">
        <v>55</v>
      </c>
      <c r="C552" t="inlineStr">
        <is>
          <t xml:space="preserve">CONCLUIDO	</t>
        </is>
      </c>
      <c r="D552" t="n">
        <v>8.9717</v>
      </c>
      <c r="E552" t="n">
        <v>11.15</v>
      </c>
      <c r="F552" t="n">
        <v>8.199999999999999</v>
      </c>
      <c r="G552" t="n">
        <v>13.67</v>
      </c>
      <c r="H552" t="n">
        <v>0.23</v>
      </c>
      <c r="I552" t="n">
        <v>36</v>
      </c>
      <c r="J552" t="n">
        <v>116.69</v>
      </c>
      <c r="K552" t="n">
        <v>43.4</v>
      </c>
      <c r="L552" t="n">
        <v>1.5</v>
      </c>
      <c r="M552" t="n">
        <v>34</v>
      </c>
      <c r="N552" t="n">
        <v>16.79</v>
      </c>
      <c r="O552" t="n">
        <v>14625.77</v>
      </c>
      <c r="P552" t="n">
        <v>72.27</v>
      </c>
      <c r="Q552" t="n">
        <v>968.41</v>
      </c>
      <c r="R552" t="n">
        <v>47.39</v>
      </c>
      <c r="S552" t="n">
        <v>23.91</v>
      </c>
      <c r="T552" t="n">
        <v>10841.22</v>
      </c>
      <c r="U552" t="n">
        <v>0.5</v>
      </c>
      <c r="V552" t="n">
        <v>0.82</v>
      </c>
      <c r="W552" t="n">
        <v>1.15</v>
      </c>
      <c r="X552" t="n">
        <v>0.7</v>
      </c>
      <c r="Y552" t="n">
        <v>1</v>
      </c>
      <c r="Z552" t="n">
        <v>10</v>
      </c>
    </row>
    <row r="553">
      <c r="A553" t="n">
        <v>3</v>
      </c>
      <c r="B553" t="n">
        <v>55</v>
      </c>
      <c r="C553" t="inlineStr">
        <is>
          <t xml:space="preserve">CONCLUIDO	</t>
        </is>
      </c>
      <c r="D553" t="n">
        <v>9.222300000000001</v>
      </c>
      <c r="E553" t="n">
        <v>10.84</v>
      </c>
      <c r="F553" t="n">
        <v>8.07</v>
      </c>
      <c r="G553" t="n">
        <v>16.69</v>
      </c>
      <c r="H553" t="n">
        <v>0.26</v>
      </c>
      <c r="I553" t="n">
        <v>29</v>
      </c>
      <c r="J553" t="n">
        <v>117.01</v>
      </c>
      <c r="K553" t="n">
        <v>43.4</v>
      </c>
      <c r="L553" t="n">
        <v>1.75</v>
      </c>
      <c r="M553" t="n">
        <v>27</v>
      </c>
      <c r="N553" t="n">
        <v>16.86</v>
      </c>
      <c r="O553" t="n">
        <v>14665.62</v>
      </c>
      <c r="P553" t="n">
        <v>68.48</v>
      </c>
      <c r="Q553" t="n">
        <v>968.52</v>
      </c>
      <c r="R553" t="n">
        <v>43.42</v>
      </c>
      <c r="S553" t="n">
        <v>23.91</v>
      </c>
      <c r="T553" t="n">
        <v>8893.02</v>
      </c>
      <c r="U553" t="n">
        <v>0.55</v>
      </c>
      <c r="V553" t="n">
        <v>0.84</v>
      </c>
      <c r="W553" t="n">
        <v>1.13</v>
      </c>
      <c r="X553" t="n">
        <v>0.57</v>
      </c>
      <c r="Y553" t="n">
        <v>1</v>
      </c>
      <c r="Z553" t="n">
        <v>10</v>
      </c>
    </row>
    <row r="554">
      <c r="A554" t="n">
        <v>4</v>
      </c>
      <c r="B554" t="n">
        <v>55</v>
      </c>
      <c r="C554" t="inlineStr">
        <is>
          <t xml:space="preserve">CONCLUIDO	</t>
        </is>
      </c>
      <c r="D554" t="n">
        <v>9.385999999999999</v>
      </c>
      <c r="E554" t="n">
        <v>10.65</v>
      </c>
      <c r="F554" t="n">
        <v>7.97</v>
      </c>
      <c r="G554" t="n">
        <v>19.13</v>
      </c>
      <c r="H554" t="n">
        <v>0.3</v>
      </c>
      <c r="I554" t="n">
        <v>25</v>
      </c>
      <c r="J554" t="n">
        <v>117.34</v>
      </c>
      <c r="K554" t="n">
        <v>43.4</v>
      </c>
      <c r="L554" t="n">
        <v>2</v>
      </c>
      <c r="M554" t="n">
        <v>22</v>
      </c>
      <c r="N554" t="n">
        <v>16.94</v>
      </c>
      <c r="O554" t="n">
        <v>14705.49</v>
      </c>
      <c r="P554" t="n">
        <v>65.81999999999999</v>
      </c>
      <c r="Q554" t="n">
        <v>968.34</v>
      </c>
      <c r="R554" t="n">
        <v>40.58</v>
      </c>
      <c r="S554" t="n">
        <v>23.91</v>
      </c>
      <c r="T554" t="n">
        <v>7491.49</v>
      </c>
      <c r="U554" t="n">
        <v>0.59</v>
      </c>
      <c r="V554" t="n">
        <v>0.85</v>
      </c>
      <c r="W554" t="n">
        <v>1.12</v>
      </c>
      <c r="X554" t="n">
        <v>0.48</v>
      </c>
      <c r="Y554" t="n">
        <v>1</v>
      </c>
      <c r="Z554" t="n">
        <v>10</v>
      </c>
    </row>
    <row r="555">
      <c r="A555" t="n">
        <v>5</v>
      </c>
      <c r="B555" t="n">
        <v>55</v>
      </c>
      <c r="C555" t="inlineStr">
        <is>
          <t xml:space="preserve">CONCLUIDO	</t>
        </is>
      </c>
      <c r="D555" t="n">
        <v>9.5052</v>
      </c>
      <c r="E555" t="n">
        <v>10.52</v>
      </c>
      <c r="F555" t="n">
        <v>7.91</v>
      </c>
      <c r="G555" t="n">
        <v>21.57</v>
      </c>
      <c r="H555" t="n">
        <v>0.34</v>
      </c>
      <c r="I555" t="n">
        <v>22</v>
      </c>
      <c r="J555" t="n">
        <v>117.66</v>
      </c>
      <c r="K555" t="n">
        <v>43.4</v>
      </c>
      <c r="L555" t="n">
        <v>2.25</v>
      </c>
      <c r="M555" t="n">
        <v>18</v>
      </c>
      <c r="N555" t="n">
        <v>17.01</v>
      </c>
      <c r="O555" t="n">
        <v>14745.39</v>
      </c>
      <c r="P555" t="n">
        <v>62.81</v>
      </c>
      <c r="Q555" t="n">
        <v>968.33</v>
      </c>
      <c r="R555" t="n">
        <v>38.53</v>
      </c>
      <c r="S555" t="n">
        <v>23.91</v>
      </c>
      <c r="T555" t="n">
        <v>6480.43</v>
      </c>
      <c r="U555" t="n">
        <v>0.62</v>
      </c>
      <c r="V555" t="n">
        <v>0.85</v>
      </c>
      <c r="W555" t="n">
        <v>1.12</v>
      </c>
      <c r="X555" t="n">
        <v>0.41</v>
      </c>
      <c r="Y555" t="n">
        <v>1</v>
      </c>
      <c r="Z555" t="n">
        <v>10</v>
      </c>
    </row>
    <row r="556">
      <c r="A556" t="n">
        <v>6</v>
      </c>
      <c r="B556" t="n">
        <v>55</v>
      </c>
      <c r="C556" t="inlineStr">
        <is>
          <t xml:space="preserve">CONCLUIDO	</t>
        </is>
      </c>
      <c r="D556" t="n">
        <v>9.587</v>
      </c>
      <c r="E556" t="n">
        <v>10.43</v>
      </c>
      <c r="F556" t="n">
        <v>7.87</v>
      </c>
      <c r="G556" t="n">
        <v>23.61</v>
      </c>
      <c r="H556" t="n">
        <v>0.37</v>
      </c>
      <c r="I556" t="n">
        <v>20</v>
      </c>
      <c r="J556" t="n">
        <v>117.98</v>
      </c>
      <c r="K556" t="n">
        <v>43.4</v>
      </c>
      <c r="L556" t="n">
        <v>2.5</v>
      </c>
      <c r="M556" t="n">
        <v>8</v>
      </c>
      <c r="N556" t="n">
        <v>17.08</v>
      </c>
      <c r="O556" t="n">
        <v>14785.31</v>
      </c>
      <c r="P556" t="n">
        <v>60.96</v>
      </c>
      <c r="Q556" t="n">
        <v>968.42</v>
      </c>
      <c r="R556" t="n">
        <v>36.93</v>
      </c>
      <c r="S556" t="n">
        <v>23.91</v>
      </c>
      <c r="T556" t="n">
        <v>5692.91</v>
      </c>
      <c r="U556" t="n">
        <v>0.65</v>
      </c>
      <c r="V556" t="n">
        <v>0.86</v>
      </c>
      <c r="W556" t="n">
        <v>1.12</v>
      </c>
      <c r="X556" t="n">
        <v>0.37</v>
      </c>
      <c r="Y556" t="n">
        <v>1</v>
      </c>
      <c r="Z556" t="n">
        <v>10</v>
      </c>
    </row>
    <row r="557">
      <c r="A557" t="n">
        <v>7</v>
      </c>
      <c r="B557" t="n">
        <v>55</v>
      </c>
      <c r="C557" t="inlineStr">
        <is>
          <t xml:space="preserve">CONCLUIDO	</t>
        </is>
      </c>
      <c r="D557" t="n">
        <v>9.601000000000001</v>
      </c>
      <c r="E557" t="n">
        <v>10.42</v>
      </c>
      <c r="F557" t="n">
        <v>7.88</v>
      </c>
      <c r="G557" t="n">
        <v>24.88</v>
      </c>
      <c r="H557" t="n">
        <v>0.41</v>
      </c>
      <c r="I557" t="n">
        <v>19</v>
      </c>
      <c r="J557" t="n">
        <v>118.31</v>
      </c>
      <c r="K557" t="n">
        <v>43.4</v>
      </c>
      <c r="L557" t="n">
        <v>2.75</v>
      </c>
      <c r="M557" t="n">
        <v>1</v>
      </c>
      <c r="N557" t="n">
        <v>17.16</v>
      </c>
      <c r="O557" t="n">
        <v>14825.26</v>
      </c>
      <c r="P557" t="n">
        <v>61.59</v>
      </c>
      <c r="Q557" t="n">
        <v>968.65</v>
      </c>
      <c r="R557" t="n">
        <v>37.02</v>
      </c>
      <c r="S557" t="n">
        <v>23.91</v>
      </c>
      <c r="T557" t="n">
        <v>5739.83</v>
      </c>
      <c r="U557" t="n">
        <v>0.65</v>
      </c>
      <c r="V557" t="n">
        <v>0.86</v>
      </c>
      <c r="W557" t="n">
        <v>1.13</v>
      </c>
      <c r="X557" t="n">
        <v>0.38</v>
      </c>
      <c r="Y557" t="n">
        <v>1</v>
      </c>
      <c r="Z557" t="n">
        <v>10</v>
      </c>
    </row>
    <row r="558">
      <c r="A558" t="n">
        <v>8</v>
      </c>
      <c r="B558" t="n">
        <v>55</v>
      </c>
      <c r="C558" t="inlineStr">
        <is>
          <t xml:space="preserve">CONCLUIDO	</t>
        </is>
      </c>
      <c r="D558" t="n">
        <v>9.5997</v>
      </c>
      <c r="E558" t="n">
        <v>10.42</v>
      </c>
      <c r="F558" t="n">
        <v>7.88</v>
      </c>
      <c r="G558" t="n">
        <v>24.88</v>
      </c>
      <c r="H558" t="n">
        <v>0.45</v>
      </c>
      <c r="I558" t="n">
        <v>19</v>
      </c>
      <c r="J558" t="n">
        <v>118.63</v>
      </c>
      <c r="K558" t="n">
        <v>43.4</v>
      </c>
      <c r="L558" t="n">
        <v>3</v>
      </c>
      <c r="M558" t="n">
        <v>0</v>
      </c>
      <c r="N558" t="n">
        <v>17.23</v>
      </c>
      <c r="O558" t="n">
        <v>14865.24</v>
      </c>
      <c r="P558" t="n">
        <v>61.78</v>
      </c>
      <c r="Q558" t="n">
        <v>968.65</v>
      </c>
      <c r="R558" t="n">
        <v>37.06</v>
      </c>
      <c r="S558" t="n">
        <v>23.91</v>
      </c>
      <c r="T558" t="n">
        <v>5760.22</v>
      </c>
      <c r="U558" t="n">
        <v>0.65</v>
      </c>
      <c r="V558" t="n">
        <v>0.86</v>
      </c>
      <c r="W558" t="n">
        <v>1.13</v>
      </c>
      <c r="X558" t="n">
        <v>0.38</v>
      </c>
      <c r="Y558" t="n">
        <v>1</v>
      </c>
      <c r="Z55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INDEX(resultados!$A$2:$ZZ$558, 1, MATCH($B$1, resultados!$A$1:$ZZ$1, 0))</f>
        <v/>
      </c>
      <c r="B7">
        <f>INDEX(resultados!$A$2:$ZZ$558, 1, MATCH($B$2, resultados!$A$1:$ZZ$1, 0))</f>
        <v/>
      </c>
      <c r="C7">
        <f>INDEX(resultados!$A$2:$ZZ$558, 1, MATCH($B$3, resultados!$A$1:$ZZ$1, 0))</f>
        <v/>
      </c>
    </row>
    <row r="8">
      <c r="A8">
        <f>INDEX(resultados!$A$2:$ZZ$558, 2, MATCH($B$1, resultados!$A$1:$ZZ$1, 0))</f>
        <v/>
      </c>
      <c r="B8">
        <f>INDEX(resultados!$A$2:$ZZ$558, 2, MATCH($B$2, resultados!$A$1:$ZZ$1, 0))</f>
        <v/>
      </c>
      <c r="C8">
        <f>INDEX(resultados!$A$2:$ZZ$558, 2, MATCH($B$3, resultados!$A$1:$ZZ$1, 0))</f>
        <v/>
      </c>
    </row>
    <row r="9">
      <c r="A9">
        <f>INDEX(resultados!$A$2:$ZZ$558, 3, MATCH($B$1, resultados!$A$1:$ZZ$1, 0))</f>
        <v/>
      </c>
      <c r="B9">
        <f>INDEX(resultados!$A$2:$ZZ$558, 3, MATCH($B$2, resultados!$A$1:$ZZ$1, 0))</f>
        <v/>
      </c>
      <c r="C9">
        <f>INDEX(resultados!$A$2:$ZZ$558, 3, MATCH($B$3, resultados!$A$1:$ZZ$1, 0))</f>
        <v/>
      </c>
    </row>
    <row r="10">
      <c r="A10">
        <f>INDEX(resultados!$A$2:$ZZ$558, 4, MATCH($B$1, resultados!$A$1:$ZZ$1, 0))</f>
        <v/>
      </c>
      <c r="B10">
        <f>INDEX(resultados!$A$2:$ZZ$558, 4, MATCH($B$2, resultados!$A$1:$ZZ$1, 0))</f>
        <v/>
      </c>
      <c r="C10">
        <f>INDEX(resultados!$A$2:$ZZ$558, 4, MATCH($B$3, resultados!$A$1:$ZZ$1, 0))</f>
        <v/>
      </c>
    </row>
    <row r="11">
      <c r="A11">
        <f>INDEX(resultados!$A$2:$ZZ$558, 5, MATCH($B$1, resultados!$A$1:$ZZ$1, 0))</f>
        <v/>
      </c>
      <c r="B11">
        <f>INDEX(resultados!$A$2:$ZZ$558, 5, MATCH($B$2, resultados!$A$1:$ZZ$1, 0))</f>
        <v/>
      </c>
      <c r="C11">
        <f>INDEX(resultados!$A$2:$ZZ$558, 5, MATCH($B$3, resultados!$A$1:$ZZ$1, 0))</f>
        <v/>
      </c>
    </row>
    <row r="12">
      <c r="A12">
        <f>INDEX(resultados!$A$2:$ZZ$558, 6, MATCH($B$1, resultados!$A$1:$ZZ$1, 0))</f>
        <v/>
      </c>
      <c r="B12">
        <f>INDEX(resultados!$A$2:$ZZ$558, 6, MATCH($B$2, resultados!$A$1:$ZZ$1, 0))</f>
        <v/>
      </c>
      <c r="C12">
        <f>INDEX(resultados!$A$2:$ZZ$558, 6, MATCH($B$3, resultados!$A$1:$ZZ$1, 0))</f>
        <v/>
      </c>
    </row>
    <row r="13">
      <c r="A13">
        <f>INDEX(resultados!$A$2:$ZZ$558, 7, MATCH($B$1, resultados!$A$1:$ZZ$1, 0))</f>
        <v/>
      </c>
      <c r="B13">
        <f>INDEX(resultados!$A$2:$ZZ$558, 7, MATCH($B$2, resultados!$A$1:$ZZ$1, 0))</f>
        <v/>
      </c>
      <c r="C13">
        <f>INDEX(resultados!$A$2:$ZZ$558, 7, MATCH($B$3, resultados!$A$1:$ZZ$1, 0))</f>
        <v/>
      </c>
    </row>
    <row r="14">
      <c r="A14">
        <f>INDEX(resultados!$A$2:$ZZ$558, 8, MATCH($B$1, resultados!$A$1:$ZZ$1, 0))</f>
        <v/>
      </c>
      <c r="B14">
        <f>INDEX(resultados!$A$2:$ZZ$558, 8, MATCH($B$2, resultados!$A$1:$ZZ$1, 0))</f>
        <v/>
      </c>
      <c r="C14">
        <f>INDEX(resultados!$A$2:$ZZ$558, 8, MATCH($B$3, resultados!$A$1:$ZZ$1, 0))</f>
        <v/>
      </c>
    </row>
    <row r="15">
      <c r="A15">
        <f>INDEX(resultados!$A$2:$ZZ$558, 9, MATCH($B$1, resultados!$A$1:$ZZ$1, 0))</f>
        <v/>
      </c>
      <c r="B15">
        <f>INDEX(resultados!$A$2:$ZZ$558, 9, MATCH($B$2, resultados!$A$1:$ZZ$1, 0))</f>
        <v/>
      </c>
      <c r="C15">
        <f>INDEX(resultados!$A$2:$ZZ$558, 9, MATCH($B$3, resultados!$A$1:$ZZ$1, 0))</f>
        <v/>
      </c>
    </row>
    <row r="16">
      <c r="A16">
        <f>INDEX(resultados!$A$2:$ZZ$558, 10, MATCH($B$1, resultados!$A$1:$ZZ$1, 0))</f>
        <v/>
      </c>
      <c r="B16">
        <f>INDEX(resultados!$A$2:$ZZ$558, 10, MATCH($B$2, resultados!$A$1:$ZZ$1, 0))</f>
        <v/>
      </c>
      <c r="C16">
        <f>INDEX(resultados!$A$2:$ZZ$558, 10, MATCH($B$3, resultados!$A$1:$ZZ$1, 0))</f>
        <v/>
      </c>
    </row>
    <row r="17">
      <c r="A17">
        <f>INDEX(resultados!$A$2:$ZZ$558, 11, MATCH($B$1, resultados!$A$1:$ZZ$1, 0))</f>
        <v/>
      </c>
      <c r="B17">
        <f>INDEX(resultados!$A$2:$ZZ$558, 11, MATCH($B$2, resultados!$A$1:$ZZ$1, 0))</f>
        <v/>
      </c>
      <c r="C17">
        <f>INDEX(resultados!$A$2:$ZZ$558, 11, MATCH($B$3, resultados!$A$1:$ZZ$1, 0))</f>
        <v/>
      </c>
    </row>
    <row r="18">
      <c r="A18">
        <f>INDEX(resultados!$A$2:$ZZ$558, 12, MATCH($B$1, resultados!$A$1:$ZZ$1, 0))</f>
        <v/>
      </c>
      <c r="B18">
        <f>INDEX(resultados!$A$2:$ZZ$558, 12, MATCH($B$2, resultados!$A$1:$ZZ$1, 0))</f>
        <v/>
      </c>
      <c r="C18">
        <f>INDEX(resultados!$A$2:$ZZ$558, 12, MATCH($B$3, resultados!$A$1:$ZZ$1, 0))</f>
        <v/>
      </c>
    </row>
    <row r="19">
      <c r="A19">
        <f>INDEX(resultados!$A$2:$ZZ$558, 13, MATCH($B$1, resultados!$A$1:$ZZ$1, 0))</f>
        <v/>
      </c>
      <c r="B19">
        <f>INDEX(resultados!$A$2:$ZZ$558, 13, MATCH($B$2, resultados!$A$1:$ZZ$1, 0))</f>
        <v/>
      </c>
      <c r="C19">
        <f>INDEX(resultados!$A$2:$ZZ$558, 13, MATCH($B$3, resultados!$A$1:$ZZ$1, 0))</f>
        <v/>
      </c>
    </row>
    <row r="20">
      <c r="A20">
        <f>INDEX(resultados!$A$2:$ZZ$558, 14, MATCH($B$1, resultados!$A$1:$ZZ$1, 0))</f>
        <v/>
      </c>
      <c r="B20">
        <f>INDEX(resultados!$A$2:$ZZ$558, 14, MATCH($B$2, resultados!$A$1:$ZZ$1, 0))</f>
        <v/>
      </c>
      <c r="C20">
        <f>INDEX(resultados!$A$2:$ZZ$558, 14, MATCH($B$3, resultados!$A$1:$ZZ$1, 0))</f>
        <v/>
      </c>
    </row>
    <row r="21">
      <c r="A21">
        <f>INDEX(resultados!$A$2:$ZZ$558, 15, MATCH($B$1, resultados!$A$1:$ZZ$1, 0))</f>
        <v/>
      </c>
      <c r="B21">
        <f>INDEX(resultados!$A$2:$ZZ$558, 15, MATCH($B$2, resultados!$A$1:$ZZ$1, 0))</f>
        <v/>
      </c>
      <c r="C21">
        <f>INDEX(resultados!$A$2:$ZZ$558, 15, MATCH($B$3, resultados!$A$1:$ZZ$1, 0))</f>
        <v/>
      </c>
    </row>
    <row r="22">
      <c r="A22">
        <f>INDEX(resultados!$A$2:$ZZ$558, 16, MATCH($B$1, resultados!$A$1:$ZZ$1, 0))</f>
        <v/>
      </c>
      <c r="B22">
        <f>INDEX(resultados!$A$2:$ZZ$558, 16, MATCH($B$2, resultados!$A$1:$ZZ$1, 0))</f>
        <v/>
      </c>
      <c r="C22">
        <f>INDEX(resultados!$A$2:$ZZ$558, 16, MATCH($B$3, resultados!$A$1:$ZZ$1, 0))</f>
        <v/>
      </c>
    </row>
    <row r="23">
      <c r="A23">
        <f>INDEX(resultados!$A$2:$ZZ$558, 17, MATCH($B$1, resultados!$A$1:$ZZ$1, 0))</f>
        <v/>
      </c>
      <c r="B23">
        <f>INDEX(resultados!$A$2:$ZZ$558, 17, MATCH($B$2, resultados!$A$1:$ZZ$1, 0))</f>
        <v/>
      </c>
      <c r="C23">
        <f>INDEX(resultados!$A$2:$ZZ$558, 17, MATCH($B$3, resultados!$A$1:$ZZ$1, 0))</f>
        <v/>
      </c>
    </row>
    <row r="24">
      <c r="A24">
        <f>INDEX(resultados!$A$2:$ZZ$558, 18, MATCH($B$1, resultados!$A$1:$ZZ$1, 0))</f>
        <v/>
      </c>
      <c r="B24">
        <f>INDEX(resultados!$A$2:$ZZ$558, 18, MATCH($B$2, resultados!$A$1:$ZZ$1, 0))</f>
        <v/>
      </c>
      <c r="C24">
        <f>INDEX(resultados!$A$2:$ZZ$558, 18, MATCH($B$3, resultados!$A$1:$ZZ$1, 0))</f>
        <v/>
      </c>
    </row>
    <row r="25">
      <c r="A25">
        <f>INDEX(resultados!$A$2:$ZZ$558, 19, MATCH($B$1, resultados!$A$1:$ZZ$1, 0))</f>
        <v/>
      </c>
      <c r="B25">
        <f>INDEX(resultados!$A$2:$ZZ$558, 19, MATCH($B$2, resultados!$A$1:$ZZ$1, 0))</f>
        <v/>
      </c>
      <c r="C25">
        <f>INDEX(resultados!$A$2:$ZZ$558, 19, MATCH($B$3, resultados!$A$1:$ZZ$1, 0))</f>
        <v/>
      </c>
    </row>
    <row r="26">
      <c r="A26">
        <f>INDEX(resultados!$A$2:$ZZ$558, 20, MATCH($B$1, resultados!$A$1:$ZZ$1, 0))</f>
        <v/>
      </c>
      <c r="B26">
        <f>INDEX(resultados!$A$2:$ZZ$558, 20, MATCH($B$2, resultados!$A$1:$ZZ$1, 0))</f>
        <v/>
      </c>
      <c r="C26">
        <f>INDEX(resultados!$A$2:$ZZ$558, 20, MATCH($B$3, resultados!$A$1:$ZZ$1, 0))</f>
        <v/>
      </c>
    </row>
    <row r="27">
      <c r="A27">
        <f>INDEX(resultados!$A$2:$ZZ$558, 21, MATCH($B$1, resultados!$A$1:$ZZ$1, 0))</f>
        <v/>
      </c>
      <c r="B27">
        <f>INDEX(resultados!$A$2:$ZZ$558, 21, MATCH($B$2, resultados!$A$1:$ZZ$1, 0))</f>
        <v/>
      </c>
      <c r="C27">
        <f>INDEX(resultados!$A$2:$ZZ$558, 21, MATCH($B$3, resultados!$A$1:$ZZ$1, 0))</f>
        <v/>
      </c>
    </row>
    <row r="28">
      <c r="A28">
        <f>INDEX(resultados!$A$2:$ZZ$558, 22, MATCH($B$1, resultados!$A$1:$ZZ$1, 0))</f>
        <v/>
      </c>
      <c r="B28">
        <f>INDEX(resultados!$A$2:$ZZ$558, 22, MATCH($B$2, resultados!$A$1:$ZZ$1, 0))</f>
        <v/>
      </c>
      <c r="C28">
        <f>INDEX(resultados!$A$2:$ZZ$558, 22, MATCH($B$3, resultados!$A$1:$ZZ$1, 0))</f>
        <v/>
      </c>
    </row>
    <row r="29">
      <c r="A29">
        <f>INDEX(resultados!$A$2:$ZZ$558, 23, MATCH($B$1, resultados!$A$1:$ZZ$1, 0))</f>
        <v/>
      </c>
      <c r="B29">
        <f>INDEX(resultados!$A$2:$ZZ$558, 23, MATCH($B$2, resultados!$A$1:$ZZ$1, 0))</f>
        <v/>
      </c>
      <c r="C29">
        <f>INDEX(resultados!$A$2:$ZZ$558, 23, MATCH($B$3, resultados!$A$1:$ZZ$1, 0))</f>
        <v/>
      </c>
    </row>
    <row r="30">
      <c r="A30">
        <f>INDEX(resultados!$A$2:$ZZ$558, 24, MATCH($B$1, resultados!$A$1:$ZZ$1, 0))</f>
        <v/>
      </c>
      <c r="B30">
        <f>INDEX(resultados!$A$2:$ZZ$558, 24, MATCH($B$2, resultados!$A$1:$ZZ$1, 0))</f>
        <v/>
      </c>
      <c r="C30">
        <f>INDEX(resultados!$A$2:$ZZ$558, 24, MATCH($B$3, resultados!$A$1:$ZZ$1, 0))</f>
        <v/>
      </c>
    </row>
    <row r="31">
      <c r="A31">
        <f>INDEX(resultados!$A$2:$ZZ$558, 25, MATCH($B$1, resultados!$A$1:$ZZ$1, 0))</f>
        <v/>
      </c>
      <c r="B31">
        <f>INDEX(resultados!$A$2:$ZZ$558, 25, MATCH($B$2, resultados!$A$1:$ZZ$1, 0))</f>
        <v/>
      </c>
      <c r="C31">
        <f>INDEX(resultados!$A$2:$ZZ$558, 25, MATCH($B$3, resultados!$A$1:$ZZ$1, 0))</f>
        <v/>
      </c>
    </row>
    <row r="32">
      <c r="A32">
        <f>INDEX(resultados!$A$2:$ZZ$558, 26, MATCH($B$1, resultados!$A$1:$ZZ$1, 0))</f>
        <v/>
      </c>
      <c r="B32">
        <f>INDEX(resultados!$A$2:$ZZ$558, 26, MATCH($B$2, resultados!$A$1:$ZZ$1, 0))</f>
        <v/>
      </c>
      <c r="C32">
        <f>INDEX(resultados!$A$2:$ZZ$558, 26, MATCH($B$3, resultados!$A$1:$ZZ$1, 0))</f>
        <v/>
      </c>
    </row>
    <row r="33">
      <c r="A33">
        <f>INDEX(resultados!$A$2:$ZZ$558, 27, MATCH($B$1, resultados!$A$1:$ZZ$1, 0))</f>
        <v/>
      </c>
      <c r="B33">
        <f>INDEX(resultados!$A$2:$ZZ$558, 27, MATCH($B$2, resultados!$A$1:$ZZ$1, 0))</f>
        <v/>
      </c>
      <c r="C33">
        <f>INDEX(resultados!$A$2:$ZZ$558, 27, MATCH($B$3, resultados!$A$1:$ZZ$1, 0))</f>
        <v/>
      </c>
    </row>
    <row r="34">
      <c r="A34">
        <f>INDEX(resultados!$A$2:$ZZ$558, 28, MATCH($B$1, resultados!$A$1:$ZZ$1, 0))</f>
        <v/>
      </c>
      <c r="B34">
        <f>INDEX(resultados!$A$2:$ZZ$558, 28, MATCH($B$2, resultados!$A$1:$ZZ$1, 0))</f>
        <v/>
      </c>
      <c r="C34">
        <f>INDEX(resultados!$A$2:$ZZ$558, 28, MATCH($B$3, resultados!$A$1:$ZZ$1, 0))</f>
        <v/>
      </c>
    </row>
    <row r="35">
      <c r="A35">
        <f>INDEX(resultados!$A$2:$ZZ$558, 29, MATCH($B$1, resultados!$A$1:$ZZ$1, 0))</f>
        <v/>
      </c>
      <c r="B35">
        <f>INDEX(resultados!$A$2:$ZZ$558, 29, MATCH($B$2, resultados!$A$1:$ZZ$1, 0))</f>
        <v/>
      </c>
      <c r="C35">
        <f>INDEX(resultados!$A$2:$ZZ$558, 29, MATCH($B$3, resultados!$A$1:$ZZ$1, 0))</f>
        <v/>
      </c>
    </row>
    <row r="36">
      <c r="A36">
        <f>INDEX(resultados!$A$2:$ZZ$558, 30, MATCH($B$1, resultados!$A$1:$ZZ$1, 0))</f>
        <v/>
      </c>
      <c r="B36">
        <f>INDEX(resultados!$A$2:$ZZ$558, 30, MATCH($B$2, resultados!$A$1:$ZZ$1, 0))</f>
        <v/>
      </c>
      <c r="C36">
        <f>INDEX(resultados!$A$2:$ZZ$558, 30, MATCH($B$3, resultados!$A$1:$ZZ$1, 0))</f>
        <v/>
      </c>
    </row>
    <row r="37">
      <c r="A37">
        <f>INDEX(resultados!$A$2:$ZZ$558, 31, MATCH($B$1, resultados!$A$1:$ZZ$1, 0))</f>
        <v/>
      </c>
      <c r="B37">
        <f>INDEX(resultados!$A$2:$ZZ$558, 31, MATCH($B$2, resultados!$A$1:$ZZ$1, 0))</f>
        <v/>
      </c>
      <c r="C37">
        <f>INDEX(resultados!$A$2:$ZZ$558, 31, MATCH($B$3, resultados!$A$1:$ZZ$1, 0))</f>
        <v/>
      </c>
    </row>
    <row r="38">
      <c r="A38">
        <f>INDEX(resultados!$A$2:$ZZ$558, 32, MATCH($B$1, resultados!$A$1:$ZZ$1, 0))</f>
        <v/>
      </c>
      <c r="B38">
        <f>INDEX(resultados!$A$2:$ZZ$558, 32, MATCH($B$2, resultados!$A$1:$ZZ$1, 0))</f>
        <v/>
      </c>
      <c r="C38">
        <f>INDEX(resultados!$A$2:$ZZ$558, 32, MATCH($B$3, resultados!$A$1:$ZZ$1, 0))</f>
        <v/>
      </c>
    </row>
    <row r="39">
      <c r="A39">
        <f>INDEX(resultados!$A$2:$ZZ$558, 33, MATCH($B$1, resultados!$A$1:$ZZ$1, 0))</f>
        <v/>
      </c>
      <c r="B39">
        <f>INDEX(resultados!$A$2:$ZZ$558, 33, MATCH($B$2, resultados!$A$1:$ZZ$1, 0))</f>
        <v/>
      </c>
      <c r="C39">
        <f>INDEX(resultados!$A$2:$ZZ$558, 33, MATCH($B$3, resultados!$A$1:$ZZ$1, 0))</f>
        <v/>
      </c>
    </row>
    <row r="40">
      <c r="A40">
        <f>INDEX(resultados!$A$2:$ZZ$558, 34, MATCH($B$1, resultados!$A$1:$ZZ$1, 0))</f>
        <v/>
      </c>
      <c r="B40">
        <f>INDEX(resultados!$A$2:$ZZ$558, 34, MATCH($B$2, resultados!$A$1:$ZZ$1, 0))</f>
        <v/>
      </c>
      <c r="C40">
        <f>INDEX(resultados!$A$2:$ZZ$558, 34, MATCH($B$3, resultados!$A$1:$ZZ$1, 0))</f>
        <v/>
      </c>
    </row>
    <row r="41">
      <c r="A41">
        <f>INDEX(resultados!$A$2:$ZZ$558, 35, MATCH($B$1, resultados!$A$1:$ZZ$1, 0))</f>
        <v/>
      </c>
      <c r="B41">
        <f>INDEX(resultados!$A$2:$ZZ$558, 35, MATCH($B$2, resultados!$A$1:$ZZ$1, 0))</f>
        <v/>
      </c>
      <c r="C41">
        <f>INDEX(resultados!$A$2:$ZZ$558, 35, MATCH($B$3, resultados!$A$1:$ZZ$1, 0))</f>
        <v/>
      </c>
    </row>
    <row r="42">
      <c r="A42">
        <f>INDEX(resultados!$A$2:$ZZ$558, 36, MATCH($B$1, resultados!$A$1:$ZZ$1, 0))</f>
        <v/>
      </c>
      <c r="B42">
        <f>INDEX(resultados!$A$2:$ZZ$558, 36, MATCH($B$2, resultados!$A$1:$ZZ$1, 0))</f>
        <v/>
      </c>
      <c r="C42">
        <f>INDEX(resultados!$A$2:$ZZ$558, 36, MATCH($B$3, resultados!$A$1:$ZZ$1, 0))</f>
        <v/>
      </c>
    </row>
    <row r="43">
      <c r="A43">
        <f>INDEX(resultados!$A$2:$ZZ$558, 37, MATCH($B$1, resultados!$A$1:$ZZ$1, 0))</f>
        <v/>
      </c>
      <c r="B43">
        <f>INDEX(resultados!$A$2:$ZZ$558, 37, MATCH($B$2, resultados!$A$1:$ZZ$1, 0))</f>
        <v/>
      </c>
      <c r="C43">
        <f>INDEX(resultados!$A$2:$ZZ$558, 37, MATCH($B$3, resultados!$A$1:$ZZ$1, 0))</f>
        <v/>
      </c>
    </row>
    <row r="44">
      <c r="A44">
        <f>INDEX(resultados!$A$2:$ZZ$558, 38, MATCH($B$1, resultados!$A$1:$ZZ$1, 0))</f>
        <v/>
      </c>
      <c r="B44">
        <f>INDEX(resultados!$A$2:$ZZ$558, 38, MATCH($B$2, resultados!$A$1:$ZZ$1, 0))</f>
        <v/>
      </c>
      <c r="C44">
        <f>INDEX(resultados!$A$2:$ZZ$558, 38, MATCH($B$3, resultados!$A$1:$ZZ$1, 0))</f>
        <v/>
      </c>
    </row>
    <row r="45">
      <c r="A45">
        <f>INDEX(resultados!$A$2:$ZZ$558, 39, MATCH($B$1, resultados!$A$1:$ZZ$1, 0))</f>
        <v/>
      </c>
      <c r="B45">
        <f>INDEX(resultados!$A$2:$ZZ$558, 39, MATCH($B$2, resultados!$A$1:$ZZ$1, 0))</f>
        <v/>
      </c>
      <c r="C45">
        <f>INDEX(resultados!$A$2:$ZZ$558, 39, MATCH($B$3, resultados!$A$1:$ZZ$1, 0))</f>
        <v/>
      </c>
    </row>
    <row r="46">
      <c r="A46">
        <f>INDEX(resultados!$A$2:$ZZ$558, 40, MATCH($B$1, resultados!$A$1:$ZZ$1, 0))</f>
        <v/>
      </c>
      <c r="B46">
        <f>INDEX(resultados!$A$2:$ZZ$558, 40, MATCH($B$2, resultados!$A$1:$ZZ$1, 0))</f>
        <v/>
      </c>
      <c r="C46">
        <f>INDEX(resultados!$A$2:$ZZ$558, 40, MATCH($B$3, resultados!$A$1:$ZZ$1, 0))</f>
        <v/>
      </c>
    </row>
    <row r="47">
      <c r="A47">
        <f>INDEX(resultados!$A$2:$ZZ$558, 41, MATCH($B$1, resultados!$A$1:$ZZ$1, 0))</f>
        <v/>
      </c>
      <c r="B47">
        <f>INDEX(resultados!$A$2:$ZZ$558, 41, MATCH($B$2, resultados!$A$1:$ZZ$1, 0))</f>
        <v/>
      </c>
      <c r="C47">
        <f>INDEX(resultados!$A$2:$ZZ$558, 41, MATCH($B$3, resultados!$A$1:$ZZ$1, 0))</f>
        <v/>
      </c>
    </row>
    <row r="48">
      <c r="A48">
        <f>INDEX(resultados!$A$2:$ZZ$558, 42, MATCH($B$1, resultados!$A$1:$ZZ$1, 0))</f>
        <v/>
      </c>
      <c r="B48">
        <f>INDEX(resultados!$A$2:$ZZ$558, 42, MATCH($B$2, resultados!$A$1:$ZZ$1, 0))</f>
        <v/>
      </c>
      <c r="C48">
        <f>INDEX(resultados!$A$2:$ZZ$558, 42, MATCH($B$3, resultados!$A$1:$ZZ$1, 0))</f>
        <v/>
      </c>
    </row>
    <row r="49">
      <c r="A49">
        <f>INDEX(resultados!$A$2:$ZZ$558, 43, MATCH($B$1, resultados!$A$1:$ZZ$1, 0))</f>
        <v/>
      </c>
      <c r="B49">
        <f>INDEX(resultados!$A$2:$ZZ$558, 43, MATCH($B$2, resultados!$A$1:$ZZ$1, 0))</f>
        <v/>
      </c>
      <c r="C49">
        <f>INDEX(resultados!$A$2:$ZZ$558, 43, MATCH($B$3, resultados!$A$1:$ZZ$1, 0))</f>
        <v/>
      </c>
    </row>
    <row r="50">
      <c r="A50">
        <f>INDEX(resultados!$A$2:$ZZ$558, 44, MATCH($B$1, resultados!$A$1:$ZZ$1, 0))</f>
        <v/>
      </c>
      <c r="B50">
        <f>INDEX(resultados!$A$2:$ZZ$558, 44, MATCH($B$2, resultados!$A$1:$ZZ$1, 0))</f>
        <v/>
      </c>
      <c r="C50">
        <f>INDEX(resultados!$A$2:$ZZ$558, 44, MATCH($B$3, resultados!$A$1:$ZZ$1, 0))</f>
        <v/>
      </c>
    </row>
    <row r="51">
      <c r="A51">
        <f>INDEX(resultados!$A$2:$ZZ$558, 45, MATCH($B$1, resultados!$A$1:$ZZ$1, 0))</f>
        <v/>
      </c>
      <c r="B51">
        <f>INDEX(resultados!$A$2:$ZZ$558, 45, MATCH($B$2, resultados!$A$1:$ZZ$1, 0))</f>
        <v/>
      </c>
      <c r="C51">
        <f>INDEX(resultados!$A$2:$ZZ$558, 45, MATCH($B$3, resultados!$A$1:$ZZ$1, 0))</f>
        <v/>
      </c>
    </row>
    <row r="52">
      <c r="A52">
        <f>INDEX(resultados!$A$2:$ZZ$558, 46, MATCH($B$1, resultados!$A$1:$ZZ$1, 0))</f>
        <v/>
      </c>
      <c r="B52">
        <f>INDEX(resultados!$A$2:$ZZ$558, 46, MATCH($B$2, resultados!$A$1:$ZZ$1, 0))</f>
        <v/>
      </c>
      <c r="C52">
        <f>INDEX(resultados!$A$2:$ZZ$558, 46, MATCH($B$3, resultados!$A$1:$ZZ$1, 0))</f>
        <v/>
      </c>
    </row>
    <row r="53">
      <c r="A53">
        <f>INDEX(resultados!$A$2:$ZZ$558, 47, MATCH($B$1, resultados!$A$1:$ZZ$1, 0))</f>
        <v/>
      </c>
      <c r="B53">
        <f>INDEX(resultados!$A$2:$ZZ$558, 47, MATCH($B$2, resultados!$A$1:$ZZ$1, 0))</f>
        <v/>
      </c>
      <c r="C53">
        <f>INDEX(resultados!$A$2:$ZZ$558, 47, MATCH($B$3, resultados!$A$1:$ZZ$1, 0))</f>
        <v/>
      </c>
    </row>
    <row r="54">
      <c r="A54">
        <f>INDEX(resultados!$A$2:$ZZ$558, 48, MATCH($B$1, resultados!$A$1:$ZZ$1, 0))</f>
        <v/>
      </c>
      <c r="B54">
        <f>INDEX(resultados!$A$2:$ZZ$558, 48, MATCH($B$2, resultados!$A$1:$ZZ$1, 0))</f>
        <v/>
      </c>
      <c r="C54">
        <f>INDEX(resultados!$A$2:$ZZ$558, 48, MATCH($B$3, resultados!$A$1:$ZZ$1, 0))</f>
        <v/>
      </c>
    </row>
    <row r="55">
      <c r="A55">
        <f>INDEX(resultados!$A$2:$ZZ$558, 49, MATCH($B$1, resultados!$A$1:$ZZ$1, 0))</f>
        <v/>
      </c>
      <c r="B55">
        <f>INDEX(resultados!$A$2:$ZZ$558, 49, MATCH($B$2, resultados!$A$1:$ZZ$1, 0))</f>
        <v/>
      </c>
      <c r="C55">
        <f>INDEX(resultados!$A$2:$ZZ$558, 49, MATCH($B$3, resultados!$A$1:$ZZ$1, 0))</f>
        <v/>
      </c>
    </row>
    <row r="56">
      <c r="A56">
        <f>INDEX(resultados!$A$2:$ZZ$558, 50, MATCH($B$1, resultados!$A$1:$ZZ$1, 0))</f>
        <v/>
      </c>
      <c r="B56">
        <f>INDEX(resultados!$A$2:$ZZ$558, 50, MATCH($B$2, resultados!$A$1:$ZZ$1, 0))</f>
        <v/>
      </c>
      <c r="C56">
        <f>INDEX(resultados!$A$2:$ZZ$558, 50, MATCH($B$3, resultados!$A$1:$ZZ$1, 0))</f>
        <v/>
      </c>
    </row>
    <row r="57">
      <c r="A57">
        <f>INDEX(resultados!$A$2:$ZZ$558, 51, MATCH($B$1, resultados!$A$1:$ZZ$1, 0))</f>
        <v/>
      </c>
      <c r="B57">
        <f>INDEX(resultados!$A$2:$ZZ$558, 51, MATCH($B$2, resultados!$A$1:$ZZ$1, 0))</f>
        <v/>
      </c>
      <c r="C57">
        <f>INDEX(resultados!$A$2:$ZZ$558, 51, MATCH($B$3, resultados!$A$1:$ZZ$1, 0))</f>
        <v/>
      </c>
    </row>
    <row r="58">
      <c r="A58">
        <f>INDEX(resultados!$A$2:$ZZ$558, 52, MATCH($B$1, resultados!$A$1:$ZZ$1, 0))</f>
        <v/>
      </c>
      <c r="B58">
        <f>INDEX(resultados!$A$2:$ZZ$558, 52, MATCH($B$2, resultados!$A$1:$ZZ$1, 0))</f>
        <v/>
      </c>
      <c r="C58">
        <f>INDEX(resultados!$A$2:$ZZ$558, 52, MATCH($B$3, resultados!$A$1:$ZZ$1, 0))</f>
        <v/>
      </c>
    </row>
    <row r="59">
      <c r="A59">
        <f>INDEX(resultados!$A$2:$ZZ$558, 53, MATCH($B$1, resultados!$A$1:$ZZ$1, 0))</f>
        <v/>
      </c>
      <c r="B59">
        <f>INDEX(resultados!$A$2:$ZZ$558, 53, MATCH($B$2, resultados!$A$1:$ZZ$1, 0))</f>
        <v/>
      </c>
      <c r="C59">
        <f>INDEX(resultados!$A$2:$ZZ$558, 53, MATCH($B$3, resultados!$A$1:$ZZ$1, 0))</f>
        <v/>
      </c>
    </row>
    <row r="60">
      <c r="A60">
        <f>INDEX(resultados!$A$2:$ZZ$558, 54, MATCH($B$1, resultados!$A$1:$ZZ$1, 0))</f>
        <v/>
      </c>
      <c r="B60">
        <f>INDEX(resultados!$A$2:$ZZ$558, 54, MATCH($B$2, resultados!$A$1:$ZZ$1, 0))</f>
        <v/>
      </c>
      <c r="C60">
        <f>INDEX(resultados!$A$2:$ZZ$558, 54, MATCH($B$3, resultados!$A$1:$ZZ$1, 0))</f>
        <v/>
      </c>
    </row>
    <row r="61">
      <c r="A61">
        <f>INDEX(resultados!$A$2:$ZZ$558, 55, MATCH($B$1, resultados!$A$1:$ZZ$1, 0))</f>
        <v/>
      </c>
      <c r="B61">
        <f>INDEX(resultados!$A$2:$ZZ$558, 55, MATCH($B$2, resultados!$A$1:$ZZ$1, 0))</f>
        <v/>
      </c>
      <c r="C61">
        <f>INDEX(resultados!$A$2:$ZZ$558, 55, MATCH($B$3, resultados!$A$1:$ZZ$1, 0))</f>
        <v/>
      </c>
    </row>
    <row r="62">
      <c r="A62">
        <f>INDEX(resultados!$A$2:$ZZ$558, 56, MATCH($B$1, resultados!$A$1:$ZZ$1, 0))</f>
        <v/>
      </c>
      <c r="B62">
        <f>INDEX(resultados!$A$2:$ZZ$558, 56, MATCH($B$2, resultados!$A$1:$ZZ$1, 0))</f>
        <v/>
      </c>
      <c r="C62">
        <f>INDEX(resultados!$A$2:$ZZ$558, 56, MATCH($B$3, resultados!$A$1:$ZZ$1, 0))</f>
        <v/>
      </c>
    </row>
    <row r="63">
      <c r="A63">
        <f>INDEX(resultados!$A$2:$ZZ$558, 57, MATCH($B$1, resultados!$A$1:$ZZ$1, 0))</f>
        <v/>
      </c>
      <c r="B63">
        <f>INDEX(resultados!$A$2:$ZZ$558, 57, MATCH($B$2, resultados!$A$1:$ZZ$1, 0))</f>
        <v/>
      </c>
      <c r="C63">
        <f>INDEX(resultados!$A$2:$ZZ$558, 57, MATCH($B$3, resultados!$A$1:$ZZ$1, 0))</f>
        <v/>
      </c>
    </row>
    <row r="64">
      <c r="A64">
        <f>INDEX(resultados!$A$2:$ZZ$558, 58, MATCH($B$1, resultados!$A$1:$ZZ$1, 0))</f>
        <v/>
      </c>
      <c r="B64">
        <f>INDEX(resultados!$A$2:$ZZ$558, 58, MATCH($B$2, resultados!$A$1:$ZZ$1, 0))</f>
        <v/>
      </c>
      <c r="C64">
        <f>INDEX(resultados!$A$2:$ZZ$558, 58, MATCH($B$3, resultados!$A$1:$ZZ$1, 0))</f>
        <v/>
      </c>
    </row>
    <row r="65">
      <c r="A65">
        <f>INDEX(resultados!$A$2:$ZZ$558, 59, MATCH($B$1, resultados!$A$1:$ZZ$1, 0))</f>
        <v/>
      </c>
      <c r="B65">
        <f>INDEX(resultados!$A$2:$ZZ$558, 59, MATCH($B$2, resultados!$A$1:$ZZ$1, 0))</f>
        <v/>
      </c>
      <c r="C65">
        <f>INDEX(resultados!$A$2:$ZZ$558, 59, MATCH($B$3, resultados!$A$1:$ZZ$1, 0))</f>
        <v/>
      </c>
    </row>
    <row r="66">
      <c r="A66">
        <f>INDEX(resultados!$A$2:$ZZ$558, 60, MATCH($B$1, resultados!$A$1:$ZZ$1, 0))</f>
        <v/>
      </c>
      <c r="B66">
        <f>INDEX(resultados!$A$2:$ZZ$558, 60, MATCH($B$2, resultados!$A$1:$ZZ$1, 0))</f>
        <v/>
      </c>
      <c r="C66">
        <f>INDEX(resultados!$A$2:$ZZ$558, 60, MATCH($B$3, resultados!$A$1:$ZZ$1, 0))</f>
        <v/>
      </c>
    </row>
    <row r="67">
      <c r="A67">
        <f>INDEX(resultados!$A$2:$ZZ$558, 61, MATCH($B$1, resultados!$A$1:$ZZ$1, 0))</f>
        <v/>
      </c>
      <c r="B67">
        <f>INDEX(resultados!$A$2:$ZZ$558, 61, MATCH($B$2, resultados!$A$1:$ZZ$1, 0))</f>
        <v/>
      </c>
      <c r="C67">
        <f>INDEX(resultados!$A$2:$ZZ$558, 61, MATCH($B$3, resultados!$A$1:$ZZ$1, 0))</f>
        <v/>
      </c>
    </row>
    <row r="68">
      <c r="A68">
        <f>INDEX(resultados!$A$2:$ZZ$558, 62, MATCH($B$1, resultados!$A$1:$ZZ$1, 0))</f>
        <v/>
      </c>
      <c r="B68">
        <f>INDEX(resultados!$A$2:$ZZ$558, 62, MATCH($B$2, resultados!$A$1:$ZZ$1, 0))</f>
        <v/>
      </c>
      <c r="C68">
        <f>INDEX(resultados!$A$2:$ZZ$558, 62, MATCH($B$3, resultados!$A$1:$ZZ$1, 0))</f>
        <v/>
      </c>
    </row>
    <row r="69">
      <c r="A69">
        <f>INDEX(resultados!$A$2:$ZZ$558, 63, MATCH($B$1, resultados!$A$1:$ZZ$1, 0))</f>
        <v/>
      </c>
      <c r="B69">
        <f>INDEX(resultados!$A$2:$ZZ$558, 63, MATCH($B$2, resultados!$A$1:$ZZ$1, 0))</f>
        <v/>
      </c>
      <c r="C69">
        <f>INDEX(resultados!$A$2:$ZZ$558, 63, MATCH($B$3, resultados!$A$1:$ZZ$1, 0))</f>
        <v/>
      </c>
    </row>
    <row r="70">
      <c r="A70">
        <f>INDEX(resultados!$A$2:$ZZ$558, 64, MATCH($B$1, resultados!$A$1:$ZZ$1, 0))</f>
        <v/>
      </c>
      <c r="B70">
        <f>INDEX(resultados!$A$2:$ZZ$558, 64, MATCH($B$2, resultados!$A$1:$ZZ$1, 0))</f>
        <v/>
      </c>
      <c r="C70">
        <f>INDEX(resultados!$A$2:$ZZ$558, 64, MATCH($B$3, resultados!$A$1:$ZZ$1, 0))</f>
        <v/>
      </c>
    </row>
    <row r="71">
      <c r="A71">
        <f>INDEX(resultados!$A$2:$ZZ$558, 65, MATCH($B$1, resultados!$A$1:$ZZ$1, 0))</f>
        <v/>
      </c>
      <c r="B71">
        <f>INDEX(resultados!$A$2:$ZZ$558, 65, MATCH($B$2, resultados!$A$1:$ZZ$1, 0))</f>
        <v/>
      </c>
      <c r="C71">
        <f>INDEX(resultados!$A$2:$ZZ$558, 65, MATCH($B$3, resultados!$A$1:$ZZ$1, 0))</f>
        <v/>
      </c>
    </row>
    <row r="72">
      <c r="A72">
        <f>INDEX(resultados!$A$2:$ZZ$558, 66, MATCH($B$1, resultados!$A$1:$ZZ$1, 0))</f>
        <v/>
      </c>
      <c r="B72">
        <f>INDEX(resultados!$A$2:$ZZ$558, 66, MATCH($B$2, resultados!$A$1:$ZZ$1, 0))</f>
        <v/>
      </c>
      <c r="C72">
        <f>INDEX(resultados!$A$2:$ZZ$558, 66, MATCH($B$3, resultados!$A$1:$ZZ$1, 0))</f>
        <v/>
      </c>
    </row>
    <row r="73">
      <c r="A73">
        <f>INDEX(resultados!$A$2:$ZZ$558, 67, MATCH($B$1, resultados!$A$1:$ZZ$1, 0))</f>
        <v/>
      </c>
      <c r="B73">
        <f>INDEX(resultados!$A$2:$ZZ$558, 67, MATCH($B$2, resultados!$A$1:$ZZ$1, 0))</f>
        <v/>
      </c>
      <c r="C73">
        <f>INDEX(resultados!$A$2:$ZZ$558, 67, MATCH($B$3, resultados!$A$1:$ZZ$1, 0))</f>
        <v/>
      </c>
    </row>
    <row r="74">
      <c r="A74">
        <f>INDEX(resultados!$A$2:$ZZ$558, 68, MATCH($B$1, resultados!$A$1:$ZZ$1, 0))</f>
        <v/>
      </c>
      <c r="B74">
        <f>INDEX(resultados!$A$2:$ZZ$558, 68, MATCH($B$2, resultados!$A$1:$ZZ$1, 0))</f>
        <v/>
      </c>
      <c r="C74">
        <f>INDEX(resultados!$A$2:$ZZ$558, 68, MATCH($B$3, resultados!$A$1:$ZZ$1, 0))</f>
        <v/>
      </c>
    </row>
    <row r="75">
      <c r="A75">
        <f>INDEX(resultados!$A$2:$ZZ$558, 69, MATCH($B$1, resultados!$A$1:$ZZ$1, 0))</f>
        <v/>
      </c>
      <c r="B75">
        <f>INDEX(resultados!$A$2:$ZZ$558, 69, MATCH($B$2, resultados!$A$1:$ZZ$1, 0))</f>
        <v/>
      </c>
      <c r="C75">
        <f>INDEX(resultados!$A$2:$ZZ$558, 69, MATCH($B$3, resultados!$A$1:$ZZ$1, 0))</f>
        <v/>
      </c>
    </row>
    <row r="76">
      <c r="A76">
        <f>INDEX(resultados!$A$2:$ZZ$558, 70, MATCH($B$1, resultados!$A$1:$ZZ$1, 0))</f>
        <v/>
      </c>
      <c r="B76">
        <f>INDEX(resultados!$A$2:$ZZ$558, 70, MATCH($B$2, resultados!$A$1:$ZZ$1, 0))</f>
        <v/>
      </c>
      <c r="C76">
        <f>INDEX(resultados!$A$2:$ZZ$558, 70, MATCH($B$3, resultados!$A$1:$ZZ$1, 0))</f>
        <v/>
      </c>
    </row>
    <row r="77">
      <c r="A77">
        <f>INDEX(resultados!$A$2:$ZZ$558, 71, MATCH($B$1, resultados!$A$1:$ZZ$1, 0))</f>
        <v/>
      </c>
      <c r="B77">
        <f>INDEX(resultados!$A$2:$ZZ$558, 71, MATCH($B$2, resultados!$A$1:$ZZ$1, 0))</f>
        <v/>
      </c>
      <c r="C77">
        <f>INDEX(resultados!$A$2:$ZZ$558, 71, MATCH($B$3, resultados!$A$1:$ZZ$1, 0))</f>
        <v/>
      </c>
    </row>
    <row r="78">
      <c r="A78">
        <f>INDEX(resultados!$A$2:$ZZ$558, 72, MATCH($B$1, resultados!$A$1:$ZZ$1, 0))</f>
        <v/>
      </c>
      <c r="B78">
        <f>INDEX(resultados!$A$2:$ZZ$558, 72, MATCH($B$2, resultados!$A$1:$ZZ$1, 0))</f>
        <v/>
      </c>
      <c r="C78">
        <f>INDEX(resultados!$A$2:$ZZ$558, 72, MATCH($B$3, resultados!$A$1:$ZZ$1, 0))</f>
        <v/>
      </c>
    </row>
    <row r="79">
      <c r="A79">
        <f>INDEX(resultados!$A$2:$ZZ$558, 73, MATCH($B$1, resultados!$A$1:$ZZ$1, 0))</f>
        <v/>
      </c>
      <c r="B79">
        <f>INDEX(resultados!$A$2:$ZZ$558, 73, MATCH($B$2, resultados!$A$1:$ZZ$1, 0))</f>
        <v/>
      </c>
      <c r="C79">
        <f>INDEX(resultados!$A$2:$ZZ$558, 73, MATCH($B$3, resultados!$A$1:$ZZ$1, 0))</f>
        <v/>
      </c>
    </row>
    <row r="80">
      <c r="A80">
        <f>INDEX(resultados!$A$2:$ZZ$558, 74, MATCH($B$1, resultados!$A$1:$ZZ$1, 0))</f>
        <v/>
      </c>
      <c r="B80">
        <f>INDEX(resultados!$A$2:$ZZ$558, 74, MATCH($B$2, resultados!$A$1:$ZZ$1, 0))</f>
        <v/>
      </c>
      <c r="C80">
        <f>INDEX(resultados!$A$2:$ZZ$558, 74, MATCH($B$3, resultados!$A$1:$ZZ$1, 0))</f>
        <v/>
      </c>
    </row>
    <row r="81">
      <c r="A81">
        <f>INDEX(resultados!$A$2:$ZZ$558, 75, MATCH($B$1, resultados!$A$1:$ZZ$1, 0))</f>
        <v/>
      </c>
      <c r="B81">
        <f>INDEX(resultados!$A$2:$ZZ$558, 75, MATCH($B$2, resultados!$A$1:$ZZ$1, 0))</f>
        <v/>
      </c>
      <c r="C81">
        <f>INDEX(resultados!$A$2:$ZZ$558, 75, MATCH($B$3, resultados!$A$1:$ZZ$1, 0))</f>
        <v/>
      </c>
    </row>
    <row r="82">
      <c r="A82">
        <f>INDEX(resultados!$A$2:$ZZ$558, 76, MATCH($B$1, resultados!$A$1:$ZZ$1, 0))</f>
        <v/>
      </c>
      <c r="B82">
        <f>INDEX(resultados!$A$2:$ZZ$558, 76, MATCH($B$2, resultados!$A$1:$ZZ$1, 0))</f>
        <v/>
      </c>
      <c r="C82">
        <f>INDEX(resultados!$A$2:$ZZ$558, 76, MATCH($B$3, resultados!$A$1:$ZZ$1, 0))</f>
        <v/>
      </c>
    </row>
    <row r="83">
      <c r="A83">
        <f>INDEX(resultados!$A$2:$ZZ$558, 77, MATCH($B$1, resultados!$A$1:$ZZ$1, 0))</f>
        <v/>
      </c>
      <c r="B83">
        <f>INDEX(resultados!$A$2:$ZZ$558, 77, MATCH($B$2, resultados!$A$1:$ZZ$1, 0))</f>
        <v/>
      </c>
      <c r="C83">
        <f>INDEX(resultados!$A$2:$ZZ$558, 77, MATCH($B$3, resultados!$A$1:$ZZ$1, 0))</f>
        <v/>
      </c>
    </row>
    <row r="84">
      <c r="A84">
        <f>INDEX(resultados!$A$2:$ZZ$558, 78, MATCH($B$1, resultados!$A$1:$ZZ$1, 0))</f>
        <v/>
      </c>
      <c r="B84">
        <f>INDEX(resultados!$A$2:$ZZ$558, 78, MATCH($B$2, resultados!$A$1:$ZZ$1, 0))</f>
        <v/>
      </c>
      <c r="C84">
        <f>INDEX(resultados!$A$2:$ZZ$558, 78, MATCH($B$3, resultados!$A$1:$ZZ$1, 0))</f>
        <v/>
      </c>
    </row>
    <row r="85">
      <c r="A85">
        <f>INDEX(resultados!$A$2:$ZZ$558, 79, MATCH($B$1, resultados!$A$1:$ZZ$1, 0))</f>
        <v/>
      </c>
      <c r="B85">
        <f>INDEX(resultados!$A$2:$ZZ$558, 79, MATCH($B$2, resultados!$A$1:$ZZ$1, 0))</f>
        <v/>
      </c>
      <c r="C85">
        <f>INDEX(resultados!$A$2:$ZZ$558, 79, MATCH($B$3, resultados!$A$1:$ZZ$1, 0))</f>
        <v/>
      </c>
    </row>
    <row r="86">
      <c r="A86">
        <f>INDEX(resultados!$A$2:$ZZ$558, 80, MATCH($B$1, resultados!$A$1:$ZZ$1, 0))</f>
        <v/>
      </c>
      <c r="B86">
        <f>INDEX(resultados!$A$2:$ZZ$558, 80, MATCH($B$2, resultados!$A$1:$ZZ$1, 0))</f>
        <v/>
      </c>
      <c r="C86">
        <f>INDEX(resultados!$A$2:$ZZ$558, 80, MATCH($B$3, resultados!$A$1:$ZZ$1, 0))</f>
        <v/>
      </c>
    </row>
    <row r="87">
      <c r="A87">
        <f>INDEX(resultados!$A$2:$ZZ$558, 81, MATCH($B$1, resultados!$A$1:$ZZ$1, 0))</f>
        <v/>
      </c>
      <c r="B87">
        <f>INDEX(resultados!$A$2:$ZZ$558, 81, MATCH($B$2, resultados!$A$1:$ZZ$1, 0))</f>
        <v/>
      </c>
      <c r="C87">
        <f>INDEX(resultados!$A$2:$ZZ$558, 81, MATCH($B$3, resultados!$A$1:$ZZ$1, 0))</f>
        <v/>
      </c>
    </row>
    <row r="88">
      <c r="A88">
        <f>INDEX(resultados!$A$2:$ZZ$558, 82, MATCH($B$1, resultados!$A$1:$ZZ$1, 0))</f>
        <v/>
      </c>
      <c r="B88">
        <f>INDEX(resultados!$A$2:$ZZ$558, 82, MATCH($B$2, resultados!$A$1:$ZZ$1, 0))</f>
        <v/>
      </c>
      <c r="C88">
        <f>INDEX(resultados!$A$2:$ZZ$558, 82, MATCH($B$3, resultados!$A$1:$ZZ$1, 0))</f>
        <v/>
      </c>
    </row>
    <row r="89">
      <c r="A89">
        <f>INDEX(resultados!$A$2:$ZZ$558, 83, MATCH($B$1, resultados!$A$1:$ZZ$1, 0))</f>
        <v/>
      </c>
      <c r="B89">
        <f>INDEX(resultados!$A$2:$ZZ$558, 83, MATCH($B$2, resultados!$A$1:$ZZ$1, 0))</f>
        <v/>
      </c>
      <c r="C89">
        <f>INDEX(resultados!$A$2:$ZZ$558, 83, MATCH($B$3, resultados!$A$1:$ZZ$1, 0))</f>
        <v/>
      </c>
    </row>
    <row r="90">
      <c r="A90">
        <f>INDEX(resultados!$A$2:$ZZ$558, 84, MATCH($B$1, resultados!$A$1:$ZZ$1, 0))</f>
        <v/>
      </c>
      <c r="B90">
        <f>INDEX(resultados!$A$2:$ZZ$558, 84, MATCH($B$2, resultados!$A$1:$ZZ$1, 0))</f>
        <v/>
      </c>
      <c r="C90">
        <f>INDEX(resultados!$A$2:$ZZ$558, 84, MATCH($B$3, resultados!$A$1:$ZZ$1, 0))</f>
        <v/>
      </c>
    </row>
    <row r="91">
      <c r="A91">
        <f>INDEX(resultados!$A$2:$ZZ$558, 85, MATCH($B$1, resultados!$A$1:$ZZ$1, 0))</f>
        <v/>
      </c>
      <c r="B91">
        <f>INDEX(resultados!$A$2:$ZZ$558, 85, MATCH($B$2, resultados!$A$1:$ZZ$1, 0))</f>
        <v/>
      </c>
      <c r="C91">
        <f>INDEX(resultados!$A$2:$ZZ$558, 85, MATCH($B$3, resultados!$A$1:$ZZ$1, 0))</f>
        <v/>
      </c>
    </row>
    <row r="92">
      <c r="A92">
        <f>INDEX(resultados!$A$2:$ZZ$558, 86, MATCH($B$1, resultados!$A$1:$ZZ$1, 0))</f>
        <v/>
      </c>
      <c r="B92">
        <f>INDEX(resultados!$A$2:$ZZ$558, 86, MATCH($B$2, resultados!$A$1:$ZZ$1, 0))</f>
        <v/>
      </c>
      <c r="C92">
        <f>INDEX(resultados!$A$2:$ZZ$558, 86, MATCH($B$3, resultados!$A$1:$ZZ$1, 0))</f>
        <v/>
      </c>
    </row>
    <row r="93">
      <c r="A93">
        <f>INDEX(resultados!$A$2:$ZZ$558, 87, MATCH($B$1, resultados!$A$1:$ZZ$1, 0))</f>
        <v/>
      </c>
      <c r="B93">
        <f>INDEX(resultados!$A$2:$ZZ$558, 87, MATCH($B$2, resultados!$A$1:$ZZ$1, 0))</f>
        <v/>
      </c>
      <c r="C93">
        <f>INDEX(resultados!$A$2:$ZZ$558, 87, MATCH($B$3, resultados!$A$1:$ZZ$1, 0))</f>
        <v/>
      </c>
    </row>
    <row r="94">
      <c r="A94">
        <f>INDEX(resultados!$A$2:$ZZ$558, 88, MATCH($B$1, resultados!$A$1:$ZZ$1, 0))</f>
        <v/>
      </c>
      <c r="B94">
        <f>INDEX(resultados!$A$2:$ZZ$558, 88, MATCH($B$2, resultados!$A$1:$ZZ$1, 0))</f>
        <v/>
      </c>
      <c r="C94">
        <f>INDEX(resultados!$A$2:$ZZ$558, 88, MATCH($B$3, resultados!$A$1:$ZZ$1, 0))</f>
        <v/>
      </c>
    </row>
    <row r="95">
      <c r="A95">
        <f>INDEX(resultados!$A$2:$ZZ$558, 89, MATCH($B$1, resultados!$A$1:$ZZ$1, 0))</f>
        <v/>
      </c>
      <c r="B95">
        <f>INDEX(resultados!$A$2:$ZZ$558, 89, MATCH($B$2, resultados!$A$1:$ZZ$1, 0))</f>
        <v/>
      </c>
      <c r="C95">
        <f>INDEX(resultados!$A$2:$ZZ$558, 89, MATCH($B$3, resultados!$A$1:$ZZ$1, 0))</f>
        <v/>
      </c>
    </row>
    <row r="96">
      <c r="A96">
        <f>INDEX(resultados!$A$2:$ZZ$558, 90, MATCH($B$1, resultados!$A$1:$ZZ$1, 0))</f>
        <v/>
      </c>
      <c r="B96">
        <f>INDEX(resultados!$A$2:$ZZ$558, 90, MATCH($B$2, resultados!$A$1:$ZZ$1, 0))</f>
        <v/>
      </c>
      <c r="C96">
        <f>INDEX(resultados!$A$2:$ZZ$558, 90, MATCH($B$3, resultados!$A$1:$ZZ$1, 0))</f>
        <v/>
      </c>
    </row>
    <row r="97">
      <c r="A97">
        <f>INDEX(resultados!$A$2:$ZZ$558, 91, MATCH($B$1, resultados!$A$1:$ZZ$1, 0))</f>
        <v/>
      </c>
      <c r="B97">
        <f>INDEX(resultados!$A$2:$ZZ$558, 91, MATCH($B$2, resultados!$A$1:$ZZ$1, 0))</f>
        <v/>
      </c>
      <c r="C97">
        <f>INDEX(resultados!$A$2:$ZZ$558, 91, MATCH($B$3, resultados!$A$1:$ZZ$1, 0))</f>
        <v/>
      </c>
    </row>
    <row r="98">
      <c r="A98">
        <f>INDEX(resultados!$A$2:$ZZ$558, 92, MATCH($B$1, resultados!$A$1:$ZZ$1, 0))</f>
        <v/>
      </c>
      <c r="B98">
        <f>INDEX(resultados!$A$2:$ZZ$558, 92, MATCH($B$2, resultados!$A$1:$ZZ$1, 0))</f>
        <v/>
      </c>
      <c r="C98">
        <f>INDEX(resultados!$A$2:$ZZ$558, 92, MATCH($B$3, resultados!$A$1:$ZZ$1, 0))</f>
        <v/>
      </c>
    </row>
    <row r="99">
      <c r="A99">
        <f>INDEX(resultados!$A$2:$ZZ$558, 93, MATCH($B$1, resultados!$A$1:$ZZ$1, 0))</f>
        <v/>
      </c>
      <c r="B99">
        <f>INDEX(resultados!$A$2:$ZZ$558, 93, MATCH($B$2, resultados!$A$1:$ZZ$1, 0))</f>
        <v/>
      </c>
      <c r="C99">
        <f>INDEX(resultados!$A$2:$ZZ$558, 93, MATCH($B$3, resultados!$A$1:$ZZ$1, 0))</f>
        <v/>
      </c>
    </row>
    <row r="100">
      <c r="A100">
        <f>INDEX(resultados!$A$2:$ZZ$558, 94, MATCH($B$1, resultados!$A$1:$ZZ$1, 0))</f>
        <v/>
      </c>
      <c r="B100">
        <f>INDEX(resultados!$A$2:$ZZ$558, 94, MATCH($B$2, resultados!$A$1:$ZZ$1, 0))</f>
        <v/>
      </c>
      <c r="C100">
        <f>INDEX(resultados!$A$2:$ZZ$558, 94, MATCH($B$3, resultados!$A$1:$ZZ$1, 0))</f>
        <v/>
      </c>
    </row>
    <row r="101">
      <c r="A101">
        <f>INDEX(resultados!$A$2:$ZZ$558, 95, MATCH($B$1, resultados!$A$1:$ZZ$1, 0))</f>
        <v/>
      </c>
      <c r="B101">
        <f>INDEX(resultados!$A$2:$ZZ$558, 95, MATCH($B$2, resultados!$A$1:$ZZ$1, 0))</f>
        <v/>
      </c>
      <c r="C101">
        <f>INDEX(resultados!$A$2:$ZZ$558, 95, MATCH($B$3, resultados!$A$1:$ZZ$1, 0))</f>
        <v/>
      </c>
    </row>
    <row r="102">
      <c r="A102">
        <f>INDEX(resultados!$A$2:$ZZ$558, 96, MATCH($B$1, resultados!$A$1:$ZZ$1, 0))</f>
        <v/>
      </c>
      <c r="B102">
        <f>INDEX(resultados!$A$2:$ZZ$558, 96, MATCH($B$2, resultados!$A$1:$ZZ$1, 0))</f>
        <v/>
      </c>
      <c r="C102">
        <f>INDEX(resultados!$A$2:$ZZ$558, 96, MATCH($B$3, resultados!$A$1:$ZZ$1, 0))</f>
        <v/>
      </c>
    </row>
    <row r="103">
      <c r="A103">
        <f>INDEX(resultados!$A$2:$ZZ$558, 97, MATCH($B$1, resultados!$A$1:$ZZ$1, 0))</f>
        <v/>
      </c>
      <c r="B103">
        <f>INDEX(resultados!$A$2:$ZZ$558, 97, MATCH($B$2, resultados!$A$1:$ZZ$1, 0))</f>
        <v/>
      </c>
      <c r="C103">
        <f>INDEX(resultados!$A$2:$ZZ$558, 97, MATCH($B$3, resultados!$A$1:$ZZ$1, 0))</f>
        <v/>
      </c>
    </row>
    <row r="104">
      <c r="A104">
        <f>INDEX(resultados!$A$2:$ZZ$558, 98, MATCH($B$1, resultados!$A$1:$ZZ$1, 0))</f>
        <v/>
      </c>
      <c r="B104">
        <f>INDEX(resultados!$A$2:$ZZ$558, 98, MATCH($B$2, resultados!$A$1:$ZZ$1, 0))</f>
        <v/>
      </c>
      <c r="C104">
        <f>INDEX(resultados!$A$2:$ZZ$558, 98, MATCH($B$3, resultados!$A$1:$ZZ$1, 0))</f>
        <v/>
      </c>
    </row>
    <row r="105">
      <c r="A105">
        <f>INDEX(resultados!$A$2:$ZZ$558, 99, MATCH($B$1, resultados!$A$1:$ZZ$1, 0))</f>
        <v/>
      </c>
      <c r="B105">
        <f>INDEX(resultados!$A$2:$ZZ$558, 99, MATCH($B$2, resultados!$A$1:$ZZ$1, 0))</f>
        <v/>
      </c>
      <c r="C105">
        <f>INDEX(resultados!$A$2:$ZZ$558, 99, MATCH($B$3, resultados!$A$1:$ZZ$1, 0))</f>
        <v/>
      </c>
    </row>
    <row r="106">
      <c r="A106">
        <f>INDEX(resultados!$A$2:$ZZ$558, 100, MATCH($B$1, resultados!$A$1:$ZZ$1, 0))</f>
        <v/>
      </c>
      <c r="B106">
        <f>INDEX(resultados!$A$2:$ZZ$558, 100, MATCH($B$2, resultados!$A$1:$ZZ$1, 0))</f>
        <v/>
      </c>
      <c r="C106">
        <f>INDEX(resultados!$A$2:$ZZ$558, 100, MATCH($B$3, resultados!$A$1:$ZZ$1, 0))</f>
        <v/>
      </c>
    </row>
    <row r="107">
      <c r="A107">
        <f>INDEX(resultados!$A$2:$ZZ$558, 101, MATCH($B$1, resultados!$A$1:$ZZ$1, 0))</f>
        <v/>
      </c>
      <c r="B107">
        <f>INDEX(resultados!$A$2:$ZZ$558, 101, MATCH($B$2, resultados!$A$1:$ZZ$1, 0))</f>
        <v/>
      </c>
      <c r="C107">
        <f>INDEX(resultados!$A$2:$ZZ$558, 101, MATCH($B$3, resultados!$A$1:$ZZ$1, 0))</f>
        <v/>
      </c>
    </row>
    <row r="108">
      <c r="A108">
        <f>INDEX(resultados!$A$2:$ZZ$558, 102, MATCH($B$1, resultados!$A$1:$ZZ$1, 0))</f>
        <v/>
      </c>
      <c r="B108">
        <f>INDEX(resultados!$A$2:$ZZ$558, 102, MATCH($B$2, resultados!$A$1:$ZZ$1, 0))</f>
        <v/>
      </c>
      <c r="C108">
        <f>INDEX(resultados!$A$2:$ZZ$558, 102, MATCH($B$3, resultados!$A$1:$ZZ$1, 0))</f>
        <v/>
      </c>
    </row>
    <row r="109">
      <c r="A109">
        <f>INDEX(resultados!$A$2:$ZZ$558, 103, MATCH($B$1, resultados!$A$1:$ZZ$1, 0))</f>
        <v/>
      </c>
      <c r="B109">
        <f>INDEX(resultados!$A$2:$ZZ$558, 103, MATCH($B$2, resultados!$A$1:$ZZ$1, 0))</f>
        <v/>
      </c>
      <c r="C109">
        <f>INDEX(resultados!$A$2:$ZZ$558, 103, MATCH($B$3, resultados!$A$1:$ZZ$1, 0))</f>
        <v/>
      </c>
    </row>
    <row r="110">
      <c r="A110">
        <f>INDEX(resultados!$A$2:$ZZ$558, 104, MATCH($B$1, resultados!$A$1:$ZZ$1, 0))</f>
        <v/>
      </c>
      <c r="B110">
        <f>INDEX(resultados!$A$2:$ZZ$558, 104, MATCH($B$2, resultados!$A$1:$ZZ$1, 0))</f>
        <v/>
      </c>
      <c r="C110">
        <f>INDEX(resultados!$A$2:$ZZ$558, 104, MATCH($B$3, resultados!$A$1:$ZZ$1, 0))</f>
        <v/>
      </c>
    </row>
    <row r="111">
      <c r="A111">
        <f>INDEX(resultados!$A$2:$ZZ$558, 105, MATCH($B$1, resultados!$A$1:$ZZ$1, 0))</f>
        <v/>
      </c>
      <c r="B111">
        <f>INDEX(resultados!$A$2:$ZZ$558, 105, MATCH($B$2, resultados!$A$1:$ZZ$1, 0))</f>
        <v/>
      </c>
      <c r="C111">
        <f>INDEX(resultados!$A$2:$ZZ$558, 105, MATCH($B$3, resultados!$A$1:$ZZ$1, 0))</f>
        <v/>
      </c>
    </row>
    <row r="112">
      <c r="A112">
        <f>INDEX(resultados!$A$2:$ZZ$558, 106, MATCH($B$1, resultados!$A$1:$ZZ$1, 0))</f>
        <v/>
      </c>
      <c r="B112">
        <f>INDEX(resultados!$A$2:$ZZ$558, 106, MATCH($B$2, resultados!$A$1:$ZZ$1, 0))</f>
        <v/>
      </c>
      <c r="C112">
        <f>INDEX(resultados!$A$2:$ZZ$558, 106, MATCH($B$3, resultados!$A$1:$ZZ$1, 0))</f>
        <v/>
      </c>
    </row>
    <row r="113">
      <c r="A113">
        <f>INDEX(resultados!$A$2:$ZZ$558, 107, MATCH($B$1, resultados!$A$1:$ZZ$1, 0))</f>
        <v/>
      </c>
      <c r="B113">
        <f>INDEX(resultados!$A$2:$ZZ$558, 107, MATCH($B$2, resultados!$A$1:$ZZ$1, 0))</f>
        <v/>
      </c>
      <c r="C113">
        <f>INDEX(resultados!$A$2:$ZZ$558, 107, MATCH($B$3, resultados!$A$1:$ZZ$1, 0))</f>
        <v/>
      </c>
    </row>
    <row r="114">
      <c r="A114">
        <f>INDEX(resultados!$A$2:$ZZ$558, 108, MATCH($B$1, resultados!$A$1:$ZZ$1, 0))</f>
        <v/>
      </c>
      <c r="B114">
        <f>INDEX(resultados!$A$2:$ZZ$558, 108, MATCH($B$2, resultados!$A$1:$ZZ$1, 0))</f>
        <v/>
      </c>
      <c r="C114">
        <f>INDEX(resultados!$A$2:$ZZ$558, 108, MATCH($B$3, resultados!$A$1:$ZZ$1, 0))</f>
        <v/>
      </c>
    </row>
    <row r="115">
      <c r="A115">
        <f>INDEX(resultados!$A$2:$ZZ$558, 109, MATCH($B$1, resultados!$A$1:$ZZ$1, 0))</f>
        <v/>
      </c>
      <c r="B115">
        <f>INDEX(resultados!$A$2:$ZZ$558, 109, MATCH($B$2, resultados!$A$1:$ZZ$1, 0))</f>
        <v/>
      </c>
      <c r="C115">
        <f>INDEX(resultados!$A$2:$ZZ$558, 109, MATCH($B$3, resultados!$A$1:$ZZ$1, 0))</f>
        <v/>
      </c>
    </row>
    <row r="116">
      <c r="A116">
        <f>INDEX(resultados!$A$2:$ZZ$558, 110, MATCH($B$1, resultados!$A$1:$ZZ$1, 0))</f>
        <v/>
      </c>
      <c r="B116">
        <f>INDEX(resultados!$A$2:$ZZ$558, 110, MATCH($B$2, resultados!$A$1:$ZZ$1, 0))</f>
        <v/>
      </c>
      <c r="C116">
        <f>INDEX(resultados!$A$2:$ZZ$558, 110, MATCH($B$3, resultados!$A$1:$ZZ$1, 0))</f>
        <v/>
      </c>
    </row>
    <row r="117">
      <c r="A117">
        <f>INDEX(resultados!$A$2:$ZZ$558, 111, MATCH($B$1, resultados!$A$1:$ZZ$1, 0))</f>
        <v/>
      </c>
      <c r="B117">
        <f>INDEX(resultados!$A$2:$ZZ$558, 111, MATCH($B$2, resultados!$A$1:$ZZ$1, 0))</f>
        <v/>
      </c>
      <c r="C117">
        <f>INDEX(resultados!$A$2:$ZZ$558, 111, MATCH($B$3, resultados!$A$1:$ZZ$1, 0))</f>
        <v/>
      </c>
    </row>
    <row r="118">
      <c r="A118">
        <f>INDEX(resultados!$A$2:$ZZ$558, 112, MATCH($B$1, resultados!$A$1:$ZZ$1, 0))</f>
        <v/>
      </c>
      <c r="B118">
        <f>INDEX(resultados!$A$2:$ZZ$558, 112, MATCH($B$2, resultados!$A$1:$ZZ$1, 0))</f>
        <v/>
      </c>
      <c r="C118">
        <f>INDEX(resultados!$A$2:$ZZ$558, 112, MATCH($B$3, resultados!$A$1:$ZZ$1, 0))</f>
        <v/>
      </c>
    </row>
    <row r="119">
      <c r="A119">
        <f>INDEX(resultados!$A$2:$ZZ$558, 113, MATCH($B$1, resultados!$A$1:$ZZ$1, 0))</f>
        <v/>
      </c>
      <c r="B119">
        <f>INDEX(resultados!$A$2:$ZZ$558, 113, MATCH($B$2, resultados!$A$1:$ZZ$1, 0))</f>
        <v/>
      </c>
      <c r="C119">
        <f>INDEX(resultados!$A$2:$ZZ$558, 113, MATCH($B$3, resultados!$A$1:$ZZ$1, 0))</f>
        <v/>
      </c>
    </row>
    <row r="120">
      <c r="A120">
        <f>INDEX(resultados!$A$2:$ZZ$558, 114, MATCH($B$1, resultados!$A$1:$ZZ$1, 0))</f>
        <v/>
      </c>
      <c r="B120">
        <f>INDEX(resultados!$A$2:$ZZ$558, 114, MATCH($B$2, resultados!$A$1:$ZZ$1, 0))</f>
        <v/>
      </c>
      <c r="C120">
        <f>INDEX(resultados!$A$2:$ZZ$558, 114, MATCH($B$3, resultados!$A$1:$ZZ$1, 0))</f>
        <v/>
      </c>
    </row>
    <row r="121">
      <c r="A121">
        <f>INDEX(resultados!$A$2:$ZZ$558, 115, MATCH($B$1, resultados!$A$1:$ZZ$1, 0))</f>
        <v/>
      </c>
      <c r="B121">
        <f>INDEX(resultados!$A$2:$ZZ$558, 115, MATCH($B$2, resultados!$A$1:$ZZ$1, 0))</f>
        <v/>
      </c>
      <c r="C121">
        <f>INDEX(resultados!$A$2:$ZZ$558, 115, MATCH($B$3, resultados!$A$1:$ZZ$1, 0))</f>
        <v/>
      </c>
    </row>
    <row r="122">
      <c r="A122">
        <f>INDEX(resultados!$A$2:$ZZ$558, 116, MATCH($B$1, resultados!$A$1:$ZZ$1, 0))</f>
        <v/>
      </c>
      <c r="B122">
        <f>INDEX(resultados!$A$2:$ZZ$558, 116, MATCH($B$2, resultados!$A$1:$ZZ$1, 0))</f>
        <v/>
      </c>
      <c r="C122">
        <f>INDEX(resultados!$A$2:$ZZ$558, 116, MATCH($B$3, resultados!$A$1:$ZZ$1, 0))</f>
        <v/>
      </c>
    </row>
    <row r="123">
      <c r="A123">
        <f>INDEX(resultados!$A$2:$ZZ$558, 117, MATCH($B$1, resultados!$A$1:$ZZ$1, 0))</f>
        <v/>
      </c>
      <c r="B123">
        <f>INDEX(resultados!$A$2:$ZZ$558, 117, MATCH($B$2, resultados!$A$1:$ZZ$1, 0))</f>
        <v/>
      </c>
      <c r="C123">
        <f>INDEX(resultados!$A$2:$ZZ$558, 117, MATCH($B$3, resultados!$A$1:$ZZ$1, 0))</f>
        <v/>
      </c>
    </row>
    <row r="124">
      <c r="A124">
        <f>INDEX(resultados!$A$2:$ZZ$558, 118, MATCH($B$1, resultados!$A$1:$ZZ$1, 0))</f>
        <v/>
      </c>
      <c r="B124">
        <f>INDEX(resultados!$A$2:$ZZ$558, 118, MATCH($B$2, resultados!$A$1:$ZZ$1, 0))</f>
        <v/>
      </c>
      <c r="C124">
        <f>INDEX(resultados!$A$2:$ZZ$558, 118, MATCH($B$3, resultados!$A$1:$ZZ$1, 0))</f>
        <v/>
      </c>
    </row>
    <row r="125">
      <c r="A125">
        <f>INDEX(resultados!$A$2:$ZZ$558, 119, MATCH($B$1, resultados!$A$1:$ZZ$1, 0))</f>
        <v/>
      </c>
      <c r="B125">
        <f>INDEX(resultados!$A$2:$ZZ$558, 119, MATCH($B$2, resultados!$A$1:$ZZ$1, 0))</f>
        <v/>
      </c>
      <c r="C125">
        <f>INDEX(resultados!$A$2:$ZZ$558, 119, MATCH($B$3, resultados!$A$1:$ZZ$1, 0))</f>
        <v/>
      </c>
    </row>
    <row r="126">
      <c r="A126">
        <f>INDEX(resultados!$A$2:$ZZ$558, 120, MATCH($B$1, resultados!$A$1:$ZZ$1, 0))</f>
        <v/>
      </c>
      <c r="B126">
        <f>INDEX(resultados!$A$2:$ZZ$558, 120, MATCH($B$2, resultados!$A$1:$ZZ$1, 0))</f>
        <v/>
      </c>
      <c r="C126">
        <f>INDEX(resultados!$A$2:$ZZ$558, 120, MATCH($B$3, resultados!$A$1:$ZZ$1, 0))</f>
        <v/>
      </c>
    </row>
    <row r="127">
      <c r="A127">
        <f>INDEX(resultados!$A$2:$ZZ$558, 121, MATCH($B$1, resultados!$A$1:$ZZ$1, 0))</f>
        <v/>
      </c>
      <c r="B127">
        <f>INDEX(resultados!$A$2:$ZZ$558, 121, MATCH($B$2, resultados!$A$1:$ZZ$1, 0))</f>
        <v/>
      </c>
      <c r="C127">
        <f>INDEX(resultados!$A$2:$ZZ$558, 121, MATCH($B$3, resultados!$A$1:$ZZ$1, 0))</f>
        <v/>
      </c>
    </row>
    <row r="128">
      <c r="A128">
        <f>INDEX(resultados!$A$2:$ZZ$558, 122, MATCH($B$1, resultados!$A$1:$ZZ$1, 0))</f>
        <v/>
      </c>
      <c r="B128">
        <f>INDEX(resultados!$A$2:$ZZ$558, 122, MATCH($B$2, resultados!$A$1:$ZZ$1, 0))</f>
        <v/>
      </c>
      <c r="C128">
        <f>INDEX(resultados!$A$2:$ZZ$558, 122, MATCH($B$3, resultados!$A$1:$ZZ$1, 0))</f>
        <v/>
      </c>
    </row>
    <row r="129">
      <c r="A129">
        <f>INDEX(resultados!$A$2:$ZZ$558, 123, MATCH($B$1, resultados!$A$1:$ZZ$1, 0))</f>
        <v/>
      </c>
      <c r="B129">
        <f>INDEX(resultados!$A$2:$ZZ$558, 123, MATCH($B$2, resultados!$A$1:$ZZ$1, 0))</f>
        <v/>
      </c>
      <c r="C129">
        <f>INDEX(resultados!$A$2:$ZZ$558, 123, MATCH($B$3, resultados!$A$1:$ZZ$1, 0))</f>
        <v/>
      </c>
    </row>
    <row r="130">
      <c r="A130">
        <f>INDEX(resultados!$A$2:$ZZ$558, 124, MATCH($B$1, resultados!$A$1:$ZZ$1, 0))</f>
        <v/>
      </c>
      <c r="B130">
        <f>INDEX(resultados!$A$2:$ZZ$558, 124, MATCH($B$2, resultados!$A$1:$ZZ$1, 0))</f>
        <v/>
      </c>
      <c r="C130">
        <f>INDEX(resultados!$A$2:$ZZ$558, 124, MATCH($B$3, resultados!$A$1:$ZZ$1, 0))</f>
        <v/>
      </c>
    </row>
    <row r="131">
      <c r="A131">
        <f>INDEX(resultados!$A$2:$ZZ$558, 125, MATCH($B$1, resultados!$A$1:$ZZ$1, 0))</f>
        <v/>
      </c>
      <c r="B131">
        <f>INDEX(resultados!$A$2:$ZZ$558, 125, MATCH($B$2, resultados!$A$1:$ZZ$1, 0))</f>
        <v/>
      </c>
      <c r="C131">
        <f>INDEX(resultados!$A$2:$ZZ$558, 125, MATCH($B$3, resultados!$A$1:$ZZ$1, 0))</f>
        <v/>
      </c>
    </row>
    <row r="132">
      <c r="A132">
        <f>INDEX(resultados!$A$2:$ZZ$558, 126, MATCH($B$1, resultados!$A$1:$ZZ$1, 0))</f>
        <v/>
      </c>
      <c r="B132">
        <f>INDEX(resultados!$A$2:$ZZ$558, 126, MATCH($B$2, resultados!$A$1:$ZZ$1, 0))</f>
        <v/>
      </c>
      <c r="C132">
        <f>INDEX(resultados!$A$2:$ZZ$558, 126, MATCH($B$3, resultados!$A$1:$ZZ$1, 0))</f>
        <v/>
      </c>
    </row>
    <row r="133">
      <c r="A133">
        <f>INDEX(resultados!$A$2:$ZZ$558, 127, MATCH($B$1, resultados!$A$1:$ZZ$1, 0))</f>
        <v/>
      </c>
      <c r="B133">
        <f>INDEX(resultados!$A$2:$ZZ$558, 127, MATCH($B$2, resultados!$A$1:$ZZ$1, 0))</f>
        <v/>
      </c>
      <c r="C133">
        <f>INDEX(resultados!$A$2:$ZZ$558, 127, MATCH($B$3, resultados!$A$1:$ZZ$1, 0))</f>
        <v/>
      </c>
    </row>
    <row r="134">
      <c r="A134">
        <f>INDEX(resultados!$A$2:$ZZ$558, 128, MATCH($B$1, resultados!$A$1:$ZZ$1, 0))</f>
        <v/>
      </c>
      <c r="B134">
        <f>INDEX(resultados!$A$2:$ZZ$558, 128, MATCH($B$2, resultados!$A$1:$ZZ$1, 0))</f>
        <v/>
      </c>
      <c r="C134">
        <f>INDEX(resultados!$A$2:$ZZ$558, 128, MATCH($B$3, resultados!$A$1:$ZZ$1, 0))</f>
        <v/>
      </c>
    </row>
    <row r="135">
      <c r="A135">
        <f>INDEX(resultados!$A$2:$ZZ$558, 129, MATCH($B$1, resultados!$A$1:$ZZ$1, 0))</f>
        <v/>
      </c>
      <c r="B135">
        <f>INDEX(resultados!$A$2:$ZZ$558, 129, MATCH($B$2, resultados!$A$1:$ZZ$1, 0))</f>
        <v/>
      </c>
      <c r="C135">
        <f>INDEX(resultados!$A$2:$ZZ$558, 129, MATCH($B$3, resultados!$A$1:$ZZ$1, 0))</f>
        <v/>
      </c>
    </row>
    <row r="136">
      <c r="A136">
        <f>INDEX(resultados!$A$2:$ZZ$558, 130, MATCH($B$1, resultados!$A$1:$ZZ$1, 0))</f>
        <v/>
      </c>
      <c r="B136">
        <f>INDEX(resultados!$A$2:$ZZ$558, 130, MATCH($B$2, resultados!$A$1:$ZZ$1, 0))</f>
        <v/>
      </c>
      <c r="C136">
        <f>INDEX(resultados!$A$2:$ZZ$558, 130, MATCH($B$3, resultados!$A$1:$ZZ$1, 0))</f>
        <v/>
      </c>
    </row>
    <row r="137">
      <c r="A137">
        <f>INDEX(resultados!$A$2:$ZZ$558, 131, MATCH($B$1, resultados!$A$1:$ZZ$1, 0))</f>
        <v/>
      </c>
      <c r="B137">
        <f>INDEX(resultados!$A$2:$ZZ$558, 131, MATCH($B$2, resultados!$A$1:$ZZ$1, 0))</f>
        <v/>
      </c>
      <c r="C137">
        <f>INDEX(resultados!$A$2:$ZZ$558, 131, MATCH($B$3, resultados!$A$1:$ZZ$1, 0))</f>
        <v/>
      </c>
    </row>
    <row r="138">
      <c r="A138">
        <f>INDEX(resultados!$A$2:$ZZ$558, 132, MATCH($B$1, resultados!$A$1:$ZZ$1, 0))</f>
        <v/>
      </c>
      <c r="B138">
        <f>INDEX(resultados!$A$2:$ZZ$558, 132, MATCH($B$2, resultados!$A$1:$ZZ$1, 0))</f>
        <v/>
      </c>
      <c r="C138">
        <f>INDEX(resultados!$A$2:$ZZ$558, 132, MATCH($B$3, resultados!$A$1:$ZZ$1, 0))</f>
        <v/>
      </c>
    </row>
    <row r="139">
      <c r="A139">
        <f>INDEX(resultados!$A$2:$ZZ$558, 133, MATCH($B$1, resultados!$A$1:$ZZ$1, 0))</f>
        <v/>
      </c>
      <c r="B139">
        <f>INDEX(resultados!$A$2:$ZZ$558, 133, MATCH($B$2, resultados!$A$1:$ZZ$1, 0))</f>
        <v/>
      </c>
      <c r="C139">
        <f>INDEX(resultados!$A$2:$ZZ$558, 133, MATCH($B$3, resultados!$A$1:$ZZ$1, 0))</f>
        <v/>
      </c>
    </row>
    <row r="140">
      <c r="A140">
        <f>INDEX(resultados!$A$2:$ZZ$558, 134, MATCH($B$1, resultados!$A$1:$ZZ$1, 0))</f>
        <v/>
      </c>
      <c r="B140">
        <f>INDEX(resultados!$A$2:$ZZ$558, 134, MATCH($B$2, resultados!$A$1:$ZZ$1, 0))</f>
        <v/>
      </c>
      <c r="C140">
        <f>INDEX(resultados!$A$2:$ZZ$558, 134, MATCH($B$3, resultados!$A$1:$ZZ$1, 0))</f>
        <v/>
      </c>
    </row>
    <row r="141">
      <c r="A141">
        <f>INDEX(resultados!$A$2:$ZZ$558, 135, MATCH($B$1, resultados!$A$1:$ZZ$1, 0))</f>
        <v/>
      </c>
      <c r="B141">
        <f>INDEX(resultados!$A$2:$ZZ$558, 135, MATCH($B$2, resultados!$A$1:$ZZ$1, 0))</f>
        <v/>
      </c>
      <c r="C141">
        <f>INDEX(resultados!$A$2:$ZZ$558, 135, MATCH($B$3, resultados!$A$1:$ZZ$1, 0))</f>
        <v/>
      </c>
    </row>
    <row r="142">
      <c r="A142">
        <f>INDEX(resultados!$A$2:$ZZ$558, 136, MATCH($B$1, resultados!$A$1:$ZZ$1, 0))</f>
        <v/>
      </c>
      <c r="B142">
        <f>INDEX(resultados!$A$2:$ZZ$558, 136, MATCH($B$2, resultados!$A$1:$ZZ$1, 0))</f>
        <v/>
      </c>
      <c r="C142">
        <f>INDEX(resultados!$A$2:$ZZ$558, 136, MATCH($B$3, resultados!$A$1:$ZZ$1, 0))</f>
        <v/>
      </c>
    </row>
    <row r="143">
      <c r="A143">
        <f>INDEX(resultados!$A$2:$ZZ$558, 137, MATCH($B$1, resultados!$A$1:$ZZ$1, 0))</f>
        <v/>
      </c>
      <c r="B143">
        <f>INDEX(resultados!$A$2:$ZZ$558, 137, MATCH($B$2, resultados!$A$1:$ZZ$1, 0))</f>
        <v/>
      </c>
      <c r="C143">
        <f>INDEX(resultados!$A$2:$ZZ$558, 137, MATCH($B$3, resultados!$A$1:$ZZ$1, 0))</f>
        <v/>
      </c>
    </row>
    <row r="144">
      <c r="A144">
        <f>INDEX(resultados!$A$2:$ZZ$558, 138, MATCH($B$1, resultados!$A$1:$ZZ$1, 0))</f>
        <v/>
      </c>
      <c r="B144">
        <f>INDEX(resultados!$A$2:$ZZ$558, 138, MATCH($B$2, resultados!$A$1:$ZZ$1, 0))</f>
        <v/>
      </c>
      <c r="C144">
        <f>INDEX(resultados!$A$2:$ZZ$558, 138, MATCH($B$3, resultados!$A$1:$ZZ$1, 0))</f>
        <v/>
      </c>
    </row>
    <row r="145">
      <c r="A145">
        <f>INDEX(resultados!$A$2:$ZZ$558, 139, MATCH($B$1, resultados!$A$1:$ZZ$1, 0))</f>
        <v/>
      </c>
      <c r="B145">
        <f>INDEX(resultados!$A$2:$ZZ$558, 139, MATCH($B$2, resultados!$A$1:$ZZ$1, 0))</f>
        <v/>
      </c>
      <c r="C145">
        <f>INDEX(resultados!$A$2:$ZZ$558, 139, MATCH($B$3, resultados!$A$1:$ZZ$1, 0))</f>
        <v/>
      </c>
    </row>
    <row r="146">
      <c r="A146">
        <f>INDEX(resultados!$A$2:$ZZ$558, 140, MATCH($B$1, resultados!$A$1:$ZZ$1, 0))</f>
        <v/>
      </c>
      <c r="B146">
        <f>INDEX(resultados!$A$2:$ZZ$558, 140, MATCH($B$2, resultados!$A$1:$ZZ$1, 0))</f>
        <v/>
      </c>
      <c r="C146">
        <f>INDEX(resultados!$A$2:$ZZ$558, 140, MATCH($B$3, resultados!$A$1:$ZZ$1, 0))</f>
        <v/>
      </c>
    </row>
    <row r="147">
      <c r="A147">
        <f>INDEX(resultados!$A$2:$ZZ$558, 141, MATCH($B$1, resultados!$A$1:$ZZ$1, 0))</f>
        <v/>
      </c>
      <c r="B147">
        <f>INDEX(resultados!$A$2:$ZZ$558, 141, MATCH($B$2, resultados!$A$1:$ZZ$1, 0))</f>
        <v/>
      </c>
      <c r="C147">
        <f>INDEX(resultados!$A$2:$ZZ$558, 141, MATCH($B$3, resultados!$A$1:$ZZ$1, 0))</f>
        <v/>
      </c>
    </row>
    <row r="148">
      <c r="A148">
        <f>INDEX(resultados!$A$2:$ZZ$558, 142, MATCH($B$1, resultados!$A$1:$ZZ$1, 0))</f>
        <v/>
      </c>
      <c r="B148">
        <f>INDEX(resultados!$A$2:$ZZ$558, 142, MATCH($B$2, resultados!$A$1:$ZZ$1, 0))</f>
        <v/>
      </c>
      <c r="C148">
        <f>INDEX(resultados!$A$2:$ZZ$558, 142, MATCH($B$3, resultados!$A$1:$ZZ$1, 0))</f>
        <v/>
      </c>
    </row>
    <row r="149">
      <c r="A149">
        <f>INDEX(resultados!$A$2:$ZZ$558, 143, MATCH($B$1, resultados!$A$1:$ZZ$1, 0))</f>
        <v/>
      </c>
      <c r="B149">
        <f>INDEX(resultados!$A$2:$ZZ$558, 143, MATCH($B$2, resultados!$A$1:$ZZ$1, 0))</f>
        <v/>
      </c>
      <c r="C149">
        <f>INDEX(resultados!$A$2:$ZZ$558, 143, MATCH($B$3, resultados!$A$1:$ZZ$1, 0))</f>
        <v/>
      </c>
    </row>
    <row r="150">
      <c r="A150">
        <f>INDEX(resultados!$A$2:$ZZ$558, 144, MATCH($B$1, resultados!$A$1:$ZZ$1, 0))</f>
        <v/>
      </c>
      <c r="B150">
        <f>INDEX(resultados!$A$2:$ZZ$558, 144, MATCH($B$2, resultados!$A$1:$ZZ$1, 0))</f>
        <v/>
      </c>
      <c r="C150">
        <f>INDEX(resultados!$A$2:$ZZ$558, 144, MATCH($B$3, resultados!$A$1:$ZZ$1, 0))</f>
        <v/>
      </c>
    </row>
    <row r="151">
      <c r="A151">
        <f>INDEX(resultados!$A$2:$ZZ$558, 145, MATCH($B$1, resultados!$A$1:$ZZ$1, 0))</f>
        <v/>
      </c>
      <c r="B151">
        <f>INDEX(resultados!$A$2:$ZZ$558, 145, MATCH($B$2, resultados!$A$1:$ZZ$1, 0))</f>
        <v/>
      </c>
      <c r="C151">
        <f>INDEX(resultados!$A$2:$ZZ$558, 145, MATCH($B$3, resultados!$A$1:$ZZ$1, 0))</f>
        <v/>
      </c>
    </row>
    <row r="152">
      <c r="A152">
        <f>INDEX(resultados!$A$2:$ZZ$558, 146, MATCH($B$1, resultados!$A$1:$ZZ$1, 0))</f>
        <v/>
      </c>
      <c r="B152">
        <f>INDEX(resultados!$A$2:$ZZ$558, 146, MATCH($B$2, resultados!$A$1:$ZZ$1, 0))</f>
        <v/>
      </c>
      <c r="C152">
        <f>INDEX(resultados!$A$2:$ZZ$558, 146, MATCH($B$3, resultados!$A$1:$ZZ$1, 0))</f>
        <v/>
      </c>
    </row>
    <row r="153">
      <c r="A153">
        <f>INDEX(resultados!$A$2:$ZZ$558, 147, MATCH($B$1, resultados!$A$1:$ZZ$1, 0))</f>
        <v/>
      </c>
      <c r="B153">
        <f>INDEX(resultados!$A$2:$ZZ$558, 147, MATCH($B$2, resultados!$A$1:$ZZ$1, 0))</f>
        <v/>
      </c>
      <c r="C153">
        <f>INDEX(resultados!$A$2:$ZZ$558, 147, MATCH($B$3, resultados!$A$1:$ZZ$1, 0))</f>
        <v/>
      </c>
    </row>
    <row r="154">
      <c r="A154">
        <f>INDEX(resultados!$A$2:$ZZ$558, 148, MATCH($B$1, resultados!$A$1:$ZZ$1, 0))</f>
        <v/>
      </c>
      <c r="B154">
        <f>INDEX(resultados!$A$2:$ZZ$558, 148, MATCH($B$2, resultados!$A$1:$ZZ$1, 0))</f>
        <v/>
      </c>
      <c r="C154">
        <f>INDEX(resultados!$A$2:$ZZ$558, 148, MATCH($B$3, resultados!$A$1:$ZZ$1, 0))</f>
        <v/>
      </c>
    </row>
    <row r="155">
      <c r="A155">
        <f>INDEX(resultados!$A$2:$ZZ$558, 149, MATCH($B$1, resultados!$A$1:$ZZ$1, 0))</f>
        <v/>
      </c>
      <c r="B155">
        <f>INDEX(resultados!$A$2:$ZZ$558, 149, MATCH($B$2, resultados!$A$1:$ZZ$1, 0))</f>
        <v/>
      </c>
      <c r="C155">
        <f>INDEX(resultados!$A$2:$ZZ$558, 149, MATCH($B$3, resultados!$A$1:$ZZ$1, 0))</f>
        <v/>
      </c>
    </row>
    <row r="156">
      <c r="A156">
        <f>INDEX(resultados!$A$2:$ZZ$558, 150, MATCH($B$1, resultados!$A$1:$ZZ$1, 0))</f>
        <v/>
      </c>
      <c r="B156">
        <f>INDEX(resultados!$A$2:$ZZ$558, 150, MATCH($B$2, resultados!$A$1:$ZZ$1, 0))</f>
        <v/>
      </c>
      <c r="C156">
        <f>INDEX(resultados!$A$2:$ZZ$558, 150, MATCH($B$3, resultados!$A$1:$ZZ$1, 0))</f>
        <v/>
      </c>
    </row>
    <row r="157">
      <c r="A157">
        <f>INDEX(resultados!$A$2:$ZZ$558, 151, MATCH($B$1, resultados!$A$1:$ZZ$1, 0))</f>
        <v/>
      </c>
      <c r="B157">
        <f>INDEX(resultados!$A$2:$ZZ$558, 151, MATCH($B$2, resultados!$A$1:$ZZ$1, 0))</f>
        <v/>
      </c>
      <c r="C157">
        <f>INDEX(resultados!$A$2:$ZZ$558, 151, MATCH($B$3, resultados!$A$1:$ZZ$1, 0))</f>
        <v/>
      </c>
    </row>
    <row r="158">
      <c r="A158">
        <f>INDEX(resultados!$A$2:$ZZ$558, 152, MATCH($B$1, resultados!$A$1:$ZZ$1, 0))</f>
        <v/>
      </c>
      <c r="B158">
        <f>INDEX(resultados!$A$2:$ZZ$558, 152, MATCH($B$2, resultados!$A$1:$ZZ$1, 0))</f>
        <v/>
      </c>
      <c r="C158">
        <f>INDEX(resultados!$A$2:$ZZ$558, 152, MATCH($B$3, resultados!$A$1:$ZZ$1, 0))</f>
        <v/>
      </c>
    </row>
    <row r="159">
      <c r="A159">
        <f>INDEX(resultados!$A$2:$ZZ$558, 153, MATCH($B$1, resultados!$A$1:$ZZ$1, 0))</f>
        <v/>
      </c>
      <c r="B159">
        <f>INDEX(resultados!$A$2:$ZZ$558, 153, MATCH($B$2, resultados!$A$1:$ZZ$1, 0))</f>
        <v/>
      </c>
      <c r="C159">
        <f>INDEX(resultados!$A$2:$ZZ$558, 153, MATCH($B$3, resultados!$A$1:$ZZ$1, 0))</f>
        <v/>
      </c>
    </row>
    <row r="160">
      <c r="A160">
        <f>INDEX(resultados!$A$2:$ZZ$558, 154, MATCH($B$1, resultados!$A$1:$ZZ$1, 0))</f>
        <v/>
      </c>
      <c r="B160">
        <f>INDEX(resultados!$A$2:$ZZ$558, 154, MATCH($B$2, resultados!$A$1:$ZZ$1, 0))</f>
        <v/>
      </c>
      <c r="C160">
        <f>INDEX(resultados!$A$2:$ZZ$558, 154, MATCH($B$3, resultados!$A$1:$ZZ$1, 0))</f>
        <v/>
      </c>
    </row>
    <row r="161">
      <c r="A161">
        <f>INDEX(resultados!$A$2:$ZZ$558, 155, MATCH($B$1, resultados!$A$1:$ZZ$1, 0))</f>
        <v/>
      </c>
      <c r="B161">
        <f>INDEX(resultados!$A$2:$ZZ$558, 155, MATCH($B$2, resultados!$A$1:$ZZ$1, 0))</f>
        <v/>
      </c>
      <c r="C161">
        <f>INDEX(resultados!$A$2:$ZZ$558, 155, MATCH($B$3, resultados!$A$1:$ZZ$1, 0))</f>
        <v/>
      </c>
    </row>
    <row r="162">
      <c r="A162">
        <f>INDEX(resultados!$A$2:$ZZ$558, 156, MATCH($B$1, resultados!$A$1:$ZZ$1, 0))</f>
        <v/>
      </c>
      <c r="B162">
        <f>INDEX(resultados!$A$2:$ZZ$558, 156, MATCH($B$2, resultados!$A$1:$ZZ$1, 0))</f>
        <v/>
      </c>
      <c r="C162">
        <f>INDEX(resultados!$A$2:$ZZ$558, 156, MATCH($B$3, resultados!$A$1:$ZZ$1, 0))</f>
        <v/>
      </c>
    </row>
    <row r="163">
      <c r="A163">
        <f>INDEX(resultados!$A$2:$ZZ$558, 157, MATCH($B$1, resultados!$A$1:$ZZ$1, 0))</f>
        <v/>
      </c>
      <c r="B163">
        <f>INDEX(resultados!$A$2:$ZZ$558, 157, MATCH($B$2, resultados!$A$1:$ZZ$1, 0))</f>
        <v/>
      </c>
      <c r="C163">
        <f>INDEX(resultados!$A$2:$ZZ$558, 157, MATCH($B$3, resultados!$A$1:$ZZ$1, 0))</f>
        <v/>
      </c>
    </row>
    <row r="164">
      <c r="A164">
        <f>INDEX(resultados!$A$2:$ZZ$558, 158, MATCH($B$1, resultados!$A$1:$ZZ$1, 0))</f>
        <v/>
      </c>
      <c r="B164">
        <f>INDEX(resultados!$A$2:$ZZ$558, 158, MATCH($B$2, resultados!$A$1:$ZZ$1, 0))</f>
        <v/>
      </c>
      <c r="C164">
        <f>INDEX(resultados!$A$2:$ZZ$558, 158, MATCH($B$3, resultados!$A$1:$ZZ$1, 0))</f>
        <v/>
      </c>
    </row>
    <row r="165">
      <c r="A165">
        <f>INDEX(resultados!$A$2:$ZZ$558, 159, MATCH($B$1, resultados!$A$1:$ZZ$1, 0))</f>
        <v/>
      </c>
      <c r="B165">
        <f>INDEX(resultados!$A$2:$ZZ$558, 159, MATCH($B$2, resultados!$A$1:$ZZ$1, 0))</f>
        <v/>
      </c>
      <c r="C165">
        <f>INDEX(resultados!$A$2:$ZZ$558, 159, MATCH($B$3, resultados!$A$1:$ZZ$1, 0))</f>
        <v/>
      </c>
    </row>
    <row r="166">
      <c r="A166">
        <f>INDEX(resultados!$A$2:$ZZ$558, 160, MATCH($B$1, resultados!$A$1:$ZZ$1, 0))</f>
        <v/>
      </c>
      <c r="B166">
        <f>INDEX(resultados!$A$2:$ZZ$558, 160, MATCH($B$2, resultados!$A$1:$ZZ$1, 0))</f>
        <v/>
      </c>
      <c r="C166">
        <f>INDEX(resultados!$A$2:$ZZ$558, 160, MATCH($B$3, resultados!$A$1:$ZZ$1, 0))</f>
        <v/>
      </c>
    </row>
    <row r="167">
      <c r="A167">
        <f>INDEX(resultados!$A$2:$ZZ$558, 161, MATCH($B$1, resultados!$A$1:$ZZ$1, 0))</f>
        <v/>
      </c>
      <c r="B167">
        <f>INDEX(resultados!$A$2:$ZZ$558, 161, MATCH($B$2, resultados!$A$1:$ZZ$1, 0))</f>
        <v/>
      </c>
      <c r="C167">
        <f>INDEX(resultados!$A$2:$ZZ$558, 161, MATCH($B$3, resultados!$A$1:$ZZ$1, 0))</f>
        <v/>
      </c>
    </row>
    <row r="168">
      <c r="A168">
        <f>INDEX(resultados!$A$2:$ZZ$558, 162, MATCH($B$1, resultados!$A$1:$ZZ$1, 0))</f>
        <v/>
      </c>
      <c r="B168">
        <f>INDEX(resultados!$A$2:$ZZ$558, 162, MATCH($B$2, resultados!$A$1:$ZZ$1, 0))</f>
        <v/>
      </c>
      <c r="C168">
        <f>INDEX(resultados!$A$2:$ZZ$558, 162, MATCH($B$3, resultados!$A$1:$ZZ$1, 0))</f>
        <v/>
      </c>
    </row>
    <row r="169">
      <c r="A169">
        <f>INDEX(resultados!$A$2:$ZZ$558, 163, MATCH($B$1, resultados!$A$1:$ZZ$1, 0))</f>
        <v/>
      </c>
      <c r="B169">
        <f>INDEX(resultados!$A$2:$ZZ$558, 163, MATCH($B$2, resultados!$A$1:$ZZ$1, 0))</f>
        <v/>
      </c>
      <c r="C169">
        <f>INDEX(resultados!$A$2:$ZZ$558, 163, MATCH($B$3, resultados!$A$1:$ZZ$1, 0))</f>
        <v/>
      </c>
    </row>
    <row r="170">
      <c r="A170">
        <f>INDEX(resultados!$A$2:$ZZ$558, 164, MATCH($B$1, resultados!$A$1:$ZZ$1, 0))</f>
        <v/>
      </c>
      <c r="B170">
        <f>INDEX(resultados!$A$2:$ZZ$558, 164, MATCH($B$2, resultados!$A$1:$ZZ$1, 0))</f>
        <v/>
      </c>
      <c r="C170">
        <f>INDEX(resultados!$A$2:$ZZ$558, 164, MATCH($B$3, resultados!$A$1:$ZZ$1, 0))</f>
        <v/>
      </c>
    </row>
    <row r="171">
      <c r="A171">
        <f>INDEX(resultados!$A$2:$ZZ$558, 165, MATCH($B$1, resultados!$A$1:$ZZ$1, 0))</f>
        <v/>
      </c>
      <c r="B171">
        <f>INDEX(resultados!$A$2:$ZZ$558, 165, MATCH($B$2, resultados!$A$1:$ZZ$1, 0))</f>
        <v/>
      </c>
      <c r="C171">
        <f>INDEX(resultados!$A$2:$ZZ$558, 165, MATCH($B$3, resultados!$A$1:$ZZ$1, 0))</f>
        <v/>
      </c>
    </row>
    <row r="172">
      <c r="A172">
        <f>INDEX(resultados!$A$2:$ZZ$558, 166, MATCH($B$1, resultados!$A$1:$ZZ$1, 0))</f>
        <v/>
      </c>
      <c r="B172">
        <f>INDEX(resultados!$A$2:$ZZ$558, 166, MATCH($B$2, resultados!$A$1:$ZZ$1, 0))</f>
        <v/>
      </c>
      <c r="C172">
        <f>INDEX(resultados!$A$2:$ZZ$558, 166, MATCH($B$3, resultados!$A$1:$ZZ$1, 0))</f>
        <v/>
      </c>
    </row>
    <row r="173">
      <c r="A173">
        <f>INDEX(resultados!$A$2:$ZZ$558, 167, MATCH($B$1, resultados!$A$1:$ZZ$1, 0))</f>
        <v/>
      </c>
      <c r="B173">
        <f>INDEX(resultados!$A$2:$ZZ$558, 167, MATCH($B$2, resultados!$A$1:$ZZ$1, 0))</f>
        <v/>
      </c>
      <c r="C173">
        <f>INDEX(resultados!$A$2:$ZZ$558, 167, MATCH($B$3, resultados!$A$1:$ZZ$1, 0))</f>
        <v/>
      </c>
    </row>
    <row r="174">
      <c r="A174">
        <f>INDEX(resultados!$A$2:$ZZ$558, 168, MATCH($B$1, resultados!$A$1:$ZZ$1, 0))</f>
        <v/>
      </c>
      <c r="B174">
        <f>INDEX(resultados!$A$2:$ZZ$558, 168, MATCH($B$2, resultados!$A$1:$ZZ$1, 0))</f>
        <v/>
      </c>
      <c r="C174">
        <f>INDEX(resultados!$A$2:$ZZ$558, 168, MATCH($B$3, resultados!$A$1:$ZZ$1, 0))</f>
        <v/>
      </c>
    </row>
    <row r="175">
      <c r="A175">
        <f>INDEX(resultados!$A$2:$ZZ$558, 169, MATCH($B$1, resultados!$A$1:$ZZ$1, 0))</f>
        <v/>
      </c>
      <c r="B175">
        <f>INDEX(resultados!$A$2:$ZZ$558, 169, MATCH($B$2, resultados!$A$1:$ZZ$1, 0))</f>
        <v/>
      </c>
      <c r="C175">
        <f>INDEX(resultados!$A$2:$ZZ$558, 169, MATCH($B$3, resultados!$A$1:$ZZ$1, 0))</f>
        <v/>
      </c>
    </row>
    <row r="176">
      <c r="A176">
        <f>INDEX(resultados!$A$2:$ZZ$558, 170, MATCH($B$1, resultados!$A$1:$ZZ$1, 0))</f>
        <v/>
      </c>
      <c r="B176">
        <f>INDEX(resultados!$A$2:$ZZ$558, 170, MATCH($B$2, resultados!$A$1:$ZZ$1, 0))</f>
        <v/>
      </c>
      <c r="C176">
        <f>INDEX(resultados!$A$2:$ZZ$558, 170, MATCH($B$3, resultados!$A$1:$ZZ$1, 0))</f>
        <v/>
      </c>
    </row>
    <row r="177">
      <c r="A177">
        <f>INDEX(resultados!$A$2:$ZZ$558, 171, MATCH($B$1, resultados!$A$1:$ZZ$1, 0))</f>
        <v/>
      </c>
      <c r="B177">
        <f>INDEX(resultados!$A$2:$ZZ$558, 171, MATCH($B$2, resultados!$A$1:$ZZ$1, 0))</f>
        <v/>
      </c>
      <c r="C177">
        <f>INDEX(resultados!$A$2:$ZZ$558, 171, MATCH($B$3, resultados!$A$1:$ZZ$1, 0))</f>
        <v/>
      </c>
    </row>
    <row r="178">
      <c r="A178">
        <f>INDEX(resultados!$A$2:$ZZ$558, 172, MATCH($B$1, resultados!$A$1:$ZZ$1, 0))</f>
        <v/>
      </c>
      <c r="B178">
        <f>INDEX(resultados!$A$2:$ZZ$558, 172, MATCH($B$2, resultados!$A$1:$ZZ$1, 0))</f>
        <v/>
      </c>
      <c r="C178">
        <f>INDEX(resultados!$A$2:$ZZ$558, 172, MATCH($B$3, resultados!$A$1:$ZZ$1, 0))</f>
        <v/>
      </c>
    </row>
    <row r="179">
      <c r="A179">
        <f>INDEX(resultados!$A$2:$ZZ$558, 173, MATCH($B$1, resultados!$A$1:$ZZ$1, 0))</f>
        <v/>
      </c>
      <c r="B179">
        <f>INDEX(resultados!$A$2:$ZZ$558, 173, MATCH($B$2, resultados!$A$1:$ZZ$1, 0))</f>
        <v/>
      </c>
      <c r="C179">
        <f>INDEX(resultados!$A$2:$ZZ$558, 173, MATCH($B$3, resultados!$A$1:$ZZ$1, 0))</f>
        <v/>
      </c>
    </row>
    <row r="180">
      <c r="A180">
        <f>INDEX(resultados!$A$2:$ZZ$558, 174, MATCH($B$1, resultados!$A$1:$ZZ$1, 0))</f>
        <v/>
      </c>
      <c r="B180">
        <f>INDEX(resultados!$A$2:$ZZ$558, 174, MATCH($B$2, resultados!$A$1:$ZZ$1, 0))</f>
        <v/>
      </c>
      <c r="C180">
        <f>INDEX(resultados!$A$2:$ZZ$558, 174, MATCH($B$3, resultados!$A$1:$ZZ$1, 0))</f>
        <v/>
      </c>
    </row>
    <row r="181">
      <c r="A181">
        <f>INDEX(resultados!$A$2:$ZZ$558, 175, MATCH($B$1, resultados!$A$1:$ZZ$1, 0))</f>
        <v/>
      </c>
      <c r="B181">
        <f>INDEX(resultados!$A$2:$ZZ$558, 175, MATCH($B$2, resultados!$A$1:$ZZ$1, 0))</f>
        <v/>
      </c>
      <c r="C181">
        <f>INDEX(resultados!$A$2:$ZZ$558, 175, MATCH($B$3, resultados!$A$1:$ZZ$1, 0))</f>
        <v/>
      </c>
    </row>
    <row r="182">
      <c r="A182">
        <f>INDEX(resultados!$A$2:$ZZ$558, 176, MATCH($B$1, resultados!$A$1:$ZZ$1, 0))</f>
        <v/>
      </c>
      <c r="B182">
        <f>INDEX(resultados!$A$2:$ZZ$558, 176, MATCH($B$2, resultados!$A$1:$ZZ$1, 0))</f>
        <v/>
      </c>
      <c r="C182">
        <f>INDEX(resultados!$A$2:$ZZ$558, 176, MATCH($B$3, resultados!$A$1:$ZZ$1, 0))</f>
        <v/>
      </c>
    </row>
    <row r="183">
      <c r="A183">
        <f>INDEX(resultados!$A$2:$ZZ$558, 177, MATCH($B$1, resultados!$A$1:$ZZ$1, 0))</f>
        <v/>
      </c>
      <c r="B183">
        <f>INDEX(resultados!$A$2:$ZZ$558, 177, MATCH($B$2, resultados!$A$1:$ZZ$1, 0))</f>
        <v/>
      </c>
      <c r="C183">
        <f>INDEX(resultados!$A$2:$ZZ$558, 177, MATCH($B$3, resultados!$A$1:$ZZ$1, 0))</f>
        <v/>
      </c>
    </row>
    <row r="184">
      <c r="A184">
        <f>INDEX(resultados!$A$2:$ZZ$558, 178, MATCH($B$1, resultados!$A$1:$ZZ$1, 0))</f>
        <v/>
      </c>
      <c r="B184">
        <f>INDEX(resultados!$A$2:$ZZ$558, 178, MATCH($B$2, resultados!$A$1:$ZZ$1, 0))</f>
        <v/>
      </c>
      <c r="C184">
        <f>INDEX(resultados!$A$2:$ZZ$558, 178, MATCH($B$3, resultados!$A$1:$ZZ$1, 0))</f>
        <v/>
      </c>
    </row>
    <row r="185">
      <c r="A185">
        <f>INDEX(resultados!$A$2:$ZZ$558, 179, MATCH($B$1, resultados!$A$1:$ZZ$1, 0))</f>
        <v/>
      </c>
      <c r="B185">
        <f>INDEX(resultados!$A$2:$ZZ$558, 179, MATCH($B$2, resultados!$A$1:$ZZ$1, 0))</f>
        <v/>
      </c>
      <c r="C185">
        <f>INDEX(resultados!$A$2:$ZZ$558, 179, MATCH($B$3, resultados!$A$1:$ZZ$1, 0))</f>
        <v/>
      </c>
    </row>
    <row r="186">
      <c r="A186">
        <f>INDEX(resultados!$A$2:$ZZ$558, 180, MATCH($B$1, resultados!$A$1:$ZZ$1, 0))</f>
        <v/>
      </c>
      <c r="B186">
        <f>INDEX(resultados!$A$2:$ZZ$558, 180, MATCH($B$2, resultados!$A$1:$ZZ$1, 0))</f>
        <v/>
      </c>
      <c r="C186">
        <f>INDEX(resultados!$A$2:$ZZ$558, 180, MATCH($B$3, resultados!$A$1:$ZZ$1, 0))</f>
        <v/>
      </c>
    </row>
    <row r="187">
      <c r="A187">
        <f>INDEX(resultados!$A$2:$ZZ$558, 181, MATCH($B$1, resultados!$A$1:$ZZ$1, 0))</f>
        <v/>
      </c>
      <c r="B187">
        <f>INDEX(resultados!$A$2:$ZZ$558, 181, MATCH($B$2, resultados!$A$1:$ZZ$1, 0))</f>
        <v/>
      </c>
      <c r="C187">
        <f>INDEX(resultados!$A$2:$ZZ$558, 181, MATCH($B$3, resultados!$A$1:$ZZ$1, 0))</f>
        <v/>
      </c>
    </row>
    <row r="188">
      <c r="A188">
        <f>INDEX(resultados!$A$2:$ZZ$558, 182, MATCH($B$1, resultados!$A$1:$ZZ$1, 0))</f>
        <v/>
      </c>
      <c r="B188">
        <f>INDEX(resultados!$A$2:$ZZ$558, 182, MATCH($B$2, resultados!$A$1:$ZZ$1, 0))</f>
        <v/>
      </c>
      <c r="C188">
        <f>INDEX(resultados!$A$2:$ZZ$558, 182, MATCH($B$3, resultados!$A$1:$ZZ$1, 0))</f>
        <v/>
      </c>
    </row>
    <row r="189">
      <c r="A189">
        <f>INDEX(resultados!$A$2:$ZZ$558, 183, MATCH($B$1, resultados!$A$1:$ZZ$1, 0))</f>
        <v/>
      </c>
      <c r="B189">
        <f>INDEX(resultados!$A$2:$ZZ$558, 183, MATCH($B$2, resultados!$A$1:$ZZ$1, 0))</f>
        <v/>
      </c>
      <c r="C189">
        <f>INDEX(resultados!$A$2:$ZZ$558, 183, MATCH($B$3, resultados!$A$1:$ZZ$1, 0))</f>
        <v/>
      </c>
    </row>
    <row r="190">
      <c r="A190">
        <f>INDEX(resultados!$A$2:$ZZ$558, 184, MATCH($B$1, resultados!$A$1:$ZZ$1, 0))</f>
        <v/>
      </c>
      <c r="B190">
        <f>INDEX(resultados!$A$2:$ZZ$558, 184, MATCH($B$2, resultados!$A$1:$ZZ$1, 0))</f>
        <v/>
      </c>
      <c r="C190">
        <f>INDEX(resultados!$A$2:$ZZ$558, 184, MATCH($B$3, resultados!$A$1:$ZZ$1, 0))</f>
        <v/>
      </c>
    </row>
    <row r="191">
      <c r="A191">
        <f>INDEX(resultados!$A$2:$ZZ$558, 185, MATCH($B$1, resultados!$A$1:$ZZ$1, 0))</f>
        <v/>
      </c>
      <c r="B191">
        <f>INDEX(resultados!$A$2:$ZZ$558, 185, MATCH($B$2, resultados!$A$1:$ZZ$1, 0))</f>
        <v/>
      </c>
      <c r="C191">
        <f>INDEX(resultados!$A$2:$ZZ$558, 185, MATCH($B$3, resultados!$A$1:$ZZ$1, 0))</f>
        <v/>
      </c>
    </row>
    <row r="192">
      <c r="A192">
        <f>INDEX(resultados!$A$2:$ZZ$558, 186, MATCH($B$1, resultados!$A$1:$ZZ$1, 0))</f>
        <v/>
      </c>
      <c r="B192">
        <f>INDEX(resultados!$A$2:$ZZ$558, 186, MATCH($B$2, resultados!$A$1:$ZZ$1, 0))</f>
        <v/>
      </c>
      <c r="C192">
        <f>INDEX(resultados!$A$2:$ZZ$558, 186, MATCH($B$3, resultados!$A$1:$ZZ$1, 0))</f>
        <v/>
      </c>
    </row>
    <row r="193">
      <c r="A193">
        <f>INDEX(resultados!$A$2:$ZZ$558, 187, MATCH($B$1, resultados!$A$1:$ZZ$1, 0))</f>
        <v/>
      </c>
      <c r="B193">
        <f>INDEX(resultados!$A$2:$ZZ$558, 187, MATCH($B$2, resultados!$A$1:$ZZ$1, 0))</f>
        <v/>
      </c>
      <c r="C193">
        <f>INDEX(resultados!$A$2:$ZZ$558, 187, MATCH($B$3, resultados!$A$1:$ZZ$1, 0))</f>
        <v/>
      </c>
    </row>
    <row r="194">
      <c r="A194">
        <f>INDEX(resultados!$A$2:$ZZ$558, 188, MATCH($B$1, resultados!$A$1:$ZZ$1, 0))</f>
        <v/>
      </c>
      <c r="B194">
        <f>INDEX(resultados!$A$2:$ZZ$558, 188, MATCH($B$2, resultados!$A$1:$ZZ$1, 0))</f>
        <v/>
      </c>
      <c r="C194">
        <f>INDEX(resultados!$A$2:$ZZ$558, 188, MATCH($B$3, resultados!$A$1:$ZZ$1, 0))</f>
        <v/>
      </c>
    </row>
    <row r="195">
      <c r="A195">
        <f>INDEX(resultados!$A$2:$ZZ$558, 189, MATCH($B$1, resultados!$A$1:$ZZ$1, 0))</f>
        <v/>
      </c>
      <c r="B195">
        <f>INDEX(resultados!$A$2:$ZZ$558, 189, MATCH($B$2, resultados!$A$1:$ZZ$1, 0))</f>
        <v/>
      </c>
      <c r="C195">
        <f>INDEX(resultados!$A$2:$ZZ$558, 189, MATCH($B$3, resultados!$A$1:$ZZ$1, 0))</f>
        <v/>
      </c>
    </row>
    <row r="196">
      <c r="A196">
        <f>INDEX(resultados!$A$2:$ZZ$558, 190, MATCH($B$1, resultados!$A$1:$ZZ$1, 0))</f>
        <v/>
      </c>
      <c r="B196">
        <f>INDEX(resultados!$A$2:$ZZ$558, 190, MATCH($B$2, resultados!$A$1:$ZZ$1, 0))</f>
        <v/>
      </c>
      <c r="C196">
        <f>INDEX(resultados!$A$2:$ZZ$558, 190, MATCH($B$3, resultados!$A$1:$ZZ$1, 0))</f>
        <v/>
      </c>
    </row>
    <row r="197">
      <c r="A197">
        <f>INDEX(resultados!$A$2:$ZZ$558, 191, MATCH($B$1, resultados!$A$1:$ZZ$1, 0))</f>
        <v/>
      </c>
      <c r="B197">
        <f>INDEX(resultados!$A$2:$ZZ$558, 191, MATCH($B$2, resultados!$A$1:$ZZ$1, 0))</f>
        <v/>
      </c>
      <c r="C197">
        <f>INDEX(resultados!$A$2:$ZZ$558, 191, MATCH($B$3, resultados!$A$1:$ZZ$1, 0))</f>
        <v/>
      </c>
    </row>
    <row r="198">
      <c r="A198">
        <f>INDEX(resultados!$A$2:$ZZ$558, 192, MATCH($B$1, resultados!$A$1:$ZZ$1, 0))</f>
        <v/>
      </c>
      <c r="B198">
        <f>INDEX(resultados!$A$2:$ZZ$558, 192, MATCH($B$2, resultados!$A$1:$ZZ$1, 0))</f>
        <v/>
      </c>
      <c r="C198">
        <f>INDEX(resultados!$A$2:$ZZ$558, 192, MATCH($B$3, resultados!$A$1:$ZZ$1, 0))</f>
        <v/>
      </c>
    </row>
    <row r="199">
      <c r="A199">
        <f>INDEX(resultados!$A$2:$ZZ$558, 193, MATCH($B$1, resultados!$A$1:$ZZ$1, 0))</f>
        <v/>
      </c>
      <c r="B199">
        <f>INDEX(resultados!$A$2:$ZZ$558, 193, MATCH($B$2, resultados!$A$1:$ZZ$1, 0))</f>
        <v/>
      </c>
      <c r="C199">
        <f>INDEX(resultados!$A$2:$ZZ$558, 193, MATCH($B$3, resultados!$A$1:$ZZ$1, 0))</f>
        <v/>
      </c>
    </row>
    <row r="200">
      <c r="A200">
        <f>INDEX(resultados!$A$2:$ZZ$558, 194, MATCH($B$1, resultados!$A$1:$ZZ$1, 0))</f>
        <v/>
      </c>
      <c r="B200">
        <f>INDEX(resultados!$A$2:$ZZ$558, 194, MATCH($B$2, resultados!$A$1:$ZZ$1, 0))</f>
        <v/>
      </c>
      <c r="C200">
        <f>INDEX(resultados!$A$2:$ZZ$558, 194, MATCH($B$3, resultados!$A$1:$ZZ$1, 0))</f>
        <v/>
      </c>
    </row>
    <row r="201">
      <c r="A201">
        <f>INDEX(resultados!$A$2:$ZZ$558, 195, MATCH($B$1, resultados!$A$1:$ZZ$1, 0))</f>
        <v/>
      </c>
      <c r="B201">
        <f>INDEX(resultados!$A$2:$ZZ$558, 195, MATCH($B$2, resultados!$A$1:$ZZ$1, 0))</f>
        <v/>
      </c>
      <c r="C201">
        <f>INDEX(resultados!$A$2:$ZZ$558, 195, MATCH($B$3, resultados!$A$1:$ZZ$1, 0))</f>
        <v/>
      </c>
    </row>
    <row r="202">
      <c r="A202">
        <f>INDEX(resultados!$A$2:$ZZ$558, 196, MATCH($B$1, resultados!$A$1:$ZZ$1, 0))</f>
        <v/>
      </c>
      <c r="B202">
        <f>INDEX(resultados!$A$2:$ZZ$558, 196, MATCH($B$2, resultados!$A$1:$ZZ$1, 0))</f>
        <v/>
      </c>
      <c r="C202">
        <f>INDEX(resultados!$A$2:$ZZ$558, 196, MATCH($B$3, resultados!$A$1:$ZZ$1, 0))</f>
        <v/>
      </c>
    </row>
    <row r="203">
      <c r="A203">
        <f>INDEX(resultados!$A$2:$ZZ$558, 197, MATCH($B$1, resultados!$A$1:$ZZ$1, 0))</f>
        <v/>
      </c>
      <c r="B203">
        <f>INDEX(resultados!$A$2:$ZZ$558, 197, MATCH($B$2, resultados!$A$1:$ZZ$1, 0))</f>
        <v/>
      </c>
      <c r="C203">
        <f>INDEX(resultados!$A$2:$ZZ$558, 197, MATCH($B$3, resultados!$A$1:$ZZ$1, 0))</f>
        <v/>
      </c>
    </row>
    <row r="204">
      <c r="A204">
        <f>INDEX(resultados!$A$2:$ZZ$558, 198, MATCH($B$1, resultados!$A$1:$ZZ$1, 0))</f>
        <v/>
      </c>
      <c r="B204">
        <f>INDEX(resultados!$A$2:$ZZ$558, 198, MATCH($B$2, resultados!$A$1:$ZZ$1, 0))</f>
        <v/>
      </c>
      <c r="C204">
        <f>INDEX(resultados!$A$2:$ZZ$558, 198, MATCH($B$3, resultados!$A$1:$ZZ$1, 0))</f>
        <v/>
      </c>
    </row>
    <row r="205">
      <c r="A205">
        <f>INDEX(resultados!$A$2:$ZZ$558, 199, MATCH($B$1, resultados!$A$1:$ZZ$1, 0))</f>
        <v/>
      </c>
      <c r="B205">
        <f>INDEX(resultados!$A$2:$ZZ$558, 199, MATCH($B$2, resultados!$A$1:$ZZ$1, 0))</f>
        <v/>
      </c>
      <c r="C205">
        <f>INDEX(resultados!$A$2:$ZZ$558, 199, MATCH($B$3, resultados!$A$1:$ZZ$1, 0))</f>
        <v/>
      </c>
    </row>
    <row r="206">
      <c r="A206">
        <f>INDEX(resultados!$A$2:$ZZ$558, 200, MATCH($B$1, resultados!$A$1:$ZZ$1, 0))</f>
        <v/>
      </c>
      <c r="B206">
        <f>INDEX(resultados!$A$2:$ZZ$558, 200, MATCH($B$2, resultados!$A$1:$ZZ$1, 0))</f>
        <v/>
      </c>
      <c r="C206">
        <f>INDEX(resultados!$A$2:$ZZ$558, 200, MATCH($B$3, resultados!$A$1:$ZZ$1, 0))</f>
        <v/>
      </c>
    </row>
    <row r="207">
      <c r="A207">
        <f>INDEX(resultados!$A$2:$ZZ$558, 201, MATCH($B$1, resultados!$A$1:$ZZ$1, 0))</f>
        <v/>
      </c>
      <c r="B207">
        <f>INDEX(resultados!$A$2:$ZZ$558, 201, MATCH($B$2, resultados!$A$1:$ZZ$1, 0))</f>
        <v/>
      </c>
      <c r="C207">
        <f>INDEX(resultados!$A$2:$ZZ$558, 201, MATCH($B$3, resultados!$A$1:$ZZ$1, 0))</f>
        <v/>
      </c>
    </row>
    <row r="208">
      <c r="A208">
        <f>INDEX(resultados!$A$2:$ZZ$558, 202, MATCH($B$1, resultados!$A$1:$ZZ$1, 0))</f>
        <v/>
      </c>
      <c r="B208">
        <f>INDEX(resultados!$A$2:$ZZ$558, 202, MATCH($B$2, resultados!$A$1:$ZZ$1, 0))</f>
        <v/>
      </c>
      <c r="C208">
        <f>INDEX(resultados!$A$2:$ZZ$558, 202, MATCH($B$3, resultados!$A$1:$ZZ$1, 0))</f>
        <v/>
      </c>
    </row>
    <row r="209">
      <c r="A209">
        <f>INDEX(resultados!$A$2:$ZZ$558, 203, MATCH($B$1, resultados!$A$1:$ZZ$1, 0))</f>
        <v/>
      </c>
      <c r="B209">
        <f>INDEX(resultados!$A$2:$ZZ$558, 203, MATCH($B$2, resultados!$A$1:$ZZ$1, 0))</f>
        <v/>
      </c>
      <c r="C209">
        <f>INDEX(resultados!$A$2:$ZZ$558, 203, MATCH($B$3, resultados!$A$1:$ZZ$1, 0))</f>
        <v/>
      </c>
    </row>
    <row r="210">
      <c r="A210">
        <f>INDEX(resultados!$A$2:$ZZ$558, 204, MATCH($B$1, resultados!$A$1:$ZZ$1, 0))</f>
        <v/>
      </c>
      <c r="B210">
        <f>INDEX(resultados!$A$2:$ZZ$558, 204, MATCH($B$2, resultados!$A$1:$ZZ$1, 0))</f>
        <v/>
      </c>
      <c r="C210">
        <f>INDEX(resultados!$A$2:$ZZ$558, 204, MATCH($B$3, resultados!$A$1:$ZZ$1, 0))</f>
        <v/>
      </c>
    </row>
    <row r="211">
      <c r="A211">
        <f>INDEX(resultados!$A$2:$ZZ$558, 205, MATCH($B$1, resultados!$A$1:$ZZ$1, 0))</f>
        <v/>
      </c>
      <c r="B211">
        <f>INDEX(resultados!$A$2:$ZZ$558, 205, MATCH($B$2, resultados!$A$1:$ZZ$1, 0))</f>
        <v/>
      </c>
      <c r="C211">
        <f>INDEX(resultados!$A$2:$ZZ$558, 205, MATCH($B$3, resultados!$A$1:$ZZ$1, 0))</f>
        <v/>
      </c>
    </row>
    <row r="212">
      <c r="A212">
        <f>INDEX(resultados!$A$2:$ZZ$558, 206, MATCH($B$1, resultados!$A$1:$ZZ$1, 0))</f>
        <v/>
      </c>
      <c r="B212">
        <f>INDEX(resultados!$A$2:$ZZ$558, 206, MATCH($B$2, resultados!$A$1:$ZZ$1, 0))</f>
        <v/>
      </c>
      <c r="C212">
        <f>INDEX(resultados!$A$2:$ZZ$558, 206, MATCH($B$3, resultados!$A$1:$ZZ$1, 0))</f>
        <v/>
      </c>
    </row>
    <row r="213">
      <c r="A213">
        <f>INDEX(resultados!$A$2:$ZZ$558, 207, MATCH($B$1, resultados!$A$1:$ZZ$1, 0))</f>
        <v/>
      </c>
      <c r="B213">
        <f>INDEX(resultados!$A$2:$ZZ$558, 207, MATCH($B$2, resultados!$A$1:$ZZ$1, 0))</f>
        <v/>
      </c>
      <c r="C213">
        <f>INDEX(resultados!$A$2:$ZZ$558, 207, MATCH($B$3, resultados!$A$1:$ZZ$1, 0))</f>
        <v/>
      </c>
    </row>
    <row r="214">
      <c r="A214">
        <f>INDEX(resultados!$A$2:$ZZ$558, 208, MATCH($B$1, resultados!$A$1:$ZZ$1, 0))</f>
        <v/>
      </c>
      <c r="B214">
        <f>INDEX(resultados!$A$2:$ZZ$558, 208, MATCH($B$2, resultados!$A$1:$ZZ$1, 0))</f>
        <v/>
      </c>
      <c r="C214">
        <f>INDEX(resultados!$A$2:$ZZ$558, 208, MATCH($B$3, resultados!$A$1:$ZZ$1, 0))</f>
        <v/>
      </c>
    </row>
    <row r="215">
      <c r="A215">
        <f>INDEX(resultados!$A$2:$ZZ$558, 209, MATCH($B$1, resultados!$A$1:$ZZ$1, 0))</f>
        <v/>
      </c>
      <c r="B215">
        <f>INDEX(resultados!$A$2:$ZZ$558, 209, MATCH($B$2, resultados!$A$1:$ZZ$1, 0))</f>
        <v/>
      </c>
      <c r="C215">
        <f>INDEX(resultados!$A$2:$ZZ$558, 209, MATCH($B$3, resultados!$A$1:$ZZ$1, 0))</f>
        <v/>
      </c>
    </row>
    <row r="216">
      <c r="A216">
        <f>INDEX(resultados!$A$2:$ZZ$558, 210, MATCH($B$1, resultados!$A$1:$ZZ$1, 0))</f>
        <v/>
      </c>
      <c r="B216">
        <f>INDEX(resultados!$A$2:$ZZ$558, 210, MATCH($B$2, resultados!$A$1:$ZZ$1, 0))</f>
        <v/>
      </c>
      <c r="C216">
        <f>INDEX(resultados!$A$2:$ZZ$558, 210, MATCH($B$3, resultados!$A$1:$ZZ$1, 0))</f>
        <v/>
      </c>
    </row>
    <row r="217">
      <c r="A217">
        <f>INDEX(resultados!$A$2:$ZZ$558, 211, MATCH($B$1, resultados!$A$1:$ZZ$1, 0))</f>
        <v/>
      </c>
      <c r="B217">
        <f>INDEX(resultados!$A$2:$ZZ$558, 211, MATCH($B$2, resultados!$A$1:$ZZ$1, 0))</f>
        <v/>
      </c>
      <c r="C217">
        <f>INDEX(resultados!$A$2:$ZZ$558, 211, MATCH($B$3, resultados!$A$1:$ZZ$1, 0))</f>
        <v/>
      </c>
    </row>
    <row r="218">
      <c r="A218">
        <f>INDEX(resultados!$A$2:$ZZ$558, 212, MATCH($B$1, resultados!$A$1:$ZZ$1, 0))</f>
        <v/>
      </c>
      <c r="B218">
        <f>INDEX(resultados!$A$2:$ZZ$558, 212, MATCH($B$2, resultados!$A$1:$ZZ$1, 0))</f>
        <v/>
      </c>
      <c r="C218">
        <f>INDEX(resultados!$A$2:$ZZ$558, 212, MATCH($B$3, resultados!$A$1:$ZZ$1, 0))</f>
        <v/>
      </c>
    </row>
    <row r="219">
      <c r="A219">
        <f>INDEX(resultados!$A$2:$ZZ$558, 213, MATCH($B$1, resultados!$A$1:$ZZ$1, 0))</f>
        <v/>
      </c>
      <c r="B219">
        <f>INDEX(resultados!$A$2:$ZZ$558, 213, MATCH($B$2, resultados!$A$1:$ZZ$1, 0))</f>
        <v/>
      </c>
      <c r="C219">
        <f>INDEX(resultados!$A$2:$ZZ$558, 213, MATCH($B$3, resultados!$A$1:$ZZ$1, 0))</f>
        <v/>
      </c>
    </row>
    <row r="220">
      <c r="A220">
        <f>INDEX(resultados!$A$2:$ZZ$558, 214, MATCH($B$1, resultados!$A$1:$ZZ$1, 0))</f>
        <v/>
      </c>
      <c r="B220">
        <f>INDEX(resultados!$A$2:$ZZ$558, 214, MATCH($B$2, resultados!$A$1:$ZZ$1, 0))</f>
        <v/>
      </c>
      <c r="C220">
        <f>INDEX(resultados!$A$2:$ZZ$558, 214, MATCH($B$3, resultados!$A$1:$ZZ$1, 0))</f>
        <v/>
      </c>
    </row>
    <row r="221">
      <c r="A221">
        <f>INDEX(resultados!$A$2:$ZZ$558, 215, MATCH($B$1, resultados!$A$1:$ZZ$1, 0))</f>
        <v/>
      </c>
      <c r="B221">
        <f>INDEX(resultados!$A$2:$ZZ$558, 215, MATCH($B$2, resultados!$A$1:$ZZ$1, 0))</f>
        <v/>
      </c>
      <c r="C221">
        <f>INDEX(resultados!$A$2:$ZZ$558, 215, MATCH($B$3, resultados!$A$1:$ZZ$1, 0))</f>
        <v/>
      </c>
    </row>
    <row r="222">
      <c r="A222">
        <f>INDEX(resultados!$A$2:$ZZ$558, 216, MATCH($B$1, resultados!$A$1:$ZZ$1, 0))</f>
        <v/>
      </c>
      <c r="B222">
        <f>INDEX(resultados!$A$2:$ZZ$558, 216, MATCH($B$2, resultados!$A$1:$ZZ$1, 0))</f>
        <v/>
      </c>
      <c r="C222">
        <f>INDEX(resultados!$A$2:$ZZ$558, 216, MATCH($B$3, resultados!$A$1:$ZZ$1, 0))</f>
        <v/>
      </c>
    </row>
    <row r="223">
      <c r="A223">
        <f>INDEX(resultados!$A$2:$ZZ$558, 217, MATCH($B$1, resultados!$A$1:$ZZ$1, 0))</f>
        <v/>
      </c>
      <c r="B223">
        <f>INDEX(resultados!$A$2:$ZZ$558, 217, MATCH($B$2, resultados!$A$1:$ZZ$1, 0))</f>
        <v/>
      </c>
      <c r="C223">
        <f>INDEX(resultados!$A$2:$ZZ$558, 217, MATCH($B$3, resultados!$A$1:$ZZ$1, 0))</f>
        <v/>
      </c>
    </row>
    <row r="224">
      <c r="A224">
        <f>INDEX(resultados!$A$2:$ZZ$558, 218, MATCH($B$1, resultados!$A$1:$ZZ$1, 0))</f>
        <v/>
      </c>
      <c r="B224">
        <f>INDEX(resultados!$A$2:$ZZ$558, 218, MATCH($B$2, resultados!$A$1:$ZZ$1, 0))</f>
        <v/>
      </c>
      <c r="C224">
        <f>INDEX(resultados!$A$2:$ZZ$558, 218, MATCH($B$3, resultados!$A$1:$ZZ$1, 0))</f>
        <v/>
      </c>
    </row>
    <row r="225">
      <c r="A225">
        <f>INDEX(resultados!$A$2:$ZZ$558, 219, MATCH($B$1, resultados!$A$1:$ZZ$1, 0))</f>
        <v/>
      </c>
      <c r="B225">
        <f>INDEX(resultados!$A$2:$ZZ$558, 219, MATCH($B$2, resultados!$A$1:$ZZ$1, 0))</f>
        <v/>
      </c>
      <c r="C225">
        <f>INDEX(resultados!$A$2:$ZZ$558, 219, MATCH($B$3, resultados!$A$1:$ZZ$1, 0))</f>
        <v/>
      </c>
    </row>
    <row r="226">
      <c r="A226">
        <f>INDEX(resultados!$A$2:$ZZ$558, 220, MATCH($B$1, resultados!$A$1:$ZZ$1, 0))</f>
        <v/>
      </c>
      <c r="B226">
        <f>INDEX(resultados!$A$2:$ZZ$558, 220, MATCH($B$2, resultados!$A$1:$ZZ$1, 0))</f>
        <v/>
      </c>
      <c r="C226">
        <f>INDEX(resultados!$A$2:$ZZ$558, 220, MATCH($B$3, resultados!$A$1:$ZZ$1, 0))</f>
        <v/>
      </c>
    </row>
    <row r="227">
      <c r="A227">
        <f>INDEX(resultados!$A$2:$ZZ$558, 221, MATCH($B$1, resultados!$A$1:$ZZ$1, 0))</f>
        <v/>
      </c>
      <c r="B227">
        <f>INDEX(resultados!$A$2:$ZZ$558, 221, MATCH($B$2, resultados!$A$1:$ZZ$1, 0))</f>
        <v/>
      </c>
      <c r="C227">
        <f>INDEX(resultados!$A$2:$ZZ$558, 221, MATCH($B$3, resultados!$A$1:$ZZ$1, 0))</f>
        <v/>
      </c>
    </row>
    <row r="228">
      <c r="A228">
        <f>INDEX(resultados!$A$2:$ZZ$558, 222, MATCH($B$1, resultados!$A$1:$ZZ$1, 0))</f>
        <v/>
      </c>
      <c r="B228">
        <f>INDEX(resultados!$A$2:$ZZ$558, 222, MATCH($B$2, resultados!$A$1:$ZZ$1, 0))</f>
        <v/>
      </c>
      <c r="C228">
        <f>INDEX(resultados!$A$2:$ZZ$558, 222, MATCH($B$3, resultados!$A$1:$ZZ$1, 0))</f>
        <v/>
      </c>
    </row>
    <row r="229">
      <c r="A229">
        <f>INDEX(resultados!$A$2:$ZZ$558, 223, MATCH($B$1, resultados!$A$1:$ZZ$1, 0))</f>
        <v/>
      </c>
      <c r="B229">
        <f>INDEX(resultados!$A$2:$ZZ$558, 223, MATCH($B$2, resultados!$A$1:$ZZ$1, 0))</f>
        <v/>
      </c>
      <c r="C229">
        <f>INDEX(resultados!$A$2:$ZZ$558, 223, MATCH($B$3, resultados!$A$1:$ZZ$1, 0))</f>
        <v/>
      </c>
    </row>
    <row r="230">
      <c r="A230">
        <f>INDEX(resultados!$A$2:$ZZ$558, 224, MATCH($B$1, resultados!$A$1:$ZZ$1, 0))</f>
        <v/>
      </c>
      <c r="B230">
        <f>INDEX(resultados!$A$2:$ZZ$558, 224, MATCH($B$2, resultados!$A$1:$ZZ$1, 0))</f>
        <v/>
      </c>
      <c r="C230">
        <f>INDEX(resultados!$A$2:$ZZ$558, 224, MATCH($B$3, resultados!$A$1:$ZZ$1, 0))</f>
        <v/>
      </c>
    </row>
    <row r="231">
      <c r="A231">
        <f>INDEX(resultados!$A$2:$ZZ$558, 225, MATCH($B$1, resultados!$A$1:$ZZ$1, 0))</f>
        <v/>
      </c>
      <c r="B231">
        <f>INDEX(resultados!$A$2:$ZZ$558, 225, MATCH($B$2, resultados!$A$1:$ZZ$1, 0))</f>
        <v/>
      </c>
      <c r="C231">
        <f>INDEX(resultados!$A$2:$ZZ$558, 225, MATCH($B$3, resultados!$A$1:$ZZ$1, 0))</f>
        <v/>
      </c>
    </row>
    <row r="232">
      <c r="A232">
        <f>INDEX(resultados!$A$2:$ZZ$558, 226, MATCH($B$1, resultados!$A$1:$ZZ$1, 0))</f>
        <v/>
      </c>
      <c r="B232">
        <f>INDEX(resultados!$A$2:$ZZ$558, 226, MATCH($B$2, resultados!$A$1:$ZZ$1, 0))</f>
        <v/>
      </c>
      <c r="C232">
        <f>INDEX(resultados!$A$2:$ZZ$558, 226, MATCH($B$3, resultados!$A$1:$ZZ$1, 0))</f>
        <v/>
      </c>
    </row>
    <row r="233">
      <c r="A233">
        <f>INDEX(resultados!$A$2:$ZZ$558, 227, MATCH($B$1, resultados!$A$1:$ZZ$1, 0))</f>
        <v/>
      </c>
      <c r="B233">
        <f>INDEX(resultados!$A$2:$ZZ$558, 227, MATCH($B$2, resultados!$A$1:$ZZ$1, 0))</f>
        <v/>
      </c>
      <c r="C233">
        <f>INDEX(resultados!$A$2:$ZZ$558, 227, MATCH($B$3, resultados!$A$1:$ZZ$1, 0))</f>
        <v/>
      </c>
    </row>
    <row r="234">
      <c r="A234">
        <f>INDEX(resultados!$A$2:$ZZ$558, 228, MATCH($B$1, resultados!$A$1:$ZZ$1, 0))</f>
        <v/>
      </c>
      <c r="B234">
        <f>INDEX(resultados!$A$2:$ZZ$558, 228, MATCH($B$2, resultados!$A$1:$ZZ$1, 0))</f>
        <v/>
      </c>
      <c r="C234">
        <f>INDEX(resultados!$A$2:$ZZ$558, 228, MATCH($B$3, resultados!$A$1:$ZZ$1, 0))</f>
        <v/>
      </c>
    </row>
    <row r="235">
      <c r="A235">
        <f>INDEX(resultados!$A$2:$ZZ$558, 229, MATCH($B$1, resultados!$A$1:$ZZ$1, 0))</f>
        <v/>
      </c>
      <c r="B235">
        <f>INDEX(resultados!$A$2:$ZZ$558, 229, MATCH($B$2, resultados!$A$1:$ZZ$1, 0))</f>
        <v/>
      </c>
      <c r="C235">
        <f>INDEX(resultados!$A$2:$ZZ$558, 229, MATCH($B$3, resultados!$A$1:$ZZ$1, 0))</f>
        <v/>
      </c>
    </row>
    <row r="236">
      <c r="A236">
        <f>INDEX(resultados!$A$2:$ZZ$558, 230, MATCH($B$1, resultados!$A$1:$ZZ$1, 0))</f>
        <v/>
      </c>
      <c r="B236">
        <f>INDEX(resultados!$A$2:$ZZ$558, 230, MATCH($B$2, resultados!$A$1:$ZZ$1, 0))</f>
        <v/>
      </c>
      <c r="C236">
        <f>INDEX(resultados!$A$2:$ZZ$558, 230, MATCH($B$3, resultados!$A$1:$ZZ$1, 0))</f>
        <v/>
      </c>
    </row>
    <row r="237">
      <c r="A237">
        <f>INDEX(resultados!$A$2:$ZZ$558, 231, MATCH($B$1, resultados!$A$1:$ZZ$1, 0))</f>
        <v/>
      </c>
      <c r="B237">
        <f>INDEX(resultados!$A$2:$ZZ$558, 231, MATCH($B$2, resultados!$A$1:$ZZ$1, 0))</f>
        <v/>
      </c>
      <c r="C237">
        <f>INDEX(resultados!$A$2:$ZZ$558, 231, MATCH($B$3, resultados!$A$1:$ZZ$1, 0))</f>
        <v/>
      </c>
    </row>
    <row r="238">
      <c r="A238">
        <f>INDEX(resultados!$A$2:$ZZ$558, 232, MATCH($B$1, resultados!$A$1:$ZZ$1, 0))</f>
        <v/>
      </c>
      <c r="B238">
        <f>INDEX(resultados!$A$2:$ZZ$558, 232, MATCH($B$2, resultados!$A$1:$ZZ$1, 0))</f>
        <v/>
      </c>
      <c r="C238">
        <f>INDEX(resultados!$A$2:$ZZ$558, 232, MATCH($B$3, resultados!$A$1:$ZZ$1, 0))</f>
        <v/>
      </c>
    </row>
    <row r="239">
      <c r="A239">
        <f>INDEX(resultados!$A$2:$ZZ$558, 233, MATCH($B$1, resultados!$A$1:$ZZ$1, 0))</f>
        <v/>
      </c>
      <c r="B239">
        <f>INDEX(resultados!$A$2:$ZZ$558, 233, MATCH($B$2, resultados!$A$1:$ZZ$1, 0))</f>
        <v/>
      </c>
      <c r="C239">
        <f>INDEX(resultados!$A$2:$ZZ$558, 233, MATCH($B$3, resultados!$A$1:$ZZ$1, 0))</f>
        <v/>
      </c>
    </row>
    <row r="240">
      <c r="A240">
        <f>INDEX(resultados!$A$2:$ZZ$558, 234, MATCH($B$1, resultados!$A$1:$ZZ$1, 0))</f>
        <v/>
      </c>
      <c r="B240">
        <f>INDEX(resultados!$A$2:$ZZ$558, 234, MATCH($B$2, resultados!$A$1:$ZZ$1, 0))</f>
        <v/>
      </c>
      <c r="C240">
        <f>INDEX(resultados!$A$2:$ZZ$558, 234, MATCH($B$3, resultados!$A$1:$ZZ$1, 0))</f>
        <v/>
      </c>
    </row>
    <row r="241">
      <c r="A241">
        <f>INDEX(resultados!$A$2:$ZZ$558, 235, MATCH($B$1, resultados!$A$1:$ZZ$1, 0))</f>
        <v/>
      </c>
      <c r="B241">
        <f>INDEX(resultados!$A$2:$ZZ$558, 235, MATCH($B$2, resultados!$A$1:$ZZ$1, 0))</f>
        <v/>
      </c>
      <c r="C241">
        <f>INDEX(resultados!$A$2:$ZZ$558, 235, MATCH($B$3, resultados!$A$1:$ZZ$1, 0))</f>
        <v/>
      </c>
    </row>
    <row r="242">
      <c r="A242">
        <f>INDEX(resultados!$A$2:$ZZ$558, 236, MATCH($B$1, resultados!$A$1:$ZZ$1, 0))</f>
        <v/>
      </c>
      <c r="B242">
        <f>INDEX(resultados!$A$2:$ZZ$558, 236, MATCH($B$2, resultados!$A$1:$ZZ$1, 0))</f>
        <v/>
      </c>
      <c r="C242">
        <f>INDEX(resultados!$A$2:$ZZ$558, 236, MATCH($B$3, resultados!$A$1:$ZZ$1, 0))</f>
        <v/>
      </c>
    </row>
    <row r="243">
      <c r="A243">
        <f>INDEX(resultados!$A$2:$ZZ$558, 237, MATCH($B$1, resultados!$A$1:$ZZ$1, 0))</f>
        <v/>
      </c>
      <c r="B243">
        <f>INDEX(resultados!$A$2:$ZZ$558, 237, MATCH($B$2, resultados!$A$1:$ZZ$1, 0))</f>
        <v/>
      </c>
      <c r="C243">
        <f>INDEX(resultados!$A$2:$ZZ$558, 237, MATCH($B$3, resultados!$A$1:$ZZ$1, 0))</f>
        <v/>
      </c>
    </row>
    <row r="244">
      <c r="A244">
        <f>INDEX(resultados!$A$2:$ZZ$558, 238, MATCH($B$1, resultados!$A$1:$ZZ$1, 0))</f>
        <v/>
      </c>
      <c r="B244">
        <f>INDEX(resultados!$A$2:$ZZ$558, 238, MATCH($B$2, resultados!$A$1:$ZZ$1, 0))</f>
        <v/>
      </c>
      <c r="C244">
        <f>INDEX(resultados!$A$2:$ZZ$558, 238, MATCH($B$3, resultados!$A$1:$ZZ$1, 0))</f>
        <v/>
      </c>
    </row>
    <row r="245">
      <c r="A245">
        <f>INDEX(resultados!$A$2:$ZZ$558, 239, MATCH($B$1, resultados!$A$1:$ZZ$1, 0))</f>
        <v/>
      </c>
      <c r="B245">
        <f>INDEX(resultados!$A$2:$ZZ$558, 239, MATCH($B$2, resultados!$A$1:$ZZ$1, 0))</f>
        <v/>
      </c>
      <c r="C245">
        <f>INDEX(resultados!$A$2:$ZZ$558, 239, MATCH($B$3, resultados!$A$1:$ZZ$1, 0))</f>
        <v/>
      </c>
    </row>
    <row r="246">
      <c r="A246">
        <f>INDEX(resultados!$A$2:$ZZ$558, 240, MATCH($B$1, resultados!$A$1:$ZZ$1, 0))</f>
        <v/>
      </c>
      <c r="B246">
        <f>INDEX(resultados!$A$2:$ZZ$558, 240, MATCH($B$2, resultados!$A$1:$ZZ$1, 0))</f>
        <v/>
      </c>
      <c r="C246">
        <f>INDEX(resultados!$A$2:$ZZ$558, 240, MATCH($B$3, resultados!$A$1:$ZZ$1, 0))</f>
        <v/>
      </c>
    </row>
    <row r="247">
      <c r="A247">
        <f>INDEX(resultados!$A$2:$ZZ$558, 241, MATCH($B$1, resultados!$A$1:$ZZ$1, 0))</f>
        <v/>
      </c>
      <c r="B247">
        <f>INDEX(resultados!$A$2:$ZZ$558, 241, MATCH($B$2, resultados!$A$1:$ZZ$1, 0))</f>
        <v/>
      </c>
      <c r="C247">
        <f>INDEX(resultados!$A$2:$ZZ$558, 241, MATCH($B$3, resultados!$A$1:$ZZ$1, 0))</f>
        <v/>
      </c>
    </row>
    <row r="248">
      <c r="A248">
        <f>INDEX(resultados!$A$2:$ZZ$558, 242, MATCH($B$1, resultados!$A$1:$ZZ$1, 0))</f>
        <v/>
      </c>
      <c r="B248">
        <f>INDEX(resultados!$A$2:$ZZ$558, 242, MATCH($B$2, resultados!$A$1:$ZZ$1, 0))</f>
        <v/>
      </c>
      <c r="C248">
        <f>INDEX(resultados!$A$2:$ZZ$558, 242, MATCH($B$3, resultados!$A$1:$ZZ$1, 0))</f>
        <v/>
      </c>
    </row>
    <row r="249">
      <c r="A249">
        <f>INDEX(resultados!$A$2:$ZZ$558, 243, MATCH($B$1, resultados!$A$1:$ZZ$1, 0))</f>
        <v/>
      </c>
      <c r="B249">
        <f>INDEX(resultados!$A$2:$ZZ$558, 243, MATCH($B$2, resultados!$A$1:$ZZ$1, 0))</f>
        <v/>
      </c>
      <c r="C249">
        <f>INDEX(resultados!$A$2:$ZZ$558, 243, MATCH($B$3, resultados!$A$1:$ZZ$1, 0))</f>
        <v/>
      </c>
    </row>
    <row r="250">
      <c r="A250">
        <f>INDEX(resultados!$A$2:$ZZ$558, 244, MATCH($B$1, resultados!$A$1:$ZZ$1, 0))</f>
        <v/>
      </c>
      <c r="B250">
        <f>INDEX(resultados!$A$2:$ZZ$558, 244, MATCH($B$2, resultados!$A$1:$ZZ$1, 0))</f>
        <v/>
      </c>
      <c r="C250">
        <f>INDEX(resultados!$A$2:$ZZ$558, 244, MATCH($B$3, resultados!$A$1:$ZZ$1, 0))</f>
        <v/>
      </c>
    </row>
    <row r="251">
      <c r="A251">
        <f>INDEX(resultados!$A$2:$ZZ$558, 245, MATCH($B$1, resultados!$A$1:$ZZ$1, 0))</f>
        <v/>
      </c>
      <c r="B251">
        <f>INDEX(resultados!$A$2:$ZZ$558, 245, MATCH($B$2, resultados!$A$1:$ZZ$1, 0))</f>
        <v/>
      </c>
      <c r="C251">
        <f>INDEX(resultados!$A$2:$ZZ$558, 245, MATCH($B$3, resultados!$A$1:$ZZ$1, 0))</f>
        <v/>
      </c>
    </row>
    <row r="252">
      <c r="A252">
        <f>INDEX(resultados!$A$2:$ZZ$558, 246, MATCH($B$1, resultados!$A$1:$ZZ$1, 0))</f>
        <v/>
      </c>
      <c r="B252">
        <f>INDEX(resultados!$A$2:$ZZ$558, 246, MATCH($B$2, resultados!$A$1:$ZZ$1, 0))</f>
        <v/>
      </c>
      <c r="C252">
        <f>INDEX(resultados!$A$2:$ZZ$558, 246, MATCH($B$3, resultados!$A$1:$ZZ$1, 0))</f>
        <v/>
      </c>
    </row>
    <row r="253">
      <c r="A253">
        <f>INDEX(resultados!$A$2:$ZZ$558, 247, MATCH($B$1, resultados!$A$1:$ZZ$1, 0))</f>
        <v/>
      </c>
      <c r="B253">
        <f>INDEX(resultados!$A$2:$ZZ$558, 247, MATCH($B$2, resultados!$A$1:$ZZ$1, 0))</f>
        <v/>
      </c>
      <c r="C253">
        <f>INDEX(resultados!$A$2:$ZZ$558, 247, MATCH($B$3, resultados!$A$1:$ZZ$1, 0))</f>
        <v/>
      </c>
    </row>
    <row r="254">
      <c r="A254">
        <f>INDEX(resultados!$A$2:$ZZ$558, 248, MATCH($B$1, resultados!$A$1:$ZZ$1, 0))</f>
        <v/>
      </c>
      <c r="B254">
        <f>INDEX(resultados!$A$2:$ZZ$558, 248, MATCH($B$2, resultados!$A$1:$ZZ$1, 0))</f>
        <v/>
      </c>
      <c r="C254">
        <f>INDEX(resultados!$A$2:$ZZ$558, 248, MATCH($B$3, resultados!$A$1:$ZZ$1, 0))</f>
        <v/>
      </c>
    </row>
    <row r="255">
      <c r="A255">
        <f>INDEX(resultados!$A$2:$ZZ$558, 249, MATCH($B$1, resultados!$A$1:$ZZ$1, 0))</f>
        <v/>
      </c>
      <c r="B255">
        <f>INDEX(resultados!$A$2:$ZZ$558, 249, MATCH($B$2, resultados!$A$1:$ZZ$1, 0))</f>
        <v/>
      </c>
      <c r="C255">
        <f>INDEX(resultados!$A$2:$ZZ$558, 249, MATCH($B$3, resultados!$A$1:$ZZ$1, 0))</f>
        <v/>
      </c>
    </row>
    <row r="256">
      <c r="A256">
        <f>INDEX(resultados!$A$2:$ZZ$558, 250, MATCH($B$1, resultados!$A$1:$ZZ$1, 0))</f>
        <v/>
      </c>
      <c r="B256">
        <f>INDEX(resultados!$A$2:$ZZ$558, 250, MATCH($B$2, resultados!$A$1:$ZZ$1, 0))</f>
        <v/>
      </c>
      <c r="C256">
        <f>INDEX(resultados!$A$2:$ZZ$558, 250, MATCH($B$3, resultados!$A$1:$ZZ$1, 0))</f>
        <v/>
      </c>
    </row>
    <row r="257">
      <c r="A257">
        <f>INDEX(resultados!$A$2:$ZZ$558, 251, MATCH($B$1, resultados!$A$1:$ZZ$1, 0))</f>
        <v/>
      </c>
      <c r="B257">
        <f>INDEX(resultados!$A$2:$ZZ$558, 251, MATCH($B$2, resultados!$A$1:$ZZ$1, 0))</f>
        <v/>
      </c>
      <c r="C257">
        <f>INDEX(resultados!$A$2:$ZZ$558, 251, MATCH($B$3, resultados!$A$1:$ZZ$1, 0))</f>
        <v/>
      </c>
    </row>
    <row r="258">
      <c r="A258">
        <f>INDEX(resultados!$A$2:$ZZ$558, 252, MATCH($B$1, resultados!$A$1:$ZZ$1, 0))</f>
        <v/>
      </c>
      <c r="B258">
        <f>INDEX(resultados!$A$2:$ZZ$558, 252, MATCH($B$2, resultados!$A$1:$ZZ$1, 0))</f>
        <v/>
      </c>
      <c r="C258">
        <f>INDEX(resultados!$A$2:$ZZ$558, 252, MATCH($B$3, resultados!$A$1:$ZZ$1, 0))</f>
        <v/>
      </c>
    </row>
    <row r="259">
      <c r="A259">
        <f>INDEX(resultados!$A$2:$ZZ$558, 253, MATCH($B$1, resultados!$A$1:$ZZ$1, 0))</f>
        <v/>
      </c>
      <c r="B259">
        <f>INDEX(resultados!$A$2:$ZZ$558, 253, MATCH($B$2, resultados!$A$1:$ZZ$1, 0))</f>
        <v/>
      </c>
      <c r="C259">
        <f>INDEX(resultados!$A$2:$ZZ$558, 253, MATCH($B$3, resultados!$A$1:$ZZ$1, 0))</f>
        <v/>
      </c>
    </row>
    <row r="260">
      <c r="A260">
        <f>INDEX(resultados!$A$2:$ZZ$558, 254, MATCH($B$1, resultados!$A$1:$ZZ$1, 0))</f>
        <v/>
      </c>
      <c r="B260">
        <f>INDEX(resultados!$A$2:$ZZ$558, 254, MATCH($B$2, resultados!$A$1:$ZZ$1, 0))</f>
        <v/>
      </c>
      <c r="C260">
        <f>INDEX(resultados!$A$2:$ZZ$558, 254, MATCH($B$3, resultados!$A$1:$ZZ$1, 0))</f>
        <v/>
      </c>
    </row>
    <row r="261">
      <c r="A261">
        <f>INDEX(resultados!$A$2:$ZZ$558, 255, MATCH($B$1, resultados!$A$1:$ZZ$1, 0))</f>
        <v/>
      </c>
      <c r="B261">
        <f>INDEX(resultados!$A$2:$ZZ$558, 255, MATCH($B$2, resultados!$A$1:$ZZ$1, 0))</f>
        <v/>
      </c>
      <c r="C261">
        <f>INDEX(resultados!$A$2:$ZZ$558, 255, MATCH($B$3, resultados!$A$1:$ZZ$1, 0))</f>
        <v/>
      </c>
    </row>
    <row r="262">
      <c r="A262">
        <f>INDEX(resultados!$A$2:$ZZ$558, 256, MATCH($B$1, resultados!$A$1:$ZZ$1, 0))</f>
        <v/>
      </c>
      <c r="B262">
        <f>INDEX(resultados!$A$2:$ZZ$558, 256, MATCH($B$2, resultados!$A$1:$ZZ$1, 0))</f>
        <v/>
      </c>
      <c r="C262">
        <f>INDEX(resultados!$A$2:$ZZ$558, 256, MATCH($B$3, resultados!$A$1:$ZZ$1, 0))</f>
        <v/>
      </c>
    </row>
    <row r="263">
      <c r="A263">
        <f>INDEX(resultados!$A$2:$ZZ$558, 257, MATCH($B$1, resultados!$A$1:$ZZ$1, 0))</f>
        <v/>
      </c>
      <c r="B263">
        <f>INDEX(resultados!$A$2:$ZZ$558, 257, MATCH($B$2, resultados!$A$1:$ZZ$1, 0))</f>
        <v/>
      </c>
      <c r="C263">
        <f>INDEX(resultados!$A$2:$ZZ$558, 257, MATCH($B$3, resultados!$A$1:$ZZ$1, 0))</f>
        <v/>
      </c>
    </row>
    <row r="264">
      <c r="A264">
        <f>INDEX(resultados!$A$2:$ZZ$558, 258, MATCH($B$1, resultados!$A$1:$ZZ$1, 0))</f>
        <v/>
      </c>
      <c r="B264">
        <f>INDEX(resultados!$A$2:$ZZ$558, 258, MATCH($B$2, resultados!$A$1:$ZZ$1, 0))</f>
        <v/>
      </c>
      <c r="C264">
        <f>INDEX(resultados!$A$2:$ZZ$558, 258, MATCH($B$3, resultados!$A$1:$ZZ$1, 0))</f>
        <v/>
      </c>
    </row>
    <row r="265">
      <c r="A265">
        <f>INDEX(resultados!$A$2:$ZZ$558, 259, MATCH($B$1, resultados!$A$1:$ZZ$1, 0))</f>
        <v/>
      </c>
      <c r="B265">
        <f>INDEX(resultados!$A$2:$ZZ$558, 259, MATCH($B$2, resultados!$A$1:$ZZ$1, 0))</f>
        <v/>
      </c>
      <c r="C265">
        <f>INDEX(resultados!$A$2:$ZZ$558, 259, MATCH($B$3, resultados!$A$1:$ZZ$1, 0))</f>
        <v/>
      </c>
    </row>
    <row r="266">
      <c r="A266">
        <f>INDEX(resultados!$A$2:$ZZ$558, 260, MATCH($B$1, resultados!$A$1:$ZZ$1, 0))</f>
        <v/>
      </c>
      <c r="B266">
        <f>INDEX(resultados!$A$2:$ZZ$558, 260, MATCH($B$2, resultados!$A$1:$ZZ$1, 0))</f>
        <v/>
      </c>
      <c r="C266">
        <f>INDEX(resultados!$A$2:$ZZ$558, 260, MATCH($B$3, resultados!$A$1:$ZZ$1, 0))</f>
        <v/>
      </c>
    </row>
    <row r="267">
      <c r="A267">
        <f>INDEX(resultados!$A$2:$ZZ$558, 261, MATCH($B$1, resultados!$A$1:$ZZ$1, 0))</f>
        <v/>
      </c>
      <c r="B267">
        <f>INDEX(resultados!$A$2:$ZZ$558, 261, MATCH($B$2, resultados!$A$1:$ZZ$1, 0))</f>
        <v/>
      </c>
      <c r="C267">
        <f>INDEX(resultados!$A$2:$ZZ$558, 261, MATCH($B$3, resultados!$A$1:$ZZ$1, 0))</f>
        <v/>
      </c>
    </row>
    <row r="268">
      <c r="A268">
        <f>INDEX(resultados!$A$2:$ZZ$558, 262, MATCH($B$1, resultados!$A$1:$ZZ$1, 0))</f>
        <v/>
      </c>
      <c r="B268">
        <f>INDEX(resultados!$A$2:$ZZ$558, 262, MATCH($B$2, resultados!$A$1:$ZZ$1, 0))</f>
        <v/>
      </c>
      <c r="C268">
        <f>INDEX(resultados!$A$2:$ZZ$558, 262, MATCH($B$3, resultados!$A$1:$ZZ$1, 0))</f>
        <v/>
      </c>
    </row>
    <row r="269">
      <c r="A269">
        <f>INDEX(resultados!$A$2:$ZZ$558, 263, MATCH($B$1, resultados!$A$1:$ZZ$1, 0))</f>
        <v/>
      </c>
      <c r="B269">
        <f>INDEX(resultados!$A$2:$ZZ$558, 263, MATCH($B$2, resultados!$A$1:$ZZ$1, 0))</f>
        <v/>
      </c>
      <c r="C269">
        <f>INDEX(resultados!$A$2:$ZZ$558, 263, MATCH($B$3, resultados!$A$1:$ZZ$1, 0))</f>
        <v/>
      </c>
    </row>
    <row r="270">
      <c r="A270">
        <f>INDEX(resultados!$A$2:$ZZ$558, 264, MATCH($B$1, resultados!$A$1:$ZZ$1, 0))</f>
        <v/>
      </c>
      <c r="B270">
        <f>INDEX(resultados!$A$2:$ZZ$558, 264, MATCH($B$2, resultados!$A$1:$ZZ$1, 0))</f>
        <v/>
      </c>
      <c r="C270">
        <f>INDEX(resultados!$A$2:$ZZ$558, 264, MATCH($B$3, resultados!$A$1:$ZZ$1, 0))</f>
        <v/>
      </c>
    </row>
    <row r="271">
      <c r="A271">
        <f>INDEX(resultados!$A$2:$ZZ$558, 265, MATCH($B$1, resultados!$A$1:$ZZ$1, 0))</f>
        <v/>
      </c>
      <c r="B271">
        <f>INDEX(resultados!$A$2:$ZZ$558, 265, MATCH($B$2, resultados!$A$1:$ZZ$1, 0))</f>
        <v/>
      </c>
      <c r="C271">
        <f>INDEX(resultados!$A$2:$ZZ$558, 265, MATCH($B$3, resultados!$A$1:$ZZ$1, 0))</f>
        <v/>
      </c>
    </row>
    <row r="272">
      <c r="A272">
        <f>INDEX(resultados!$A$2:$ZZ$558, 266, MATCH($B$1, resultados!$A$1:$ZZ$1, 0))</f>
        <v/>
      </c>
      <c r="B272">
        <f>INDEX(resultados!$A$2:$ZZ$558, 266, MATCH($B$2, resultados!$A$1:$ZZ$1, 0))</f>
        <v/>
      </c>
      <c r="C272">
        <f>INDEX(resultados!$A$2:$ZZ$558, 266, MATCH($B$3, resultados!$A$1:$ZZ$1, 0))</f>
        <v/>
      </c>
    </row>
    <row r="273">
      <c r="A273">
        <f>INDEX(resultados!$A$2:$ZZ$558, 267, MATCH($B$1, resultados!$A$1:$ZZ$1, 0))</f>
        <v/>
      </c>
      <c r="B273">
        <f>INDEX(resultados!$A$2:$ZZ$558, 267, MATCH($B$2, resultados!$A$1:$ZZ$1, 0))</f>
        <v/>
      </c>
      <c r="C273">
        <f>INDEX(resultados!$A$2:$ZZ$558, 267, MATCH($B$3, resultados!$A$1:$ZZ$1, 0))</f>
        <v/>
      </c>
    </row>
    <row r="274">
      <c r="A274">
        <f>INDEX(resultados!$A$2:$ZZ$558, 268, MATCH($B$1, resultados!$A$1:$ZZ$1, 0))</f>
        <v/>
      </c>
      <c r="B274">
        <f>INDEX(resultados!$A$2:$ZZ$558, 268, MATCH($B$2, resultados!$A$1:$ZZ$1, 0))</f>
        <v/>
      </c>
      <c r="C274">
        <f>INDEX(resultados!$A$2:$ZZ$558, 268, MATCH($B$3, resultados!$A$1:$ZZ$1, 0))</f>
        <v/>
      </c>
    </row>
    <row r="275">
      <c r="A275">
        <f>INDEX(resultados!$A$2:$ZZ$558, 269, MATCH($B$1, resultados!$A$1:$ZZ$1, 0))</f>
        <v/>
      </c>
      <c r="B275">
        <f>INDEX(resultados!$A$2:$ZZ$558, 269, MATCH($B$2, resultados!$A$1:$ZZ$1, 0))</f>
        <v/>
      </c>
      <c r="C275">
        <f>INDEX(resultados!$A$2:$ZZ$558, 269, MATCH($B$3, resultados!$A$1:$ZZ$1, 0))</f>
        <v/>
      </c>
    </row>
    <row r="276">
      <c r="A276">
        <f>INDEX(resultados!$A$2:$ZZ$558, 270, MATCH($B$1, resultados!$A$1:$ZZ$1, 0))</f>
        <v/>
      </c>
      <c r="B276">
        <f>INDEX(resultados!$A$2:$ZZ$558, 270, MATCH($B$2, resultados!$A$1:$ZZ$1, 0))</f>
        <v/>
      </c>
      <c r="C276">
        <f>INDEX(resultados!$A$2:$ZZ$558, 270, MATCH($B$3, resultados!$A$1:$ZZ$1, 0))</f>
        <v/>
      </c>
    </row>
    <row r="277">
      <c r="A277">
        <f>INDEX(resultados!$A$2:$ZZ$558, 271, MATCH($B$1, resultados!$A$1:$ZZ$1, 0))</f>
        <v/>
      </c>
      <c r="B277">
        <f>INDEX(resultados!$A$2:$ZZ$558, 271, MATCH($B$2, resultados!$A$1:$ZZ$1, 0))</f>
        <v/>
      </c>
      <c r="C277">
        <f>INDEX(resultados!$A$2:$ZZ$558, 271, MATCH($B$3, resultados!$A$1:$ZZ$1, 0))</f>
        <v/>
      </c>
    </row>
    <row r="278">
      <c r="A278">
        <f>INDEX(resultados!$A$2:$ZZ$558, 272, MATCH($B$1, resultados!$A$1:$ZZ$1, 0))</f>
        <v/>
      </c>
      <c r="B278">
        <f>INDEX(resultados!$A$2:$ZZ$558, 272, MATCH($B$2, resultados!$A$1:$ZZ$1, 0))</f>
        <v/>
      </c>
      <c r="C278">
        <f>INDEX(resultados!$A$2:$ZZ$558, 272, MATCH($B$3, resultados!$A$1:$ZZ$1, 0))</f>
        <v/>
      </c>
    </row>
    <row r="279">
      <c r="A279">
        <f>INDEX(resultados!$A$2:$ZZ$558, 273, MATCH($B$1, resultados!$A$1:$ZZ$1, 0))</f>
        <v/>
      </c>
      <c r="B279">
        <f>INDEX(resultados!$A$2:$ZZ$558, 273, MATCH($B$2, resultados!$A$1:$ZZ$1, 0))</f>
        <v/>
      </c>
      <c r="C279">
        <f>INDEX(resultados!$A$2:$ZZ$558, 273, MATCH($B$3, resultados!$A$1:$ZZ$1, 0))</f>
        <v/>
      </c>
    </row>
    <row r="280">
      <c r="A280">
        <f>INDEX(resultados!$A$2:$ZZ$558, 274, MATCH($B$1, resultados!$A$1:$ZZ$1, 0))</f>
        <v/>
      </c>
      <c r="B280">
        <f>INDEX(resultados!$A$2:$ZZ$558, 274, MATCH($B$2, resultados!$A$1:$ZZ$1, 0))</f>
        <v/>
      </c>
      <c r="C280">
        <f>INDEX(resultados!$A$2:$ZZ$558, 274, MATCH($B$3, resultados!$A$1:$ZZ$1, 0))</f>
        <v/>
      </c>
    </row>
    <row r="281">
      <c r="A281">
        <f>INDEX(resultados!$A$2:$ZZ$558, 275, MATCH($B$1, resultados!$A$1:$ZZ$1, 0))</f>
        <v/>
      </c>
      <c r="B281">
        <f>INDEX(resultados!$A$2:$ZZ$558, 275, MATCH($B$2, resultados!$A$1:$ZZ$1, 0))</f>
        <v/>
      </c>
      <c r="C281">
        <f>INDEX(resultados!$A$2:$ZZ$558, 275, MATCH($B$3, resultados!$A$1:$ZZ$1, 0))</f>
        <v/>
      </c>
    </row>
    <row r="282">
      <c r="A282">
        <f>INDEX(resultados!$A$2:$ZZ$558, 276, MATCH($B$1, resultados!$A$1:$ZZ$1, 0))</f>
        <v/>
      </c>
      <c r="B282">
        <f>INDEX(resultados!$A$2:$ZZ$558, 276, MATCH($B$2, resultados!$A$1:$ZZ$1, 0))</f>
        <v/>
      </c>
      <c r="C282">
        <f>INDEX(resultados!$A$2:$ZZ$558, 276, MATCH($B$3, resultados!$A$1:$ZZ$1, 0))</f>
        <v/>
      </c>
    </row>
    <row r="283">
      <c r="A283">
        <f>INDEX(resultados!$A$2:$ZZ$558, 277, MATCH($B$1, resultados!$A$1:$ZZ$1, 0))</f>
        <v/>
      </c>
      <c r="B283">
        <f>INDEX(resultados!$A$2:$ZZ$558, 277, MATCH($B$2, resultados!$A$1:$ZZ$1, 0))</f>
        <v/>
      </c>
      <c r="C283">
        <f>INDEX(resultados!$A$2:$ZZ$558, 277, MATCH($B$3, resultados!$A$1:$ZZ$1, 0))</f>
        <v/>
      </c>
    </row>
    <row r="284">
      <c r="A284">
        <f>INDEX(resultados!$A$2:$ZZ$558, 278, MATCH($B$1, resultados!$A$1:$ZZ$1, 0))</f>
        <v/>
      </c>
      <c r="B284">
        <f>INDEX(resultados!$A$2:$ZZ$558, 278, MATCH($B$2, resultados!$A$1:$ZZ$1, 0))</f>
        <v/>
      </c>
      <c r="C284">
        <f>INDEX(resultados!$A$2:$ZZ$558, 278, MATCH($B$3, resultados!$A$1:$ZZ$1, 0))</f>
        <v/>
      </c>
    </row>
    <row r="285">
      <c r="A285">
        <f>INDEX(resultados!$A$2:$ZZ$558, 279, MATCH($B$1, resultados!$A$1:$ZZ$1, 0))</f>
        <v/>
      </c>
      <c r="B285">
        <f>INDEX(resultados!$A$2:$ZZ$558, 279, MATCH($B$2, resultados!$A$1:$ZZ$1, 0))</f>
        <v/>
      </c>
      <c r="C285">
        <f>INDEX(resultados!$A$2:$ZZ$558, 279, MATCH($B$3, resultados!$A$1:$ZZ$1, 0))</f>
        <v/>
      </c>
    </row>
    <row r="286">
      <c r="A286">
        <f>INDEX(resultados!$A$2:$ZZ$558, 280, MATCH($B$1, resultados!$A$1:$ZZ$1, 0))</f>
        <v/>
      </c>
      <c r="B286">
        <f>INDEX(resultados!$A$2:$ZZ$558, 280, MATCH($B$2, resultados!$A$1:$ZZ$1, 0))</f>
        <v/>
      </c>
      <c r="C286">
        <f>INDEX(resultados!$A$2:$ZZ$558, 280, MATCH($B$3, resultados!$A$1:$ZZ$1, 0))</f>
        <v/>
      </c>
    </row>
    <row r="287">
      <c r="A287">
        <f>INDEX(resultados!$A$2:$ZZ$558, 281, MATCH($B$1, resultados!$A$1:$ZZ$1, 0))</f>
        <v/>
      </c>
      <c r="B287">
        <f>INDEX(resultados!$A$2:$ZZ$558, 281, MATCH($B$2, resultados!$A$1:$ZZ$1, 0))</f>
        <v/>
      </c>
      <c r="C287">
        <f>INDEX(resultados!$A$2:$ZZ$558, 281, MATCH($B$3, resultados!$A$1:$ZZ$1, 0))</f>
        <v/>
      </c>
    </row>
    <row r="288">
      <c r="A288">
        <f>INDEX(resultados!$A$2:$ZZ$558, 282, MATCH($B$1, resultados!$A$1:$ZZ$1, 0))</f>
        <v/>
      </c>
      <c r="B288">
        <f>INDEX(resultados!$A$2:$ZZ$558, 282, MATCH($B$2, resultados!$A$1:$ZZ$1, 0))</f>
        <v/>
      </c>
      <c r="C288">
        <f>INDEX(resultados!$A$2:$ZZ$558, 282, MATCH($B$3, resultados!$A$1:$ZZ$1, 0))</f>
        <v/>
      </c>
    </row>
    <row r="289">
      <c r="A289">
        <f>INDEX(resultados!$A$2:$ZZ$558, 283, MATCH($B$1, resultados!$A$1:$ZZ$1, 0))</f>
        <v/>
      </c>
      <c r="B289">
        <f>INDEX(resultados!$A$2:$ZZ$558, 283, MATCH($B$2, resultados!$A$1:$ZZ$1, 0))</f>
        <v/>
      </c>
      <c r="C289">
        <f>INDEX(resultados!$A$2:$ZZ$558, 283, MATCH($B$3, resultados!$A$1:$ZZ$1, 0))</f>
        <v/>
      </c>
    </row>
    <row r="290">
      <c r="A290">
        <f>INDEX(resultados!$A$2:$ZZ$558, 284, MATCH($B$1, resultados!$A$1:$ZZ$1, 0))</f>
        <v/>
      </c>
      <c r="B290">
        <f>INDEX(resultados!$A$2:$ZZ$558, 284, MATCH($B$2, resultados!$A$1:$ZZ$1, 0))</f>
        <v/>
      </c>
      <c r="C290">
        <f>INDEX(resultados!$A$2:$ZZ$558, 284, MATCH($B$3, resultados!$A$1:$ZZ$1, 0))</f>
        <v/>
      </c>
    </row>
    <row r="291">
      <c r="A291">
        <f>INDEX(resultados!$A$2:$ZZ$558, 285, MATCH($B$1, resultados!$A$1:$ZZ$1, 0))</f>
        <v/>
      </c>
      <c r="B291">
        <f>INDEX(resultados!$A$2:$ZZ$558, 285, MATCH($B$2, resultados!$A$1:$ZZ$1, 0))</f>
        <v/>
      </c>
      <c r="C291">
        <f>INDEX(resultados!$A$2:$ZZ$558, 285, MATCH($B$3, resultados!$A$1:$ZZ$1, 0))</f>
        <v/>
      </c>
    </row>
    <row r="292">
      <c r="A292">
        <f>INDEX(resultados!$A$2:$ZZ$558, 286, MATCH($B$1, resultados!$A$1:$ZZ$1, 0))</f>
        <v/>
      </c>
      <c r="B292">
        <f>INDEX(resultados!$A$2:$ZZ$558, 286, MATCH($B$2, resultados!$A$1:$ZZ$1, 0))</f>
        <v/>
      </c>
      <c r="C292">
        <f>INDEX(resultados!$A$2:$ZZ$558, 286, MATCH($B$3, resultados!$A$1:$ZZ$1, 0))</f>
        <v/>
      </c>
    </row>
    <row r="293">
      <c r="A293">
        <f>INDEX(resultados!$A$2:$ZZ$558, 287, MATCH($B$1, resultados!$A$1:$ZZ$1, 0))</f>
        <v/>
      </c>
      <c r="B293">
        <f>INDEX(resultados!$A$2:$ZZ$558, 287, MATCH($B$2, resultados!$A$1:$ZZ$1, 0))</f>
        <v/>
      </c>
      <c r="C293">
        <f>INDEX(resultados!$A$2:$ZZ$558, 287, MATCH($B$3, resultados!$A$1:$ZZ$1, 0))</f>
        <v/>
      </c>
    </row>
    <row r="294">
      <c r="A294">
        <f>INDEX(resultados!$A$2:$ZZ$558, 288, MATCH($B$1, resultados!$A$1:$ZZ$1, 0))</f>
        <v/>
      </c>
      <c r="B294">
        <f>INDEX(resultados!$A$2:$ZZ$558, 288, MATCH($B$2, resultados!$A$1:$ZZ$1, 0))</f>
        <v/>
      </c>
      <c r="C294">
        <f>INDEX(resultados!$A$2:$ZZ$558, 288, MATCH($B$3, resultados!$A$1:$ZZ$1, 0))</f>
        <v/>
      </c>
    </row>
    <row r="295">
      <c r="A295">
        <f>INDEX(resultados!$A$2:$ZZ$558, 289, MATCH($B$1, resultados!$A$1:$ZZ$1, 0))</f>
        <v/>
      </c>
      <c r="B295">
        <f>INDEX(resultados!$A$2:$ZZ$558, 289, MATCH($B$2, resultados!$A$1:$ZZ$1, 0))</f>
        <v/>
      </c>
      <c r="C295">
        <f>INDEX(resultados!$A$2:$ZZ$558, 289, MATCH($B$3, resultados!$A$1:$ZZ$1, 0))</f>
        <v/>
      </c>
    </row>
    <row r="296">
      <c r="A296">
        <f>INDEX(resultados!$A$2:$ZZ$558, 290, MATCH($B$1, resultados!$A$1:$ZZ$1, 0))</f>
        <v/>
      </c>
      <c r="B296">
        <f>INDEX(resultados!$A$2:$ZZ$558, 290, MATCH($B$2, resultados!$A$1:$ZZ$1, 0))</f>
        <v/>
      </c>
      <c r="C296">
        <f>INDEX(resultados!$A$2:$ZZ$558, 290, MATCH($B$3, resultados!$A$1:$ZZ$1, 0))</f>
        <v/>
      </c>
    </row>
    <row r="297">
      <c r="A297">
        <f>INDEX(resultados!$A$2:$ZZ$558, 291, MATCH($B$1, resultados!$A$1:$ZZ$1, 0))</f>
        <v/>
      </c>
      <c r="B297">
        <f>INDEX(resultados!$A$2:$ZZ$558, 291, MATCH($B$2, resultados!$A$1:$ZZ$1, 0))</f>
        <v/>
      </c>
      <c r="C297">
        <f>INDEX(resultados!$A$2:$ZZ$558, 291, MATCH($B$3, resultados!$A$1:$ZZ$1, 0))</f>
        <v/>
      </c>
    </row>
    <row r="298">
      <c r="A298">
        <f>INDEX(resultados!$A$2:$ZZ$558, 292, MATCH($B$1, resultados!$A$1:$ZZ$1, 0))</f>
        <v/>
      </c>
      <c r="B298">
        <f>INDEX(resultados!$A$2:$ZZ$558, 292, MATCH($B$2, resultados!$A$1:$ZZ$1, 0))</f>
        <v/>
      </c>
      <c r="C298">
        <f>INDEX(resultados!$A$2:$ZZ$558, 292, MATCH($B$3, resultados!$A$1:$ZZ$1, 0))</f>
        <v/>
      </c>
    </row>
    <row r="299">
      <c r="A299">
        <f>INDEX(resultados!$A$2:$ZZ$558, 293, MATCH($B$1, resultados!$A$1:$ZZ$1, 0))</f>
        <v/>
      </c>
      <c r="B299">
        <f>INDEX(resultados!$A$2:$ZZ$558, 293, MATCH($B$2, resultados!$A$1:$ZZ$1, 0))</f>
        <v/>
      </c>
      <c r="C299">
        <f>INDEX(resultados!$A$2:$ZZ$558, 293, MATCH($B$3, resultados!$A$1:$ZZ$1, 0))</f>
        <v/>
      </c>
    </row>
    <row r="300">
      <c r="A300">
        <f>INDEX(resultados!$A$2:$ZZ$558, 294, MATCH($B$1, resultados!$A$1:$ZZ$1, 0))</f>
        <v/>
      </c>
      <c r="B300">
        <f>INDEX(resultados!$A$2:$ZZ$558, 294, MATCH($B$2, resultados!$A$1:$ZZ$1, 0))</f>
        <v/>
      </c>
      <c r="C300">
        <f>INDEX(resultados!$A$2:$ZZ$558, 294, MATCH($B$3, resultados!$A$1:$ZZ$1, 0))</f>
        <v/>
      </c>
    </row>
    <row r="301">
      <c r="A301">
        <f>INDEX(resultados!$A$2:$ZZ$558, 295, MATCH($B$1, resultados!$A$1:$ZZ$1, 0))</f>
        <v/>
      </c>
      <c r="B301">
        <f>INDEX(resultados!$A$2:$ZZ$558, 295, MATCH($B$2, resultados!$A$1:$ZZ$1, 0))</f>
        <v/>
      </c>
      <c r="C301">
        <f>INDEX(resultados!$A$2:$ZZ$558, 295, MATCH($B$3, resultados!$A$1:$ZZ$1, 0))</f>
        <v/>
      </c>
    </row>
    <row r="302">
      <c r="A302">
        <f>INDEX(resultados!$A$2:$ZZ$558, 296, MATCH($B$1, resultados!$A$1:$ZZ$1, 0))</f>
        <v/>
      </c>
      <c r="B302">
        <f>INDEX(resultados!$A$2:$ZZ$558, 296, MATCH($B$2, resultados!$A$1:$ZZ$1, 0))</f>
        <v/>
      </c>
      <c r="C302">
        <f>INDEX(resultados!$A$2:$ZZ$558, 296, MATCH($B$3, resultados!$A$1:$ZZ$1, 0))</f>
        <v/>
      </c>
    </row>
    <row r="303">
      <c r="A303">
        <f>INDEX(resultados!$A$2:$ZZ$558, 297, MATCH($B$1, resultados!$A$1:$ZZ$1, 0))</f>
        <v/>
      </c>
      <c r="B303">
        <f>INDEX(resultados!$A$2:$ZZ$558, 297, MATCH($B$2, resultados!$A$1:$ZZ$1, 0))</f>
        <v/>
      </c>
      <c r="C303">
        <f>INDEX(resultados!$A$2:$ZZ$558, 297, MATCH($B$3, resultados!$A$1:$ZZ$1, 0))</f>
        <v/>
      </c>
    </row>
    <row r="304">
      <c r="A304">
        <f>INDEX(resultados!$A$2:$ZZ$558, 298, MATCH($B$1, resultados!$A$1:$ZZ$1, 0))</f>
        <v/>
      </c>
      <c r="B304">
        <f>INDEX(resultados!$A$2:$ZZ$558, 298, MATCH($B$2, resultados!$A$1:$ZZ$1, 0))</f>
        <v/>
      </c>
      <c r="C304">
        <f>INDEX(resultados!$A$2:$ZZ$558, 298, MATCH($B$3, resultados!$A$1:$ZZ$1, 0))</f>
        <v/>
      </c>
    </row>
    <row r="305">
      <c r="A305">
        <f>INDEX(resultados!$A$2:$ZZ$558, 299, MATCH($B$1, resultados!$A$1:$ZZ$1, 0))</f>
        <v/>
      </c>
      <c r="B305">
        <f>INDEX(resultados!$A$2:$ZZ$558, 299, MATCH($B$2, resultados!$A$1:$ZZ$1, 0))</f>
        <v/>
      </c>
      <c r="C305">
        <f>INDEX(resultados!$A$2:$ZZ$558, 299, MATCH($B$3, resultados!$A$1:$ZZ$1, 0))</f>
        <v/>
      </c>
    </row>
    <row r="306">
      <c r="A306">
        <f>INDEX(resultados!$A$2:$ZZ$558, 300, MATCH($B$1, resultados!$A$1:$ZZ$1, 0))</f>
        <v/>
      </c>
      <c r="B306">
        <f>INDEX(resultados!$A$2:$ZZ$558, 300, MATCH($B$2, resultados!$A$1:$ZZ$1, 0))</f>
        <v/>
      </c>
      <c r="C306">
        <f>INDEX(resultados!$A$2:$ZZ$558, 300, MATCH($B$3, resultados!$A$1:$ZZ$1, 0))</f>
        <v/>
      </c>
    </row>
    <row r="307">
      <c r="A307">
        <f>INDEX(resultados!$A$2:$ZZ$558, 301, MATCH($B$1, resultados!$A$1:$ZZ$1, 0))</f>
        <v/>
      </c>
      <c r="B307">
        <f>INDEX(resultados!$A$2:$ZZ$558, 301, MATCH($B$2, resultados!$A$1:$ZZ$1, 0))</f>
        <v/>
      </c>
      <c r="C307">
        <f>INDEX(resultados!$A$2:$ZZ$558, 301, MATCH($B$3, resultados!$A$1:$ZZ$1, 0))</f>
        <v/>
      </c>
    </row>
    <row r="308">
      <c r="A308">
        <f>INDEX(resultados!$A$2:$ZZ$558, 302, MATCH($B$1, resultados!$A$1:$ZZ$1, 0))</f>
        <v/>
      </c>
      <c r="B308">
        <f>INDEX(resultados!$A$2:$ZZ$558, 302, MATCH($B$2, resultados!$A$1:$ZZ$1, 0))</f>
        <v/>
      </c>
      <c r="C308">
        <f>INDEX(resultados!$A$2:$ZZ$558, 302, MATCH($B$3, resultados!$A$1:$ZZ$1, 0))</f>
        <v/>
      </c>
    </row>
    <row r="309">
      <c r="A309">
        <f>INDEX(resultados!$A$2:$ZZ$558, 303, MATCH($B$1, resultados!$A$1:$ZZ$1, 0))</f>
        <v/>
      </c>
      <c r="B309">
        <f>INDEX(resultados!$A$2:$ZZ$558, 303, MATCH($B$2, resultados!$A$1:$ZZ$1, 0))</f>
        <v/>
      </c>
      <c r="C309">
        <f>INDEX(resultados!$A$2:$ZZ$558, 303, MATCH($B$3, resultados!$A$1:$ZZ$1, 0))</f>
        <v/>
      </c>
    </row>
    <row r="310">
      <c r="A310">
        <f>INDEX(resultados!$A$2:$ZZ$558, 304, MATCH($B$1, resultados!$A$1:$ZZ$1, 0))</f>
        <v/>
      </c>
      <c r="B310">
        <f>INDEX(resultados!$A$2:$ZZ$558, 304, MATCH($B$2, resultados!$A$1:$ZZ$1, 0))</f>
        <v/>
      </c>
      <c r="C310">
        <f>INDEX(resultados!$A$2:$ZZ$558, 304, MATCH($B$3, resultados!$A$1:$ZZ$1, 0))</f>
        <v/>
      </c>
    </row>
    <row r="311">
      <c r="A311">
        <f>INDEX(resultados!$A$2:$ZZ$558, 305, MATCH($B$1, resultados!$A$1:$ZZ$1, 0))</f>
        <v/>
      </c>
      <c r="B311">
        <f>INDEX(resultados!$A$2:$ZZ$558, 305, MATCH($B$2, resultados!$A$1:$ZZ$1, 0))</f>
        <v/>
      </c>
      <c r="C311">
        <f>INDEX(resultados!$A$2:$ZZ$558, 305, MATCH($B$3, resultados!$A$1:$ZZ$1, 0))</f>
        <v/>
      </c>
    </row>
    <row r="312">
      <c r="A312">
        <f>INDEX(resultados!$A$2:$ZZ$558, 306, MATCH($B$1, resultados!$A$1:$ZZ$1, 0))</f>
        <v/>
      </c>
      <c r="B312">
        <f>INDEX(resultados!$A$2:$ZZ$558, 306, MATCH($B$2, resultados!$A$1:$ZZ$1, 0))</f>
        <v/>
      </c>
      <c r="C312">
        <f>INDEX(resultados!$A$2:$ZZ$558, 306, MATCH($B$3, resultados!$A$1:$ZZ$1, 0))</f>
        <v/>
      </c>
    </row>
    <row r="313">
      <c r="A313">
        <f>INDEX(resultados!$A$2:$ZZ$558, 307, MATCH($B$1, resultados!$A$1:$ZZ$1, 0))</f>
        <v/>
      </c>
      <c r="B313">
        <f>INDEX(resultados!$A$2:$ZZ$558, 307, MATCH($B$2, resultados!$A$1:$ZZ$1, 0))</f>
        <v/>
      </c>
      <c r="C313">
        <f>INDEX(resultados!$A$2:$ZZ$558, 307, MATCH($B$3, resultados!$A$1:$ZZ$1, 0))</f>
        <v/>
      </c>
    </row>
    <row r="314">
      <c r="A314">
        <f>INDEX(resultados!$A$2:$ZZ$558, 308, MATCH($B$1, resultados!$A$1:$ZZ$1, 0))</f>
        <v/>
      </c>
      <c r="B314">
        <f>INDEX(resultados!$A$2:$ZZ$558, 308, MATCH($B$2, resultados!$A$1:$ZZ$1, 0))</f>
        <v/>
      </c>
      <c r="C314">
        <f>INDEX(resultados!$A$2:$ZZ$558, 308, MATCH($B$3, resultados!$A$1:$ZZ$1, 0))</f>
        <v/>
      </c>
    </row>
    <row r="315">
      <c r="A315">
        <f>INDEX(resultados!$A$2:$ZZ$558, 309, MATCH($B$1, resultados!$A$1:$ZZ$1, 0))</f>
        <v/>
      </c>
      <c r="B315">
        <f>INDEX(resultados!$A$2:$ZZ$558, 309, MATCH($B$2, resultados!$A$1:$ZZ$1, 0))</f>
        <v/>
      </c>
      <c r="C315">
        <f>INDEX(resultados!$A$2:$ZZ$558, 309, MATCH($B$3, resultados!$A$1:$ZZ$1, 0))</f>
        <v/>
      </c>
    </row>
    <row r="316">
      <c r="A316">
        <f>INDEX(resultados!$A$2:$ZZ$558, 310, MATCH($B$1, resultados!$A$1:$ZZ$1, 0))</f>
        <v/>
      </c>
      <c r="B316">
        <f>INDEX(resultados!$A$2:$ZZ$558, 310, MATCH($B$2, resultados!$A$1:$ZZ$1, 0))</f>
        <v/>
      </c>
      <c r="C316">
        <f>INDEX(resultados!$A$2:$ZZ$558, 310, MATCH($B$3, resultados!$A$1:$ZZ$1, 0))</f>
        <v/>
      </c>
    </row>
    <row r="317">
      <c r="A317">
        <f>INDEX(resultados!$A$2:$ZZ$558, 311, MATCH($B$1, resultados!$A$1:$ZZ$1, 0))</f>
        <v/>
      </c>
      <c r="B317">
        <f>INDEX(resultados!$A$2:$ZZ$558, 311, MATCH($B$2, resultados!$A$1:$ZZ$1, 0))</f>
        <v/>
      </c>
      <c r="C317">
        <f>INDEX(resultados!$A$2:$ZZ$558, 311, MATCH($B$3, resultados!$A$1:$ZZ$1, 0))</f>
        <v/>
      </c>
    </row>
    <row r="318">
      <c r="A318">
        <f>INDEX(resultados!$A$2:$ZZ$558, 312, MATCH($B$1, resultados!$A$1:$ZZ$1, 0))</f>
        <v/>
      </c>
      <c r="B318">
        <f>INDEX(resultados!$A$2:$ZZ$558, 312, MATCH($B$2, resultados!$A$1:$ZZ$1, 0))</f>
        <v/>
      </c>
      <c r="C318">
        <f>INDEX(resultados!$A$2:$ZZ$558, 312, MATCH($B$3, resultados!$A$1:$ZZ$1, 0))</f>
        <v/>
      </c>
    </row>
    <row r="319">
      <c r="A319">
        <f>INDEX(resultados!$A$2:$ZZ$558, 313, MATCH($B$1, resultados!$A$1:$ZZ$1, 0))</f>
        <v/>
      </c>
      <c r="B319">
        <f>INDEX(resultados!$A$2:$ZZ$558, 313, MATCH($B$2, resultados!$A$1:$ZZ$1, 0))</f>
        <v/>
      </c>
      <c r="C319">
        <f>INDEX(resultados!$A$2:$ZZ$558, 313, MATCH($B$3, resultados!$A$1:$ZZ$1, 0))</f>
        <v/>
      </c>
    </row>
    <row r="320">
      <c r="A320">
        <f>INDEX(resultados!$A$2:$ZZ$558, 314, MATCH($B$1, resultados!$A$1:$ZZ$1, 0))</f>
        <v/>
      </c>
      <c r="B320">
        <f>INDEX(resultados!$A$2:$ZZ$558, 314, MATCH($B$2, resultados!$A$1:$ZZ$1, 0))</f>
        <v/>
      </c>
      <c r="C320">
        <f>INDEX(resultados!$A$2:$ZZ$558, 314, MATCH($B$3, resultados!$A$1:$ZZ$1, 0))</f>
        <v/>
      </c>
    </row>
    <row r="321">
      <c r="A321">
        <f>INDEX(resultados!$A$2:$ZZ$558, 315, MATCH($B$1, resultados!$A$1:$ZZ$1, 0))</f>
        <v/>
      </c>
      <c r="B321">
        <f>INDEX(resultados!$A$2:$ZZ$558, 315, MATCH($B$2, resultados!$A$1:$ZZ$1, 0))</f>
        <v/>
      </c>
      <c r="C321">
        <f>INDEX(resultados!$A$2:$ZZ$558, 315, MATCH($B$3, resultados!$A$1:$ZZ$1, 0))</f>
        <v/>
      </c>
    </row>
    <row r="322">
      <c r="A322">
        <f>INDEX(resultados!$A$2:$ZZ$558, 316, MATCH($B$1, resultados!$A$1:$ZZ$1, 0))</f>
        <v/>
      </c>
      <c r="B322">
        <f>INDEX(resultados!$A$2:$ZZ$558, 316, MATCH($B$2, resultados!$A$1:$ZZ$1, 0))</f>
        <v/>
      </c>
      <c r="C322">
        <f>INDEX(resultados!$A$2:$ZZ$558, 316, MATCH($B$3, resultados!$A$1:$ZZ$1, 0))</f>
        <v/>
      </c>
    </row>
    <row r="323">
      <c r="A323">
        <f>INDEX(resultados!$A$2:$ZZ$558, 317, MATCH($B$1, resultados!$A$1:$ZZ$1, 0))</f>
        <v/>
      </c>
      <c r="B323">
        <f>INDEX(resultados!$A$2:$ZZ$558, 317, MATCH($B$2, resultados!$A$1:$ZZ$1, 0))</f>
        <v/>
      </c>
      <c r="C323">
        <f>INDEX(resultados!$A$2:$ZZ$558, 317, MATCH($B$3, resultados!$A$1:$ZZ$1, 0))</f>
        <v/>
      </c>
    </row>
    <row r="324">
      <c r="A324">
        <f>INDEX(resultados!$A$2:$ZZ$558, 318, MATCH($B$1, resultados!$A$1:$ZZ$1, 0))</f>
        <v/>
      </c>
      <c r="B324">
        <f>INDEX(resultados!$A$2:$ZZ$558, 318, MATCH($B$2, resultados!$A$1:$ZZ$1, 0))</f>
        <v/>
      </c>
      <c r="C324">
        <f>INDEX(resultados!$A$2:$ZZ$558, 318, MATCH($B$3, resultados!$A$1:$ZZ$1, 0))</f>
        <v/>
      </c>
    </row>
    <row r="325">
      <c r="A325">
        <f>INDEX(resultados!$A$2:$ZZ$558, 319, MATCH($B$1, resultados!$A$1:$ZZ$1, 0))</f>
        <v/>
      </c>
      <c r="B325">
        <f>INDEX(resultados!$A$2:$ZZ$558, 319, MATCH($B$2, resultados!$A$1:$ZZ$1, 0))</f>
        <v/>
      </c>
      <c r="C325">
        <f>INDEX(resultados!$A$2:$ZZ$558, 319, MATCH($B$3, resultados!$A$1:$ZZ$1, 0))</f>
        <v/>
      </c>
    </row>
    <row r="326">
      <c r="A326">
        <f>INDEX(resultados!$A$2:$ZZ$558, 320, MATCH($B$1, resultados!$A$1:$ZZ$1, 0))</f>
        <v/>
      </c>
      <c r="B326">
        <f>INDEX(resultados!$A$2:$ZZ$558, 320, MATCH($B$2, resultados!$A$1:$ZZ$1, 0))</f>
        <v/>
      </c>
      <c r="C326">
        <f>INDEX(resultados!$A$2:$ZZ$558, 320, MATCH($B$3, resultados!$A$1:$ZZ$1, 0))</f>
        <v/>
      </c>
    </row>
    <row r="327">
      <c r="A327">
        <f>INDEX(resultados!$A$2:$ZZ$558, 321, MATCH($B$1, resultados!$A$1:$ZZ$1, 0))</f>
        <v/>
      </c>
      <c r="B327">
        <f>INDEX(resultados!$A$2:$ZZ$558, 321, MATCH($B$2, resultados!$A$1:$ZZ$1, 0))</f>
        <v/>
      </c>
      <c r="C327">
        <f>INDEX(resultados!$A$2:$ZZ$558, 321, MATCH($B$3, resultados!$A$1:$ZZ$1, 0))</f>
        <v/>
      </c>
    </row>
    <row r="328">
      <c r="A328">
        <f>INDEX(resultados!$A$2:$ZZ$558, 322, MATCH($B$1, resultados!$A$1:$ZZ$1, 0))</f>
        <v/>
      </c>
      <c r="B328">
        <f>INDEX(resultados!$A$2:$ZZ$558, 322, MATCH($B$2, resultados!$A$1:$ZZ$1, 0))</f>
        <v/>
      </c>
      <c r="C328">
        <f>INDEX(resultados!$A$2:$ZZ$558, 322, MATCH($B$3, resultados!$A$1:$ZZ$1, 0))</f>
        <v/>
      </c>
    </row>
    <row r="329">
      <c r="A329">
        <f>INDEX(resultados!$A$2:$ZZ$558, 323, MATCH($B$1, resultados!$A$1:$ZZ$1, 0))</f>
        <v/>
      </c>
      <c r="B329">
        <f>INDEX(resultados!$A$2:$ZZ$558, 323, MATCH($B$2, resultados!$A$1:$ZZ$1, 0))</f>
        <v/>
      </c>
      <c r="C329">
        <f>INDEX(resultados!$A$2:$ZZ$558, 323, MATCH($B$3, resultados!$A$1:$ZZ$1, 0))</f>
        <v/>
      </c>
    </row>
    <row r="330">
      <c r="A330">
        <f>INDEX(resultados!$A$2:$ZZ$558, 324, MATCH($B$1, resultados!$A$1:$ZZ$1, 0))</f>
        <v/>
      </c>
      <c r="B330">
        <f>INDEX(resultados!$A$2:$ZZ$558, 324, MATCH($B$2, resultados!$A$1:$ZZ$1, 0))</f>
        <v/>
      </c>
      <c r="C330">
        <f>INDEX(resultados!$A$2:$ZZ$558, 324, MATCH($B$3, resultados!$A$1:$ZZ$1, 0))</f>
        <v/>
      </c>
    </row>
    <row r="331">
      <c r="A331">
        <f>INDEX(resultados!$A$2:$ZZ$558, 325, MATCH($B$1, resultados!$A$1:$ZZ$1, 0))</f>
        <v/>
      </c>
      <c r="B331">
        <f>INDEX(resultados!$A$2:$ZZ$558, 325, MATCH($B$2, resultados!$A$1:$ZZ$1, 0))</f>
        <v/>
      </c>
      <c r="C331">
        <f>INDEX(resultados!$A$2:$ZZ$558, 325, MATCH($B$3, resultados!$A$1:$ZZ$1, 0))</f>
        <v/>
      </c>
    </row>
    <row r="332">
      <c r="A332">
        <f>INDEX(resultados!$A$2:$ZZ$558, 326, MATCH($B$1, resultados!$A$1:$ZZ$1, 0))</f>
        <v/>
      </c>
      <c r="B332">
        <f>INDEX(resultados!$A$2:$ZZ$558, 326, MATCH($B$2, resultados!$A$1:$ZZ$1, 0))</f>
        <v/>
      </c>
      <c r="C332">
        <f>INDEX(resultados!$A$2:$ZZ$558, 326, MATCH($B$3, resultados!$A$1:$ZZ$1, 0))</f>
        <v/>
      </c>
    </row>
    <row r="333">
      <c r="A333">
        <f>INDEX(resultados!$A$2:$ZZ$558, 327, MATCH($B$1, resultados!$A$1:$ZZ$1, 0))</f>
        <v/>
      </c>
      <c r="B333">
        <f>INDEX(resultados!$A$2:$ZZ$558, 327, MATCH($B$2, resultados!$A$1:$ZZ$1, 0))</f>
        <v/>
      </c>
      <c r="C333">
        <f>INDEX(resultados!$A$2:$ZZ$558, 327, MATCH($B$3, resultados!$A$1:$ZZ$1, 0))</f>
        <v/>
      </c>
    </row>
    <row r="334">
      <c r="A334">
        <f>INDEX(resultados!$A$2:$ZZ$558, 328, MATCH($B$1, resultados!$A$1:$ZZ$1, 0))</f>
        <v/>
      </c>
      <c r="B334">
        <f>INDEX(resultados!$A$2:$ZZ$558, 328, MATCH($B$2, resultados!$A$1:$ZZ$1, 0))</f>
        <v/>
      </c>
      <c r="C334">
        <f>INDEX(resultados!$A$2:$ZZ$558, 328, MATCH($B$3, resultados!$A$1:$ZZ$1, 0))</f>
        <v/>
      </c>
    </row>
    <row r="335">
      <c r="A335">
        <f>INDEX(resultados!$A$2:$ZZ$558, 329, MATCH($B$1, resultados!$A$1:$ZZ$1, 0))</f>
        <v/>
      </c>
      <c r="B335">
        <f>INDEX(resultados!$A$2:$ZZ$558, 329, MATCH($B$2, resultados!$A$1:$ZZ$1, 0))</f>
        <v/>
      </c>
      <c r="C335">
        <f>INDEX(resultados!$A$2:$ZZ$558, 329, MATCH($B$3, resultados!$A$1:$ZZ$1, 0))</f>
        <v/>
      </c>
    </row>
    <row r="336">
      <c r="A336">
        <f>INDEX(resultados!$A$2:$ZZ$558, 330, MATCH($B$1, resultados!$A$1:$ZZ$1, 0))</f>
        <v/>
      </c>
      <c r="B336">
        <f>INDEX(resultados!$A$2:$ZZ$558, 330, MATCH($B$2, resultados!$A$1:$ZZ$1, 0))</f>
        <v/>
      </c>
      <c r="C336">
        <f>INDEX(resultados!$A$2:$ZZ$558, 330, MATCH($B$3, resultados!$A$1:$ZZ$1, 0))</f>
        <v/>
      </c>
    </row>
    <row r="337">
      <c r="A337">
        <f>INDEX(resultados!$A$2:$ZZ$558, 331, MATCH($B$1, resultados!$A$1:$ZZ$1, 0))</f>
        <v/>
      </c>
      <c r="B337">
        <f>INDEX(resultados!$A$2:$ZZ$558, 331, MATCH($B$2, resultados!$A$1:$ZZ$1, 0))</f>
        <v/>
      </c>
      <c r="C337">
        <f>INDEX(resultados!$A$2:$ZZ$558, 331, MATCH($B$3, resultados!$A$1:$ZZ$1, 0))</f>
        <v/>
      </c>
    </row>
    <row r="338">
      <c r="A338">
        <f>INDEX(resultados!$A$2:$ZZ$558, 332, MATCH($B$1, resultados!$A$1:$ZZ$1, 0))</f>
        <v/>
      </c>
      <c r="B338">
        <f>INDEX(resultados!$A$2:$ZZ$558, 332, MATCH($B$2, resultados!$A$1:$ZZ$1, 0))</f>
        <v/>
      </c>
      <c r="C338">
        <f>INDEX(resultados!$A$2:$ZZ$558, 332, MATCH($B$3, resultados!$A$1:$ZZ$1, 0))</f>
        <v/>
      </c>
    </row>
    <row r="339">
      <c r="A339">
        <f>INDEX(resultados!$A$2:$ZZ$558, 333, MATCH($B$1, resultados!$A$1:$ZZ$1, 0))</f>
        <v/>
      </c>
      <c r="B339">
        <f>INDEX(resultados!$A$2:$ZZ$558, 333, MATCH($B$2, resultados!$A$1:$ZZ$1, 0))</f>
        <v/>
      </c>
      <c r="C339">
        <f>INDEX(resultados!$A$2:$ZZ$558, 333, MATCH($B$3, resultados!$A$1:$ZZ$1, 0))</f>
        <v/>
      </c>
    </row>
    <row r="340">
      <c r="A340">
        <f>INDEX(resultados!$A$2:$ZZ$558, 334, MATCH($B$1, resultados!$A$1:$ZZ$1, 0))</f>
        <v/>
      </c>
      <c r="B340">
        <f>INDEX(resultados!$A$2:$ZZ$558, 334, MATCH($B$2, resultados!$A$1:$ZZ$1, 0))</f>
        <v/>
      </c>
      <c r="C340">
        <f>INDEX(resultados!$A$2:$ZZ$558, 334, MATCH($B$3, resultados!$A$1:$ZZ$1, 0))</f>
        <v/>
      </c>
    </row>
    <row r="341">
      <c r="A341">
        <f>INDEX(resultados!$A$2:$ZZ$558, 335, MATCH($B$1, resultados!$A$1:$ZZ$1, 0))</f>
        <v/>
      </c>
      <c r="B341">
        <f>INDEX(resultados!$A$2:$ZZ$558, 335, MATCH($B$2, resultados!$A$1:$ZZ$1, 0))</f>
        <v/>
      </c>
      <c r="C341">
        <f>INDEX(resultados!$A$2:$ZZ$558, 335, MATCH($B$3, resultados!$A$1:$ZZ$1, 0))</f>
        <v/>
      </c>
    </row>
    <row r="342">
      <c r="A342">
        <f>INDEX(resultados!$A$2:$ZZ$558, 336, MATCH($B$1, resultados!$A$1:$ZZ$1, 0))</f>
        <v/>
      </c>
      <c r="B342">
        <f>INDEX(resultados!$A$2:$ZZ$558, 336, MATCH($B$2, resultados!$A$1:$ZZ$1, 0))</f>
        <v/>
      </c>
      <c r="C342">
        <f>INDEX(resultados!$A$2:$ZZ$558, 336, MATCH($B$3, resultados!$A$1:$ZZ$1, 0))</f>
        <v/>
      </c>
    </row>
    <row r="343">
      <c r="A343">
        <f>INDEX(resultados!$A$2:$ZZ$558, 337, MATCH($B$1, resultados!$A$1:$ZZ$1, 0))</f>
        <v/>
      </c>
      <c r="B343">
        <f>INDEX(resultados!$A$2:$ZZ$558, 337, MATCH($B$2, resultados!$A$1:$ZZ$1, 0))</f>
        <v/>
      </c>
      <c r="C343">
        <f>INDEX(resultados!$A$2:$ZZ$558, 337, MATCH($B$3, resultados!$A$1:$ZZ$1, 0))</f>
        <v/>
      </c>
    </row>
    <row r="344">
      <c r="A344">
        <f>INDEX(resultados!$A$2:$ZZ$558, 338, MATCH($B$1, resultados!$A$1:$ZZ$1, 0))</f>
        <v/>
      </c>
      <c r="B344">
        <f>INDEX(resultados!$A$2:$ZZ$558, 338, MATCH($B$2, resultados!$A$1:$ZZ$1, 0))</f>
        <v/>
      </c>
      <c r="C344">
        <f>INDEX(resultados!$A$2:$ZZ$558, 338, MATCH($B$3, resultados!$A$1:$ZZ$1, 0))</f>
        <v/>
      </c>
    </row>
    <row r="345">
      <c r="A345">
        <f>INDEX(resultados!$A$2:$ZZ$558, 339, MATCH($B$1, resultados!$A$1:$ZZ$1, 0))</f>
        <v/>
      </c>
      <c r="B345">
        <f>INDEX(resultados!$A$2:$ZZ$558, 339, MATCH($B$2, resultados!$A$1:$ZZ$1, 0))</f>
        <v/>
      </c>
      <c r="C345">
        <f>INDEX(resultados!$A$2:$ZZ$558, 339, MATCH($B$3, resultados!$A$1:$ZZ$1, 0))</f>
        <v/>
      </c>
    </row>
    <row r="346">
      <c r="A346">
        <f>INDEX(resultados!$A$2:$ZZ$558, 340, MATCH($B$1, resultados!$A$1:$ZZ$1, 0))</f>
        <v/>
      </c>
      <c r="B346">
        <f>INDEX(resultados!$A$2:$ZZ$558, 340, MATCH($B$2, resultados!$A$1:$ZZ$1, 0))</f>
        <v/>
      </c>
      <c r="C346">
        <f>INDEX(resultados!$A$2:$ZZ$558, 340, MATCH($B$3, resultados!$A$1:$ZZ$1, 0))</f>
        <v/>
      </c>
    </row>
    <row r="347">
      <c r="A347">
        <f>INDEX(resultados!$A$2:$ZZ$558, 341, MATCH($B$1, resultados!$A$1:$ZZ$1, 0))</f>
        <v/>
      </c>
      <c r="B347">
        <f>INDEX(resultados!$A$2:$ZZ$558, 341, MATCH($B$2, resultados!$A$1:$ZZ$1, 0))</f>
        <v/>
      </c>
      <c r="C347">
        <f>INDEX(resultados!$A$2:$ZZ$558, 341, MATCH($B$3, resultados!$A$1:$ZZ$1, 0))</f>
        <v/>
      </c>
    </row>
    <row r="348">
      <c r="A348">
        <f>INDEX(resultados!$A$2:$ZZ$558, 342, MATCH($B$1, resultados!$A$1:$ZZ$1, 0))</f>
        <v/>
      </c>
      <c r="B348">
        <f>INDEX(resultados!$A$2:$ZZ$558, 342, MATCH($B$2, resultados!$A$1:$ZZ$1, 0))</f>
        <v/>
      </c>
      <c r="C348">
        <f>INDEX(resultados!$A$2:$ZZ$558, 342, MATCH($B$3, resultados!$A$1:$ZZ$1, 0))</f>
        <v/>
      </c>
    </row>
    <row r="349">
      <c r="A349">
        <f>INDEX(resultados!$A$2:$ZZ$558, 343, MATCH($B$1, resultados!$A$1:$ZZ$1, 0))</f>
        <v/>
      </c>
      <c r="B349">
        <f>INDEX(resultados!$A$2:$ZZ$558, 343, MATCH($B$2, resultados!$A$1:$ZZ$1, 0))</f>
        <v/>
      </c>
      <c r="C349">
        <f>INDEX(resultados!$A$2:$ZZ$558, 343, MATCH($B$3, resultados!$A$1:$ZZ$1, 0))</f>
        <v/>
      </c>
    </row>
    <row r="350">
      <c r="A350">
        <f>INDEX(resultados!$A$2:$ZZ$558, 344, MATCH($B$1, resultados!$A$1:$ZZ$1, 0))</f>
        <v/>
      </c>
      <c r="B350">
        <f>INDEX(resultados!$A$2:$ZZ$558, 344, MATCH($B$2, resultados!$A$1:$ZZ$1, 0))</f>
        <v/>
      </c>
      <c r="C350">
        <f>INDEX(resultados!$A$2:$ZZ$558, 344, MATCH($B$3, resultados!$A$1:$ZZ$1, 0))</f>
        <v/>
      </c>
    </row>
    <row r="351">
      <c r="A351">
        <f>INDEX(resultados!$A$2:$ZZ$558, 345, MATCH($B$1, resultados!$A$1:$ZZ$1, 0))</f>
        <v/>
      </c>
      <c r="B351">
        <f>INDEX(resultados!$A$2:$ZZ$558, 345, MATCH($B$2, resultados!$A$1:$ZZ$1, 0))</f>
        <v/>
      </c>
      <c r="C351">
        <f>INDEX(resultados!$A$2:$ZZ$558, 345, MATCH($B$3, resultados!$A$1:$ZZ$1, 0))</f>
        <v/>
      </c>
    </row>
    <row r="352">
      <c r="A352">
        <f>INDEX(resultados!$A$2:$ZZ$558, 346, MATCH($B$1, resultados!$A$1:$ZZ$1, 0))</f>
        <v/>
      </c>
      <c r="B352">
        <f>INDEX(resultados!$A$2:$ZZ$558, 346, MATCH($B$2, resultados!$A$1:$ZZ$1, 0))</f>
        <v/>
      </c>
      <c r="C352">
        <f>INDEX(resultados!$A$2:$ZZ$558, 346, MATCH($B$3, resultados!$A$1:$ZZ$1, 0))</f>
        <v/>
      </c>
    </row>
    <row r="353">
      <c r="A353">
        <f>INDEX(resultados!$A$2:$ZZ$558, 347, MATCH($B$1, resultados!$A$1:$ZZ$1, 0))</f>
        <v/>
      </c>
      <c r="B353">
        <f>INDEX(resultados!$A$2:$ZZ$558, 347, MATCH($B$2, resultados!$A$1:$ZZ$1, 0))</f>
        <v/>
      </c>
      <c r="C353">
        <f>INDEX(resultados!$A$2:$ZZ$558, 347, MATCH($B$3, resultados!$A$1:$ZZ$1, 0))</f>
        <v/>
      </c>
    </row>
    <row r="354">
      <c r="A354">
        <f>INDEX(resultados!$A$2:$ZZ$558, 348, MATCH($B$1, resultados!$A$1:$ZZ$1, 0))</f>
        <v/>
      </c>
      <c r="B354">
        <f>INDEX(resultados!$A$2:$ZZ$558, 348, MATCH($B$2, resultados!$A$1:$ZZ$1, 0))</f>
        <v/>
      </c>
      <c r="C354">
        <f>INDEX(resultados!$A$2:$ZZ$558, 348, MATCH($B$3, resultados!$A$1:$ZZ$1, 0))</f>
        <v/>
      </c>
    </row>
    <row r="355">
      <c r="A355">
        <f>INDEX(resultados!$A$2:$ZZ$558, 349, MATCH($B$1, resultados!$A$1:$ZZ$1, 0))</f>
        <v/>
      </c>
      <c r="B355">
        <f>INDEX(resultados!$A$2:$ZZ$558, 349, MATCH($B$2, resultados!$A$1:$ZZ$1, 0))</f>
        <v/>
      </c>
      <c r="C355">
        <f>INDEX(resultados!$A$2:$ZZ$558, 349, MATCH($B$3, resultados!$A$1:$ZZ$1, 0))</f>
        <v/>
      </c>
    </row>
    <row r="356">
      <c r="A356">
        <f>INDEX(resultados!$A$2:$ZZ$558, 350, MATCH($B$1, resultados!$A$1:$ZZ$1, 0))</f>
        <v/>
      </c>
      <c r="B356">
        <f>INDEX(resultados!$A$2:$ZZ$558, 350, MATCH($B$2, resultados!$A$1:$ZZ$1, 0))</f>
        <v/>
      </c>
      <c r="C356">
        <f>INDEX(resultados!$A$2:$ZZ$558, 350, MATCH($B$3, resultados!$A$1:$ZZ$1, 0))</f>
        <v/>
      </c>
    </row>
    <row r="357">
      <c r="A357">
        <f>INDEX(resultados!$A$2:$ZZ$558, 351, MATCH($B$1, resultados!$A$1:$ZZ$1, 0))</f>
        <v/>
      </c>
      <c r="B357">
        <f>INDEX(resultados!$A$2:$ZZ$558, 351, MATCH($B$2, resultados!$A$1:$ZZ$1, 0))</f>
        <v/>
      </c>
      <c r="C357">
        <f>INDEX(resultados!$A$2:$ZZ$558, 351, MATCH($B$3, resultados!$A$1:$ZZ$1, 0))</f>
        <v/>
      </c>
    </row>
    <row r="358">
      <c r="A358">
        <f>INDEX(resultados!$A$2:$ZZ$558, 352, MATCH($B$1, resultados!$A$1:$ZZ$1, 0))</f>
        <v/>
      </c>
      <c r="B358">
        <f>INDEX(resultados!$A$2:$ZZ$558, 352, MATCH($B$2, resultados!$A$1:$ZZ$1, 0))</f>
        <v/>
      </c>
      <c r="C358">
        <f>INDEX(resultados!$A$2:$ZZ$558, 352, MATCH($B$3, resultados!$A$1:$ZZ$1, 0))</f>
        <v/>
      </c>
    </row>
    <row r="359">
      <c r="A359">
        <f>INDEX(resultados!$A$2:$ZZ$558, 353, MATCH($B$1, resultados!$A$1:$ZZ$1, 0))</f>
        <v/>
      </c>
      <c r="B359">
        <f>INDEX(resultados!$A$2:$ZZ$558, 353, MATCH($B$2, resultados!$A$1:$ZZ$1, 0))</f>
        <v/>
      </c>
      <c r="C359">
        <f>INDEX(resultados!$A$2:$ZZ$558, 353, MATCH($B$3, resultados!$A$1:$ZZ$1, 0))</f>
        <v/>
      </c>
    </row>
    <row r="360">
      <c r="A360">
        <f>INDEX(resultados!$A$2:$ZZ$558, 354, MATCH($B$1, resultados!$A$1:$ZZ$1, 0))</f>
        <v/>
      </c>
      <c r="B360">
        <f>INDEX(resultados!$A$2:$ZZ$558, 354, MATCH($B$2, resultados!$A$1:$ZZ$1, 0))</f>
        <v/>
      </c>
      <c r="C360">
        <f>INDEX(resultados!$A$2:$ZZ$558, 354, MATCH($B$3, resultados!$A$1:$ZZ$1, 0))</f>
        <v/>
      </c>
    </row>
    <row r="361">
      <c r="A361">
        <f>INDEX(resultados!$A$2:$ZZ$558, 355, MATCH($B$1, resultados!$A$1:$ZZ$1, 0))</f>
        <v/>
      </c>
      <c r="B361">
        <f>INDEX(resultados!$A$2:$ZZ$558, 355, MATCH($B$2, resultados!$A$1:$ZZ$1, 0))</f>
        <v/>
      </c>
      <c r="C361">
        <f>INDEX(resultados!$A$2:$ZZ$558, 355, MATCH($B$3, resultados!$A$1:$ZZ$1, 0))</f>
        <v/>
      </c>
    </row>
    <row r="362">
      <c r="A362">
        <f>INDEX(resultados!$A$2:$ZZ$558, 356, MATCH($B$1, resultados!$A$1:$ZZ$1, 0))</f>
        <v/>
      </c>
      <c r="B362">
        <f>INDEX(resultados!$A$2:$ZZ$558, 356, MATCH($B$2, resultados!$A$1:$ZZ$1, 0))</f>
        <v/>
      </c>
      <c r="C362">
        <f>INDEX(resultados!$A$2:$ZZ$558, 356, MATCH($B$3, resultados!$A$1:$ZZ$1, 0))</f>
        <v/>
      </c>
    </row>
    <row r="363">
      <c r="A363">
        <f>INDEX(resultados!$A$2:$ZZ$558, 357, MATCH($B$1, resultados!$A$1:$ZZ$1, 0))</f>
        <v/>
      </c>
      <c r="B363">
        <f>INDEX(resultados!$A$2:$ZZ$558, 357, MATCH($B$2, resultados!$A$1:$ZZ$1, 0))</f>
        <v/>
      </c>
      <c r="C363">
        <f>INDEX(resultados!$A$2:$ZZ$558, 357, MATCH($B$3, resultados!$A$1:$ZZ$1, 0))</f>
        <v/>
      </c>
    </row>
    <row r="364">
      <c r="A364">
        <f>INDEX(resultados!$A$2:$ZZ$558, 358, MATCH($B$1, resultados!$A$1:$ZZ$1, 0))</f>
        <v/>
      </c>
      <c r="B364">
        <f>INDEX(resultados!$A$2:$ZZ$558, 358, MATCH($B$2, resultados!$A$1:$ZZ$1, 0))</f>
        <v/>
      </c>
      <c r="C364">
        <f>INDEX(resultados!$A$2:$ZZ$558, 358, MATCH($B$3, resultados!$A$1:$ZZ$1, 0))</f>
        <v/>
      </c>
    </row>
    <row r="365">
      <c r="A365">
        <f>INDEX(resultados!$A$2:$ZZ$558, 359, MATCH($B$1, resultados!$A$1:$ZZ$1, 0))</f>
        <v/>
      </c>
      <c r="B365">
        <f>INDEX(resultados!$A$2:$ZZ$558, 359, MATCH($B$2, resultados!$A$1:$ZZ$1, 0))</f>
        <v/>
      </c>
      <c r="C365">
        <f>INDEX(resultados!$A$2:$ZZ$558, 359, MATCH($B$3, resultados!$A$1:$ZZ$1, 0))</f>
        <v/>
      </c>
    </row>
    <row r="366">
      <c r="A366">
        <f>INDEX(resultados!$A$2:$ZZ$558, 360, MATCH($B$1, resultados!$A$1:$ZZ$1, 0))</f>
        <v/>
      </c>
      <c r="B366">
        <f>INDEX(resultados!$A$2:$ZZ$558, 360, MATCH($B$2, resultados!$A$1:$ZZ$1, 0))</f>
        <v/>
      </c>
      <c r="C366">
        <f>INDEX(resultados!$A$2:$ZZ$558, 360, MATCH($B$3, resultados!$A$1:$ZZ$1, 0))</f>
        <v/>
      </c>
    </row>
    <row r="367">
      <c r="A367">
        <f>INDEX(resultados!$A$2:$ZZ$558, 361, MATCH($B$1, resultados!$A$1:$ZZ$1, 0))</f>
        <v/>
      </c>
      <c r="B367">
        <f>INDEX(resultados!$A$2:$ZZ$558, 361, MATCH($B$2, resultados!$A$1:$ZZ$1, 0))</f>
        <v/>
      </c>
      <c r="C367">
        <f>INDEX(resultados!$A$2:$ZZ$558, 361, MATCH($B$3, resultados!$A$1:$ZZ$1, 0))</f>
        <v/>
      </c>
    </row>
    <row r="368">
      <c r="A368">
        <f>INDEX(resultados!$A$2:$ZZ$558, 362, MATCH($B$1, resultados!$A$1:$ZZ$1, 0))</f>
        <v/>
      </c>
      <c r="B368">
        <f>INDEX(resultados!$A$2:$ZZ$558, 362, MATCH($B$2, resultados!$A$1:$ZZ$1, 0))</f>
        <v/>
      </c>
      <c r="C368">
        <f>INDEX(resultados!$A$2:$ZZ$558, 362, MATCH($B$3, resultados!$A$1:$ZZ$1, 0))</f>
        <v/>
      </c>
    </row>
    <row r="369">
      <c r="A369">
        <f>INDEX(resultados!$A$2:$ZZ$558, 363, MATCH($B$1, resultados!$A$1:$ZZ$1, 0))</f>
        <v/>
      </c>
      <c r="B369">
        <f>INDEX(resultados!$A$2:$ZZ$558, 363, MATCH($B$2, resultados!$A$1:$ZZ$1, 0))</f>
        <v/>
      </c>
      <c r="C369">
        <f>INDEX(resultados!$A$2:$ZZ$558, 363, MATCH($B$3, resultados!$A$1:$ZZ$1, 0))</f>
        <v/>
      </c>
    </row>
    <row r="370">
      <c r="A370">
        <f>INDEX(resultados!$A$2:$ZZ$558, 364, MATCH($B$1, resultados!$A$1:$ZZ$1, 0))</f>
        <v/>
      </c>
      <c r="B370">
        <f>INDEX(resultados!$A$2:$ZZ$558, 364, MATCH($B$2, resultados!$A$1:$ZZ$1, 0))</f>
        <v/>
      </c>
      <c r="C370">
        <f>INDEX(resultados!$A$2:$ZZ$558, 364, MATCH($B$3, resultados!$A$1:$ZZ$1, 0))</f>
        <v/>
      </c>
    </row>
    <row r="371">
      <c r="A371">
        <f>INDEX(resultados!$A$2:$ZZ$558, 365, MATCH($B$1, resultados!$A$1:$ZZ$1, 0))</f>
        <v/>
      </c>
      <c r="B371">
        <f>INDEX(resultados!$A$2:$ZZ$558, 365, MATCH($B$2, resultados!$A$1:$ZZ$1, 0))</f>
        <v/>
      </c>
      <c r="C371">
        <f>INDEX(resultados!$A$2:$ZZ$558, 365, MATCH($B$3, resultados!$A$1:$ZZ$1, 0))</f>
        <v/>
      </c>
    </row>
    <row r="372">
      <c r="A372">
        <f>INDEX(resultados!$A$2:$ZZ$558, 366, MATCH($B$1, resultados!$A$1:$ZZ$1, 0))</f>
        <v/>
      </c>
      <c r="B372">
        <f>INDEX(resultados!$A$2:$ZZ$558, 366, MATCH($B$2, resultados!$A$1:$ZZ$1, 0))</f>
        <v/>
      </c>
      <c r="C372">
        <f>INDEX(resultados!$A$2:$ZZ$558, 366, MATCH($B$3, resultados!$A$1:$ZZ$1, 0))</f>
        <v/>
      </c>
    </row>
    <row r="373">
      <c r="A373">
        <f>INDEX(resultados!$A$2:$ZZ$558, 367, MATCH($B$1, resultados!$A$1:$ZZ$1, 0))</f>
        <v/>
      </c>
      <c r="B373">
        <f>INDEX(resultados!$A$2:$ZZ$558, 367, MATCH($B$2, resultados!$A$1:$ZZ$1, 0))</f>
        <v/>
      </c>
      <c r="C373">
        <f>INDEX(resultados!$A$2:$ZZ$558, 367, MATCH($B$3, resultados!$A$1:$ZZ$1, 0))</f>
        <v/>
      </c>
    </row>
    <row r="374">
      <c r="A374">
        <f>INDEX(resultados!$A$2:$ZZ$558, 368, MATCH($B$1, resultados!$A$1:$ZZ$1, 0))</f>
        <v/>
      </c>
      <c r="B374">
        <f>INDEX(resultados!$A$2:$ZZ$558, 368, MATCH($B$2, resultados!$A$1:$ZZ$1, 0))</f>
        <v/>
      </c>
      <c r="C374">
        <f>INDEX(resultados!$A$2:$ZZ$558, 368, MATCH($B$3, resultados!$A$1:$ZZ$1, 0))</f>
        <v/>
      </c>
    </row>
    <row r="375">
      <c r="A375">
        <f>INDEX(resultados!$A$2:$ZZ$558, 369, MATCH($B$1, resultados!$A$1:$ZZ$1, 0))</f>
        <v/>
      </c>
      <c r="B375">
        <f>INDEX(resultados!$A$2:$ZZ$558, 369, MATCH($B$2, resultados!$A$1:$ZZ$1, 0))</f>
        <v/>
      </c>
      <c r="C375">
        <f>INDEX(resultados!$A$2:$ZZ$558, 369, MATCH($B$3, resultados!$A$1:$ZZ$1, 0))</f>
        <v/>
      </c>
    </row>
    <row r="376">
      <c r="A376">
        <f>INDEX(resultados!$A$2:$ZZ$558, 370, MATCH($B$1, resultados!$A$1:$ZZ$1, 0))</f>
        <v/>
      </c>
      <c r="B376">
        <f>INDEX(resultados!$A$2:$ZZ$558, 370, MATCH($B$2, resultados!$A$1:$ZZ$1, 0))</f>
        <v/>
      </c>
      <c r="C376">
        <f>INDEX(resultados!$A$2:$ZZ$558, 370, MATCH($B$3, resultados!$A$1:$ZZ$1, 0))</f>
        <v/>
      </c>
    </row>
    <row r="377">
      <c r="A377">
        <f>INDEX(resultados!$A$2:$ZZ$558, 371, MATCH($B$1, resultados!$A$1:$ZZ$1, 0))</f>
        <v/>
      </c>
      <c r="B377">
        <f>INDEX(resultados!$A$2:$ZZ$558, 371, MATCH($B$2, resultados!$A$1:$ZZ$1, 0))</f>
        <v/>
      </c>
      <c r="C377">
        <f>INDEX(resultados!$A$2:$ZZ$558, 371, MATCH($B$3, resultados!$A$1:$ZZ$1, 0))</f>
        <v/>
      </c>
    </row>
    <row r="378">
      <c r="A378">
        <f>INDEX(resultados!$A$2:$ZZ$558, 372, MATCH($B$1, resultados!$A$1:$ZZ$1, 0))</f>
        <v/>
      </c>
      <c r="B378">
        <f>INDEX(resultados!$A$2:$ZZ$558, 372, MATCH($B$2, resultados!$A$1:$ZZ$1, 0))</f>
        <v/>
      </c>
      <c r="C378">
        <f>INDEX(resultados!$A$2:$ZZ$558, 372, MATCH($B$3, resultados!$A$1:$ZZ$1, 0))</f>
        <v/>
      </c>
    </row>
    <row r="379">
      <c r="A379">
        <f>INDEX(resultados!$A$2:$ZZ$558, 373, MATCH($B$1, resultados!$A$1:$ZZ$1, 0))</f>
        <v/>
      </c>
      <c r="B379">
        <f>INDEX(resultados!$A$2:$ZZ$558, 373, MATCH($B$2, resultados!$A$1:$ZZ$1, 0))</f>
        <v/>
      </c>
      <c r="C379">
        <f>INDEX(resultados!$A$2:$ZZ$558, 373, MATCH($B$3, resultados!$A$1:$ZZ$1, 0))</f>
        <v/>
      </c>
    </row>
    <row r="380">
      <c r="A380">
        <f>INDEX(resultados!$A$2:$ZZ$558, 374, MATCH($B$1, resultados!$A$1:$ZZ$1, 0))</f>
        <v/>
      </c>
      <c r="B380">
        <f>INDEX(resultados!$A$2:$ZZ$558, 374, MATCH($B$2, resultados!$A$1:$ZZ$1, 0))</f>
        <v/>
      </c>
      <c r="C380">
        <f>INDEX(resultados!$A$2:$ZZ$558, 374, MATCH($B$3, resultados!$A$1:$ZZ$1, 0))</f>
        <v/>
      </c>
    </row>
    <row r="381">
      <c r="A381">
        <f>INDEX(resultados!$A$2:$ZZ$558, 375, MATCH($B$1, resultados!$A$1:$ZZ$1, 0))</f>
        <v/>
      </c>
      <c r="B381">
        <f>INDEX(resultados!$A$2:$ZZ$558, 375, MATCH($B$2, resultados!$A$1:$ZZ$1, 0))</f>
        <v/>
      </c>
      <c r="C381">
        <f>INDEX(resultados!$A$2:$ZZ$558, 375, MATCH($B$3, resultados!$A$1:$ZZ$1, 0))</f>
        <v/>
      </c>
    </row>
    <row r="382">
      <c r="A382">
        <f>INDEX(resultados!$A$2:$ZZ$558, 376, MATCH($B$1, resultados!$A$1:$ZZ$1, 0))</f>
        <v/>
      </c>
      <c r="B382">
        <f>INDEX(resultados!$A$2:$ZZ$558, 376, MATCH($B$2, resultados!$A$1:$ZZ$1, 0))</f>
        <v/>
      </c>
      <c r="C382">
        <f>INDEX(resultados!$A$2:$ZZ$558, 376, MATCH($B$3, resultados!$A$1:$ZZ$1, 0))</f>
        <v/>
      </c>
    </row>
    <row r="383">
      <c r="A383">
        <f>INDEX(resultados!$A$2:$ZZ$558, 377, MATCH($B$1, resultados!$A$1:$ZZ$1, 0))</f>
        <v/>
      </c>
      <c r="B383">
        <f>INDEX(resultados!$A$2:$ZZ$558, 377, MATCH($B$2, resultados!$A$1:$ZZ$1, 0))</f>
        <v/>
      </c>
      <c r="C383">
        <f>INDEX(resultados!$A$2:$ZZ$558, 377, MATCH($B$3, resultados!$A$1:$ZZ$1, 0))</f>
        <v/>
      </c>
    </row>
    <row r="384">
      <c r="A384">
        <f>INDEX(resultados!$A$2:$ZZ$558, 378, MATCH($B$1, resultados!$A$1:$ZZ$1, 0))</f>
        <v/>
      </c>
      <c r="B384">
        <f>INDEX(resultados!$A$2:$ZZ$558, 378, MATCH($B$2, resultados!$A$1:$ZZ$1, 0))</f>
        <v/>
      </c>
      <c r="C384">
        <f>INDEX(resultados!$A$2:$ZZ$558, 378, MATCH($B$3, resultados!$A$1:$ZZ$1, 0))</f>
        <v/>
      </c>
    </row>
    <row r="385">
      <c r="A385">
        <f>INDEX(resultados!$A$2:$ZZ$558, 379, MATCH($B$1, resultados!$A$1:$ZZ$1, 0))</f>
        <v/>
      </c>
      <c r="B385">
        <f>INDEX(resultados!$A$2:$ZZ$558, 379, MATCH($B$2, resultados!$A$1:$ZZ$1, 0))</f>
        <v/>
      </c>
      <c r="C385">
        <f>INDEX(resultados!$A$2:$ZZ$558, 379, MATCH($B$3, resultados!$A$1:$ZZ$1, 0))</f>
        <v/>
      </c>
    </row>
    <row r="386">
      <c r="A386">
        <f>INDEX(resultados!$A$2:$ZZ$558, 380, MATCH($B$1, resultados!$A$1:$ZZ$1, 0))</f>
        <v/>
      </c>
      <c r="B386">
        <f>INDEX(resultados!$A$2:$ZZ$558, 380, MATCH($B$2, resultados!$A$1:$ZZ$1, 0))</f>
        <v/>
      </c>
      <c r="C386">
        <f>INDEX(resultados!$A$2:$ZZ$558, 380, MATCH($B$3, resultados!$A$1:$ZZ$1, 0))</f>
        <v/>
      </c>
    </row>
    <row r="387">
      <c r="A387">
        <f>INDEX(resultados!$A$2:$ZZ$558, 381, MATCH($B$1, resultados!$A$1:$ZZ$1, 0))</f>
        <v/>
      </c>
      <c r="B387">
        <f>INDEX(resultados!$A$2:$ZZ$558, 381, MATCH($B$2, resultados!$A$1:$ZZ$1, 0))</f>
        <v/>
      </c>
      <c r="C387">
        <f>INDEX(resultados!$A$2:$ZZ$558, 381, MATCH($B$3, resultados!$A$1:$ZZ$1, 0))</f>
        <v/>
      </c>
    </row>
    <row r="388">
      <c r="A388">
        <f>INDEX(resultados!$A$2:$ZZ$558, 382, MATCH($B$1, resultados!$A$1:$ZZ$1, 0))</f>
        <v/>
      </c>
      <c r="B388">
        <f>INDEX(resultados!$A$2:$ZZ$558, 382, MATCH($B$2, resultados!$A$1:$ZZ$1, 0))</f>
        <v/>
      </c>
      <c r="C388">
        <f>INDEX(resultados!$A$2:$ZZ$558, 382, MATCH($B$3, resultados!$A$1:$ZZ$1, 0))</f>
        <v/>
      </c>
    </row>
    <row r="389">
      <c r="A389">
        <f>INDEX(resultados!$A$2:$ZZ$558, 383, MATCH($B$1, resultados!$A$1:$ZZ$1, 0))</f>
        <v/>
      </c>
      <c r="B389">
        <f>INDEX(resultados!$A$2:$ZZ$558, 383, MATCH($B$2, resultados!$A$1:$ZZ$1, 0))</f>
        <v/>
      </c>
      <c r="C389">
        <f>INDEX(resultados!$A$2:$ZZ$558, 383, MATCH($B$3, resultados!$A$1:$ZZ$1, 0))</f>
        <v/>
      </c>
    </row>
    <row r="390">
      <c r="A390">
        <f>INDEX(resultados!$A$2:$ZZ$558, 384, MATCH($B$1, resultados!$A$1:$ZZ$1, 0))</f>
        <v/>
      </c>
      <c r="B390">
        <f>INDEX(resultados!$A$2:$ZZ$558, 384, MATCH($B$2, resultados!$A$1:$ZZ$1, 0))</f>
        <v/>
      </c>
      <c r="C390">
        <f>INDEX(resultados!$A$2:$ZZ$558, 384, MATCH($B$3, resultados!$A$1:$ZZ$1, 0))</f>
        <v/>
      </c>
    </row>
    <row r="391">
      <c r="A391">
        <f>INDEX(resultados!$A$2:$ZZ$558, 385, MATCH($B$1, resultados!$A$1:$ZZ$1, 0))</f>
        <v/>
      </c>
      <c r="B391">
        <f>INDEX(resultados!$A$2:$ZZ$558, 385, MATCH($B$2, resultados!$A$1:$ZZ$1, 0))</f>
        <v/>
      </c>
      <c r="C391">
        <f>INDEX(resultados!$A$2:$ZZ$558, 385, MATCH($B$3, resultados!$A$1:$ZZ$1, 0))</f>
        <v/>
      </c>
    </row>
    <row r="392">
      <c r="A392">
        <f>INDEX(resultados!$A$2:$ZZ$558, 386, MATCH($B$1, resultados!$A$1:$ZZ$1, 0))</f>
        <v/>
      </c>
      <c r="B392">
        <f>INDEX(resultados!$A$2:$ZZ$558, 386, MATCH($B$2, resultados!$A$1:$ZZ$1, 0))</f>
        <v/>
      </c>
      <c r="C392">
        <f>INDEX(resultados!$A$2:$ZZ$558, 386, MATCH($B$3, resultados!$A$1:$ZZ$1, 0))</f>
        <v/>
      </c>
    </row>
    <row r="393">
      <c r="A393">
        <f>INDEX(resultados!$A$2:$ZZ$558, 387, MATCH($B$1, resultados!$A$1:$ZZ$1, 0))</f>
        <v/>
      </c>
      <c r="B393">
        <f>INDEX(resultados!$A$2:$ZZ$558, 387, MATCH($B$2, resultados!$A$1:$ZZ$1, 0))</f>
        <v/>
      </c>
      <c r="C393">
        <f>INDEX(resultados!$A$2:$ZZ$558, 387, MATCH($B$3, resultados!$A$1:$ZZ$1, 0))</f>
        <v/>
      </c>
    </row>
    <row r="394">
      <c r="A394">
        <f>INDEX(resultados!$A$2:$ZZ$558, 388, MATCH($B$1, resultados!$A$1:$ZZ$1, 0))</f>
        <v/>
      </c>
      <c r="B394">
        <f>INDEX(resultados!$A$2:$ZZ$558, 388, MATCH($B$2, resultados!$A$1:$ZZ$1, 0))</f>
        <v/>
      </c>
      <c r="C394">
        <f>INDEX(resultados!$A$2:$ZZ$558, 388, MATCH($B$3, resultados!$A$1:$ZZ$1, 0))</f>
        <v/>
      </c>
    </row>
    <row r="395">
      <c r="A395">
        <f>INDEX(resultados!$A$2:$ZZ$558, 389, MATCH($B$1, resultados!$A$1:$ZZ$1, 0))</f>
        <v/>
      </c>
      <c r="B395">
        <f>INDEX(resultados!$A$2:$ZZ$558, 389, MATCH($B$2, resultados!$A$1:$ZZ$1, 0))</f>
        <v/>
      </c>
      <c r="C395">
        <f>INDEX(resultados!$A$2:$ZZ$558, 389, MATCH($B$3, resultados!$A$1:$ZZ$1, 0))</f>
        <v/>
      </c>
    </row>
    <row r="396">
      <c r="A396">
        <f>INDEX(resultados!$A$2:$ZZ$558, 390, MATCH($B$1, resultados!$A$1:$ZZ$1, 0))</f>
        <v/>
      </c>
      <c r="B396">
        <f>INDEX(resultados!$A$2:$ZZ$558, 390, MATCH($B$2, resultados!$A$1:$ZZ$1, 0))</f>
        <v/>
      </c>
      <c r="C396">
        <f>INDEX(resultados!$A$2:$ZZ$558, 390, MATCH($B$3, resultados!$A$1:$ZZ$1, 0))</f>
        <v/>
      </c>
    </row>
    <row r="397">
      <c r="A397">
        <f>INDEX(resultados!$A$2:$ZZ$558, 391, MATCH($B$1, resultados!$A$1:$ZZ$1, 0))</f>
        <v/>
      </c>
      <c r="B397">
        <f>INDEX(resultados!$A$2:$ZZ$558, 391, MATCH($B$2, resultados!$A$1:$ZZ$1, 0))</f>
        <v/>
      </c>
      <c r="C397">
        <f>INDEX(resultados!$A$2:$ZZ$558, 391, MATCH($B$3, resultados!$A$1:$ZZ$1, 0))</f>
        <v/>
      </c>
    </row>
    <row r="398">
      <c r="A398">
        <f>INDEX(resultados!$A$2:$ZZ$558, 392, MATCH($B$1, resultados!$A$1:$ZZ$1, 0))</f>
        <v/>
      </c>
      <c r="B398">
        <f>INDEX(resultados!$A$2:$ZZ$558, 392, MATCH($B$2, resultados!$A$1:$ZZ$1, 0))</f>
        <v/>
      </c>
      <c r="C398">
        <f>INDEX(resultados!$A$2:$ZZ$558, 392, MATCH($B$3, resultados!$A$1:$ZZ$1, 0))</f>
        <v/>
      </c>
    </row>
    <row r="399">
      <c r="A399">
        <f>INDEX(resultados!$A$2:$ZZ$558, 393, MATCH($B$1, resultados!$A$1:$ZZ$1, 0))</f>
        <v/>
      </c>
      <c r="B399">
        <f>INDEX(resultados!$A$2:$ZZ$558, 393, MATCH($B$2, resultados!$A$1:$ZZ$1, 0))</f>
        <v/>
      </c>
      <c r="C399">
        <f>INDEX(resultados!$A$2:$ZZ$558, 393, MATCH($B$3, resultados!$A$1:$ZZ$1, 0))</f>
        <v/>
      </c>
    </row>
    <row r="400">
      <c r="A400">
        <f>INDEX(resultados!$A$2:$ZZ$558, 394, MATCH($B$1, resultados!$A$1:$ZZ$1, 0))</f>
        <v/>
      </c>
      <c r="B400">
        <f>INDEX(resultados!$A$2:$ZZ$558, 394, MATCH($B$2, resultados!$A$1:$ZZ$1, 0))</f>
        <v/>
      </c>
      <c r="C400">
        <f>INDEX(resultados!$A$2:$ZZ$558, 394, MATCH($B$3, resultados!$A$1:$ZZ$1, 0))</f>
        <v/>
      </c>
    </row>
    <row r="401">
      <c r="A401">
        <f>INDEX(resultados!$A$2:$ZZ$558, 395, MATCH($B$1, resultados!$A$1:$ZZ$1, 0))</f>
        <v/>
      </c>
      <c r="B401">
        <f>INDEX(resultados!$A$2:$ZZ$558, 395, MATCH($B$2, resultados!$A$1:$ZZ$1, 0))</f>
        <v/>
      </c>
      <c r="C401">
        <f>INDEX(resultados!$A$2:$ZZ$558, 395, MATCH($B$3, resultados!$A$1:$ZZ$1, 0))</f>
        <v/>
      </c>
    </row>
    <row r="402">
      <c r="A402">
        <f>INDEX(resultados!$A$2:$ZZ$558, 396, MATCH($B$1, resultados!$A$1:$ZZ$1, 0))</f>
        <v/>
      </c>
      <c r="B402">
        <f>INDEX(resultados!$A$2:$ZZ$558, 396, MATCH($B$2, resultados!$A$1:$ZZ$1, 0))</f>
        <v/>
      </c>
      <c r="C402">
        <f>INDEX(resultados!$A$2:$ZZ$558, 396, MATCH($B$3, resultados!$A$1:$ZZ$1, 0))</f>
        <v/>
      </c>
    </row>
    <row r="403">
      <c r="A403">
        <f>INDEX(resultados!$A$2:$ZZ$558, 397, MATCH($B$1, resultados!$A$1:$ZZ$1, 0))</f>
        <v/>
      </c>
      <c r="B403">
        <f>INDEX(resultados!$A$2:$ZZ$558, 397, MATCH($B$2, resultados!$A$1:$ZZ$1, 0))</f>
        <v/>
      </c>
      <c r="C403">
        <f>INDEX(resultados!$A$2:$ZZ$558, 397, MATCH($B$3, resultados!$A$1:$ZZ$1, 0))</f>
        <v/>
      </c>
    </row>
    <row r="404">
      <c r="A404">
        <f>INDEX(resultados!$A$2:$ZZ$558, 398, MATCH($B$1, resultados!$A$1:$ZZ$1, 0))</f>
        <v/>
      </c>
      <c r="B404">
        <f>INDEX(resultados!$A$2:$ZZ$558, 398, MATCH($B$2, resultados!$A$1:$ZZ$1, 0))</f>
        <v/>
      </c>
      <c r="C404">
        <f>INDEX(resultados!$A$2:$ZZ$558, 398, MATCH($B$3, resultados!$A$1:$ZZ$1, 0))</f>
        <v/>
      </c>
    </row>
    <row r="405">
      <c r="A405">
        <f>INDEX(resultados!$A$2:$ZZ$558, 399, MATCH($B$1, resultados!$A$1:$ZZ$1, 0))</f>
        <v/>
      </c>
      <c r="B405">
        <f>INDEX(resultados!$A$2:$ZZ$558, 399, MATCH($B$2, resultados!$A$1:$ZZ$1, 0))</f>
        <v/>
      </c>
      <c r="C405">
        <f>INDEX(resultados!$A$2:$ZZ$558, 399, MATCH($B$3, resultados!$A$1:$ZZ$1, 0))</f>
        <v/>
      </c>
    </row>
    <row r="406">
      <c r="A406">
        <f>INDEX(resultados!$A$2:$ZZ$558, 400, MATCH($B$1, resultados!$A$1:$ZZ$1, 0))</f>
        <v/>
      </c>
      <c r="B406">
        <f>INDEX(resultados!$A$2:$ZZ$558, 400, MATCH($B$2, resultados!$A$1:$ZZ$1, 0))</f>
        <v/>
      </c>
      <c r="C406">
        <f>INDEX(resultados!$A$2:$ZZ$558, 400, MATCH($B$3, resultados!$A$1:$ZZ$1, 0))</f>
        <v/>
      </c>
    </row>
    <row r="407">
      <c r="A407">
        <f>INDEX(resultados!$A$2:$ZZ$558, 401, MATCH($B$1, resultados!$A$1:$ZZ$1, 0))</f>
        <v/>
      </c>
      <c r="B407">
        <f>INDEX(resultados!$A$2:$ZZ$558, 401, MATCH($B$2, resultados!$A$1:$ZZ$1, 0))</f>
        <v/>
      </c>
      <c r="C407">
        <f>INDEX(resultados!$A$2:$ZZ$558, 401, MATCH($B$3, resultados!$A$1:$ZZ$1, 0))</f>
        <v/>
      </c>
    </row>
    <row r="408">
      <c r="A408">
        <f>INDEX(resultados!$A$2:$ZZ$558, 402, MATCH($B$1, resultados!$A$1:$ZZ$1, 0))</f>
        <v/>
      </c>
      <c r="B408">
        <f>INDEX(resultados!$A$2:$ZZ$558, 402, MATCH($B$2, resultados!$A$1:$ZZ$1, 0))</f>
        <v/>
      </c>
      <c r="C408">
        <f>INDEX(resultados!$A$2:$ZZ$558, 402, MATCH($B$3, resultados!$A$1:$ZZ$1, 0))</f>
        <v/>
      </c>
    </row>
    <row r="409">
      <c r="A409">
        <f>INDEX(resultados!$A$2:$ZZ$558, 403, MATCH($B$1, resultados!$A$1:$ZZ$1, 0))</f>
        <v/>
      </c>
      <c r="B409">
        <f>INDEX(resultados!$A$2:$ZZ$558, 403, MATCH($B$2, resultados!$A$1:$ZZ$1, 0))</f>
        <v/>
      </c>
      <c r="C409">
        <f>INDEX(resultados!$A$2:$ZZ$558, 403, MATCH($B$3, resultados!$A$1:$ZZ$1, 0))</f>
        <v/>
      </c>
    </row>
    <row r="410">
      <c r="A410">
        <f>INDEX(resultados!$A$2:$ZZ$558, 404, MATCH($B$1, resultados!$A$1:$ZZ$1, 0))</f>
        <v/>
      </c>
      <c r="B410">
        <f>INDEX(resultados!$A$2:$ZZ$558, 404, MATCH($B$2, resultados!$A$1:$ZZ$1, 0))</f>
        <v/>
      </c>
      <c r="C410">
        <f>INDEX(resultados!$A$2:$ZZ$558, 404, MATCH($B$3, resultados!$A$1:$ZZ$1, 0))</f>
        <v/>
      </c>
    </row>
    <row r="411">
      <c r="A411">
        <f>INDEX(resultados!$A$2:$ZZ$558, 405, MATCH($B$1, resultados!$A$1:$ZZ$1, 0))</f>
        <v/>
      </c>
      <c r="B411">
        <f>INDEX(resultados!$A$2:$ZZ$558, 405, MATCH($B$2, resultados!$A$1:$ZZ$1, 0))</f>
        <v/>
      </c>
      <c r="C411">
        <f>INDEX(resultados!$A$2:$ZZ$558, 405, MATCH($B$3, resultados!$A$1:$ZZ$1, 0))</f>
        <v/>
      </c>
    </row>
    <row r="412">
      <c r="A412">
        <f>INDEX(resultados!$A$2:$ZZ$558, 406, MATCH($B$1, resultados!$A$1:$ZZ$1, 0))</f>
        <v/>
      </c>
      <c r="B412">
        <f>INDEX(resultados!$A$2:$ZZ$558, 406, MATCH($B$2, resultados!$A$1:$ZZ$1, 0))</f>
        <v/>
      </c>
      <c r="C412">
        <f>INDEX(resultados!$A$2:$ZZ$558, 406, MATCH($B$3, resultados!$A$1:$ZZ$1, 0))</f>
        <v/>
      </c>
    </row>
    <row r="413">
      <c r="A413">
        <f>INDEX(resultados!$A$2:$ZZ$558, 407, MATCH($B$1, resultados!$A$1:$ZZ$1, 0))</f>
        <v/>
      </c>
      <c r="B413">
        <f>INDEX(resultados!$A$2:$ZZ$558, 407, MATCH($B$2, resultados!$A$1:$ZZ$1, 0))</f>
        <v/>
      </c>
      <c r="C413">
        <f>INDEX(resultados!$A$2:$ZZ$558, 407, MATCH($B$3, resultados!$A$1:$ZZ$1, 0))</f>
        <v/>
      </c>
    </row>
    <row r="414">
      <c r="A414">
        <f>INDEX(resultados!$A$2:$ZZ$558, 408, MATCH($B$1, resultados!$A$1:$ZZ$1, 0))</f>
        <v/>
      </c>
      <c r="B414">
        <f>INDEX(resultados!$A$2:$ZZ$558, 408, MATCH($B$2, resultados!$A$1:$ZZ$1, 0))</f>
        <v/>
      </c>
      <c r="C414">
        <f>INDEX(resultados!$A$2:$ZZ$558, 408, MATCH($B$3, resultados!$A$1:$ZZ$1, 0))</f>
        <v/>
      </c>
    </row>
    <row r="415">
      <c r="A415">
        <f>INDEX(resultados!$A$2:$ZZ$558, 409, MATCH($B$1, resultados!$A$1:$ZZ$1, 0))</f>
        <v/>
      </c>
      <c r="B415">
        <f>INDEX(resultados!$A$2:$ZZ$558, 409, MATCH($B$2, resultados!$A$1:$ZZ$1, 0))</f>
        <v/>
      </c>
      <c r="C415">
        <f>INDEX(resultados!$A$2:$ZZ$558, 409, MATCH($B$3, resultados!$A$1:$ZZ$1, 0))</f>
        <v/>
      </c>
    </row>
    <row r="416">
      <c r="A416">
        <f>INDEX(resultados!$A$2:$ZZ$558, 410, MATCH($B$1, resultados!$A$1:$ZZ$1, 0))</f>
        <v/>
      </c>
      <c r="B416">
        <f>INDEX(resultados!$A$2:$ZZ$558, 410, MATCH($B$2, resultados!$A$1:$ZZ$1, 0))</f>
        <v/>
      </c>
      <c r="C416">
        <f>INDEX(resultados!$A$2:$ZZ$558, 410, MATCH($B$3, resultados!$A$1:$ZZ$1, 0))</f>
        <v/>
      </c>
    </row>
    <row r="417">
      <c r="A417">
        <f>INDEX(resultados!$A$2:$ZZ$558, 411, MATCH($B$1, resultados!$A$1:$ZZ$1, 0))</f>
        <v/>
      </c>
      <c r="B417">
        <f>INDEX(resultados!$A$2:$ZZ$558, 411, MATCH($B$2, resultados!$A$1:$ZZ$1, 0))</f>
        <v/>
      </c>
      <c r="C417">
        <f>INDEX(resultados!$A$2:$ZZ$558, 411, MATCH($B$3, resultados!$A$1:$ZZ$1, 0))</f>
        <v/>
      </c>
    </row>
    <row r="418">
      <c r="A418">
        <f>INDEX(resultados!$A$2:$ZZ$558, 412, MATCH($B$1, resultados!$A$1:$ZZ$1, 0))</f>
        <v/>
      </c>
      <c r="B418">
        <f>INDEX(resultados!$A$2:$ZZ$558, 412, MATCH($B$2, resultados!$A$1:$ZZ$1, 0))</f>
        <v/>
      </c>
      <c r="C418">
        <f>INDEX(resultados!$A$2:$ZZ$558, 412, MATCH($B$3, resultados!$A$1:$ZZ$1, 0))</f>
        <v/>
      </c>
    </row>
    <row r="419">
      <c r="A419">
        <f>INDEX(resultados!$A$2:$ZZ$558, 413, MATCH($B$1, resultados!$A$1:$ZZ$1, 0))</f>
        <v/>
      </c>
      <c r="B419">
        <f>INDEX(resultados!$A$2:$ZZ$558, 413, MATCH($B$2, resultados!$A$1:$ZZ$1, 0))</f>
        <v/>
      </c>
      <c r="C419">
        <f>INDEX(resultados!$A$2:$ZZ$558, 413, MATCH($B$3, resultados!$A$1:$ZZ$1, 0))</f>
        <v/>
      </c>
    </row>
    <row r="420">
      <c r="A420">
        <f>INDEX(resultados!$A$2:$ZZ$558, 414, MATCH($B$1, resultados!$A$1:$ZZ$1, 0))</f>
        <v/>
      </c>
      <c r="B420">
        <f>INDEX(resultados!$A$2:$ZZ$558, 414, MATCH($B$2, resultados!$A$1:$ZZ$1, 0))</f>
        <v/>
      </c>
      <c r="C420">
        <f>INDEX(resultados!$A$2:$ZZ$558, 414, MATCH($B$3, resultados!$A$1:$ZZ$1, 0))</f>
        <v/>
      </c>
    </row>
    <row r="421">
      <c r="A421">
        <f>INDEX(resultados!$A$2:$ZZ$558, 415, MATCH($B$1, resultados!$A$1:$ZZ$1, 0))</f>
        <v/>
      </c>
      <c r="B421">
        <f>INDEX(resultados!$A$2:$ZZ$558, 415, MATCH($B$2, resultados!$A$1:$ZZ$1, 0))</f>
        <v/>
      </c>
      <c r="C421">
        <f>INDEX(resultados!$A$2:$ZZ$558, 415, MATCH($B$3, resultados!$A$1:$ZZ$1, 0))</f>
        <v/>
      </c>
    </row>
    <row r="422">
      <c r="A422">
        <f>INDEX(resultados!$A$2:$ZZ$558, 416, MATCH($B$1, resultados!$A$1:$ZZ$1, 0))</f>
        <v/>
      </c>
      <c r="B422">
        <f>INDEX(resultados!$A$2:$ZZ$558, 416, MATCH($B$2, resultados!$A$1:$ZZ$1, 0))</f>
        <v/>
      </c>
      <c r="C422">
        <f>INDEX(resultados!$A$2:$ZZ$558, 416, MATCH($B$3, resultados!$A$1:$ZZ$1, 0))</f>
        <v/>
      </c>
    </row>
    <row r="423">
      <c r="A423">
        <f>INDEX(resultados!$A$2:$ZZ$558, 417, MATCH($B$1, resultados!$A$1:$ZZ$1, 0))</f>
        <v/>
      </c>
      <c r="B423">
        <f>INDEX(resultados!$A$2:$ZZ$558, 417, MATCH($B$2, resultados!$A$1:$ZZ$1, 0))</f>
        <v/>
      </c>
      <c r="C423">
        <f>INDEX(resultados!$A$2:$ZZ$558, 417, MATCH($B$3, resultados!$A$1:$ZZ$1, 0))</f>
        <v/>
      </c>
    </row>
    <row r="424">
      <c r="A424">
        <f>INDEX(resultados!$A$2:$ZZ$558, 418, MATCH($B$1, resultados!$A$1:$ZZ$1, 0))</f>
        <v/>
      </c>
      <c r="B424">
        <f>INDEX(resultados!$A$2:$ZZ$558, 418, MATCH($B$2, resultados!$A$1:$ZZ$1, 0))</f>
        <v/>
      </c>
      <c r="C424">
        <f>INDEX(resultados!$A$2:$ZZ$558, 418, MATCH($B$3, resultados!$A$1:$ZZ$1, 0))</f>
        <v/>
      </c>
    </row>
    <row r="425">
      <c r="A425">
        <f>INDEX(resultados!$A$2:$ZZ$558, 419, MATCH($B$1, resultados!$A$1:$ZZ$1, 0))</f>
        <v/>
      </c>
      <c r="B425">
        <f>INDEX(resultados!$A$2:$ZZ$558, 419, MATCH($B$2, resultados!$A$1:$ZZ$1, 0))</f>
        <v/>
      </c>
      <c r="C425">
        <f>INDEX(resultados!$A$2:$ZZ$558, 419, MATCH($B$3, resultados!$A$1:$ZZ$1, 0))</f>
        <v/>
      </c>
    </row>
    <row r="426">
      <c r="A426">
        <f>INDEX(resultados!$A$2:$ZZ$558, 420, MATCH($B$1, resultados!$A$1:$ZZ$1, 0))</f>
        <v/>
      </c>
      <c r="B426">
        <f>INDEX(resultados!$A$2:$ZZ$558, 420, MATCH($B$2, resultados!$A$1:$ZZ$1, 0))</f>
        <v/>
      </c>
      <c r="C426">
        <f>INDEX(resultados!$A$2:$ZZ$558, 420, MATCH($B$3, resultados!$A$1:$ZZ$1, 0))</f>
        <v/>
      </c>
    </row>
    <row r="427">
      <c r="A427">
        <f>INDEX(resultados!$A$2:$ZZ$558, 421, MATCH($B$1, resultados!$A$1:$ZZ$1, 0))</f>
        <v/>
      </c>
      <c r="B427">
        <f>INDEX(resultados!$A$2:$ZZ$558, 421, MATCH($B$2, resultados!$A$1:$ZZ$1, 0))</f>
        <v/>
      </c>
      <c r="C427">
        <f>INDEX(resultados!$A$2:$ZZ$558, 421, MATCH($B$3, resultados!$A$1:$ZZ$1, 0))</f>
        <v/>
      </c>
    </row>
    <row r="428">
      <c r="A428">
        <f>INDEX(resultados!$A$2:$ZZ$558, 422, MATCH($B$1, resultados!$A$1:$ZZ$1, 0))</f>
        <v/>
      </c>
      <c r="B428">
        <f>INDEX(resultados!$A$2:$ZZ$558, 422, MATCH($B$2, resultados!$A$1:$ZZ$1, 0))</f>
        <v/>
      </c>
      <c r="C428">
        <f>INDEX(resultados!$A$2:$ZZ$558, 422, MATCH($B$3, resultados!$A$1:$ZZ$1, 0))</f>
        <v/>
      </c>
    </row>
    <row r="429">
      <c r="A429">
        <f>INDEX(resultados!$A$2:$ZZ$558, 423, MATCH($B$1, resultados!$A$1:$ZZ$1, 0))</f>
        <v/>
      </c>
      <c r="B429">
        <f>INDEX(resultados!$A$2:$ZZ$558, 423, MATCH($B$2, resultados!$A$1:$ZZ$1, 0))</f>
        <v/>
      </c>
      <c r="C429">
        <f>INDEX(resultados!$A$2:$ZZ$558, 423, MATCH($B$3, resultados!$A$1:$ZZ$1, 0))</f>
        <v/>
      </c>
    </row>
    <row r="430">
      <c r="A430">
        <f>INDEX(resultados!$A$2:$ZZ$558, 424, MATCH($B$1, resultados!$A$1:$ZZ$1, 0))</f>
        <v/>
      </c>
      <c r="B430">
        <f>INDEX(resultados!$A$2:$ZZ$558, 424, MATCH($B$2, resultados!$A$1:$ZZ$1, 0))</f>
        <v/>
      </c>
      <c r="C430">
        <f>INDEX(resultados!$A$2:$ZZ$558, 424, MATCH($B$3, resultados!$A$1:$ZZ$1, 0))</f>
        <v/>
      </c>
    </row>
    <row r="431">
      <c r="A431">
        <f>INDEX(resultados!$A$2:$ZZ$558, 425, MATCH($B$1, resultados!$A$1:$ZZ$1, 0))</f>
        <v/>
      </c>
      <c r="B431">
        <f>INDEX(resultados!$A$2:$ZZ$558, 425, MATCH($B$2, resultados!$A$1:$ZZ$1, 0))</f>
        <v/>
      </c>
      <c r="C431">
        <f>INDEX(resultados!$A$2:$ZZ$558, 425, MATCH($B$3, resultados!$A$1:$ZZ$1, 0))</f>
        <v/>
      </c>
    </row>
    <row r="432">
      <c r="A432">
        <f>INDEX(resultados!$A$2:$ZZ$558, 426, MATCH($B$1, resultados!$A$1:$ZZ$1, 0))</f>
        <v/>
      </c>
      <c r="B432">
        <f>INDEX(resultados!$A$2:$ZZ$558, 426, MATCH($B$2, resultados!$A$1:$ZZ$1, 0))</f>
        <v/>
      </c>
      <c r="C432">
        <f>INDEX(resultados!$A$2:$ZZ$558, 426, MATCH($B$3, resultados!$A$1:$ZZ$1, 0))</f>
        <v/>
      </c>
    </row>
    <row r="433">
      <c r="A433">
        <f>INDEX(resultados!$A$2:$ZZ$558, 427, MATCH($B$1, resultados!$A$1:$ZZ$1, 0))</f>
        <v/>
      </c>
      <c r="B433">
        <f>INDEX(resultados!$A$2:$ZZ$558, 427, MATCH($B$2, resultados!$A$1:$ZZ$1, 0))</f>
        <v/>
      </c>
      <c r="C433">
        <f>INDEX(resultados!$A$2:$ZZ$558, 427, MATCH($B$3, resultados!$A$1:$ZZ$1, 0))</f>
        <v/>
      </c>
    </row>
    <row r="434">
      <c r="A434">
        <f>INDEX(resultados!$A$2:$ZZ$558, 428, MATCH($B$1, resultados!$A$1:$ZZ$1, 0))</f>
        <v/>
      </c>
      <c r="B434">
        <f>INDEX(resultados!$A$2:$ZZ$558, 428, MATCH($B$2, resultados!$A$1:$ZZ$1, 0))</f>
        <v/>
      </c>
      <c r="C434">
        <f>INDEX(resultados!$A$2:$ZZ$558, 428, MATCH($B$3, resultados!$A$1:$ZZ$1, 0))</f>
        <v/>
      </c>
    </row>
    <row r="435">
      <c r="A435">
        <f>INDEX(resultados!$A$2:$ZZ$558, 429, MATCH($B$1, resultados!$A$1:$ZZ$1, 0))</f>
        <v/>
      </c>
      <c r="B435">
        <f>INDEX(resultados!$A$2:$ZZ$558, 429, MATCH($B$2, resultados!$A$1:$ZZ$1, 0))</f>
        <v/>
      </c>
      <c r="C435">
        <f>INDEX(resultados!$A$2:$ZZ$558, 429, MATCH($B$3, resultados!$A$1:$ZZ$1, 0))</f>
        <v/>
      </c>
    </row>
    <row r="436">
      <c r="A436">
        <f>INDEX(resultados!$A$2:$ZZ$558, 430, MATCH($B$1, resultados!$A$1:$ZZ$1, 0))</f>
        <v/>
      </c>
      <c r="B436">
        <f>INDEX(resultados!$A$2:$ZZ$558, 430, MATCH($B$2, resultados!$A$1:$ZZ$1, 0))</f>
        <v/>
      </c>
      <c r="C436">
        <f>INDEX(resultados!$A$2:$ZZ$558, 430, MATCH($B$3, resultados!$A$1:$ZZ$1, 0))</f>
        <v/>
      </c>
    </row>
    <row r="437">
      <c r="A437">
        <f>INDEX(resultados!$A$2:$ZZ$558, 431, MATCH($B$1, resultados!$A$1:$ZZ$1, 0))</f>
        <v/>
      </c>
      <c r="B437">
        <f>INDEX(resultados!$A$2:$ZZ$558, 431, MATCH($B$2, resultados!$A$1:$ZZ$1, 0))</f>
        <v/>
      </c>
      <c r="C437">
        <f>INDEX(resultados!$A$2:$ZZ$558, 431, MATCH($B$3, resultados!$A$1:$ZZ$1, 0))</f>
        <v/>
      </c>
    </row>
    <row r="438">
      <c r="A438">
        <f>INDEX(resultados!$A$2:$ZZ$558, 432, MATCH($B$1, resultados!$A$1:$ZZ$1, 0))</f>
        <v/>
      </c>
      <c r="B438">
        <f>INDEX(resultados!$A$2:$ZZ$558, 432, MATCH($B$2, resultados!$A$1:$ZZ$1, 0))</f>
        <v/>
      </c>
      <c r="C438">
        <f>INDEX(resultados!$A$2:$ZZ$558, 432, MATCH($B$3, resultados!$A$1:$ZZ$1, 0))</f>
        <v/>
      </c>
    </row>
    <row r="439">
      <c r="A439">
        <f>INDEX(resultados!$A$2:$ZZ$558, 433, MATCH($B$1, resultados!$A$1:$ZZ$1, 0))</f>
        <v/>
      </c>
      <c r="B439">
        <f>INDEX(resultados!$A$2:$ZZ$558, 433, MATCH($B$2, resultados!$A$1:$ZZ$1, 0))</f>
        <v/>
      </c>
      <c r="C439">
        <f>INDEX(resultados!$A$2:$ZZ$558, 433, MATCH($B$3, resultados!$A$1:$ZZ$1, 0))</f>
        <v/>
      </c>
    </row>
    <row r="440">
      <c r="A440">
        <f>INDEX(resultados!$A$2:$ZZ$558, 434, MATCH($B$1, resultados!$A$1:$ZZ$1, 0))</f>
        <v/>
      </c>
      <c r="B440">
        <f>INDEX(resultados!$A$2:$ZZ$558, 434, MATCH($B$2, resultados!$A$1:$ZZ$1, 0))</f>
        <v/>
      </c>
      <c r="C440">
        <f>INDEX(resultados!$A$2:$ZZ$558, 434, MATCH($B$3, resultados!$A$1:$ZZ$1, 0))</f>
        <v/>
      </c>
    </row>
    <row r="441">
      <c r="A441">
        <f>INDEX(resultados!$A$2:$ZZ$558, 435, MATCH($B$1, resultados!$A$1:$ZZ$1, 0))</f>
        <v/>
      </c>
      <c r="B441">
        <f>INDEX(resultados!$A$2:$ZZ$558, 435, MATCH($B$2, resultados!$A$1:$ZZ$1, 0))</f>
        <v/>
      </c>
      <c r="C441">
        <f>INDEX(resultados!$A$2:$ZZ$558, 435, MATCH($B$3, resultados!$A$1:$ZZ$1, 0))</f>
        <v/>
      </c>
    </row>
    <row r="442">
      <c r="A442">
        <f>INDEX(resultados!$A$2:$ZZ$558, 436, MATCH($B$1, resultados!$A$1:$ZZ$1, 0))</f>
        <v/>
      </c>
      <c r="B442">
        <f>INDEX(resultados!$A$2:$ZZ$558, 436, MATCH($B$2, resultados!$A$1:$ZZ$1, 0))</f>
        <v/>
      </c>
      <c r="C442">
        <f>INDEX(resultados!$A$2:$ZZ$558, 436, MATCH($B$3, resultados!$A$1:$ZZ$1, 0))</f>
        <v/>
      </c>
    </row>
    <row r="443">
      <c r="A443">
        <f>INDEX(resultados!$A$2:$ZZ$558, 437, MATCH($B$1, resultados!$A$1:$ZZ$1, 0))</f>
        <v/>
      </c>
      <c r="B443">
        <f>INDEX(resultados!$A$2:$ZZ$558, 437, MATCH($B$2, resultados!$A$1:$ZZ$1, 0))</f>
        <v/>
      </c>
      <c r="C443">
        <f>INDEX(resultados!$A$2:$ZZ$558, 437, MATCH($B$3, resultados!$A$1:$ZZ$1, 0))</f>
        <v/>
      </c>
    </row>
    <row r="444">
      <c r="A444">
        <f>INDEX(resultados!$A$2:$ZZ$558, 438, MATCH($B$1, resultados!$A$1:$ZZ$1, 0))</f>
        <v/>
      </c>
      <c r="B444">
        <f>INDEX(resultados!$A$2:$ZZ$558, 438, MATCH($B$2, resultados!$A$1:$ZZ$1, 0))</f>
        <v/>
      </c>
      <c r="C444">
        <f>INDEX(resultados!$A$2:$ZZ$558, 438, MATCH($B$3, resultados!$A$1:$ZZ$1, 0))</f>
        <v/>
      </c>
    </row>
    <row r="445">
      <c r="A445">
        <f>INDEX(resultados!$A$2:$ZZ$558, 439, MATCH($B$1, resultados!$A$1:$ZZ$1, 0))</f>
        <v/>
      </c>
      <c r="B445">
        <f>INDEX(resultados!$A$2:$ZZ$558, 439, MATCH($B$2, resultados!$A$1:$ZZ$1, 0))</f>
        <v/>
      </c>
      <c r="C445">
        <f>INDEX(resultados!$A$2:$ZZ$558, 439, MATCH($B$3, resultados!$A$1:$ZZ$1, 0))</f>
        <v/>
      </c>
    </row>
    <row r="446">
      <c r="A446">
        <f>INDEX(resultados!$A$2:$ZZ$558, 440, MATCH($B$1, resultados!$A$1:$ZZ$1, 0))</f>
        <v/>
      </c>
      <c r="B446">
        <f>INDEX(resultados!$A$2:$ZZ$558, 440, MATCH($B$2, resultados!$A$1:$ZZ$1, 0))</f>
        <v/>
      </c>
      <c r="C446">
        <f>INDEX(resultados!$A$2:$ZZ$558, 440, MATCH($B$3, resultados!$A$1:$ZZ$1, 0))</f>
        <v/>
      </c>
    </row>
    <row r="447">
      <c r="A447">
        <f>INDEX(resultados!$A$2:$ZZ$558, 441, MATCH($B$1, resultados!$A$1:$ZZ$1, 0))</f>
        <v/>
      </c>
      <c r="B447">
        <f>INDEX(resultados!$A$2:$ZZ$558, 441, MATCH($B$2, resultados!$A$1:$ZZ$1, 0))</f>
        <v/>
      </c>
      <c r="C447">
        <f>INDEX(resultados!$A$2:$ZZ$558, 441, MATCH($B$3, resultados!$A$1:$ZZ$1, 0))</f>
        <v/>
      </c>
    </row>
    <row r="448">
      <c r="A448">
        <f>INDEX(resultados!$A$2:$ZZ$558, 442, MATCH($B$1, resultados!$A$1:$ZZ$1, 0))</f>
        <v/>
      </c>
      <c r="B448">
        <f>INDEX(resultados!$A$2:$ZZ$558, 442, MATCH($B$2, resultados!$A$1:$ZZ$1, 0))</f>
        <v/>
      </c>
      <c r="C448">
        <f>INDEX(resultados!$A$2:$ZZ$558, 442, MATCH($B$3, resultados!$A$1:$ZZ$1, 0))</f>
        <v/>
      </c>
    </row>
    <row r="449">
      <c r="A449">
        <f>INDEX(resultados!$A$2:$ZZ$558, 443, MATCH($B$1, resultados!$A$1:$ZZ$1, 0))</f>
        <v/>
      </c>
      <c r="B449">
        <f>INDEX(resultados!$A$2:$ZZ$558, 443, MATCH($B$2, resultados!$A$1:$ZZ$1, 0))</f>
        <v/>
      </c>
      <c r="C449">
        <f>INDEX(resultados!$A$2:$ZZ$558, 443, MATCH($B$3, resultados!$A$1:$ZZ$1, 0))</f>
        <v/>
      </c>
    </row>
    <row r="450">
      <c r="A450">
        <f>INDEX(resultados!$A$2:$ZZ$558, 444, MATCH($B$1, resultados!$A$1:$ZZ$1, 0))</f>
        <v/>
      </c>
      <c r="B450">
        <f>INDEX(resultados!$A$2:$ZZ$558, 444, MATCH($B$2, resultados!$A$1:$ZZ$1, 0))</f>
        <v/>
      </c>
      <c r="C450">
        <f>INDEX(resultados!$A$2:$ZZ$558, 444, MATCH($B$3, resultados!$A$1:$ZZ$1, 0))</f>
        <v/>
      </c>
    </row>
    <row r="451">
      <c r="A451">
        <f>INDEX(resultados!$A$2:$ZZ$558, 445, MATCH($B$1, resultados!$A$1:$ZZ$1, 0))</f>
        <v/>
      </c>
      <c r="B451">
        <f>INDEX(resultados!$A$2:$ZZ$558, 445, MATCH($B$2, resultados!$A$1:$ZZ$1, 0))</f>
        <v/>
      </c>
      <c r="C451">
        <f>INDEX(resultados!$A$2:$ZZ$558, 445, MATCH($B$3, resultados!$A$1:$ZZ$1, 0))</f>
        <v/>
      </c>
    </row>
    <row r="452">
      <c r="A452">
        <f>INDEX(resultados!$A$2:$ZZ$558, 446, MATCH($B$1, resultados!$A$1:$ZZ$1, 0))</f>
        <v/>
      </c>
      <c r="B452">
        <f>INDEX(resultados!$A$2:$ZZ$558, 446, MATCH($B$2, resultados!$A$1:$ZZ$1, 0))</f>
        <v/>
      </c>
      <c r="C452">
        <f>INDEX(resultados!$A$2:$ZZ$558, 446, MATCH($B$3, resultados!$A$1:$ZZ$1, 0))</f>
        <v/>
      </c>
    </row>
    <row r="453">
      <c r="A453">
        <f>INDEX(resultados!$A$2:$ZZ$558, 447, MATCH($B$1, resultados!$A$1:$ZZ$1, 0))</f>
        <v/>
      </c>
      <c r="B453">
        <f>INDEX(resultados!$A$2:$ZZ$558, 447, MATCH($B$2, resultados!$A$1:$ZZ$1, 0))</f>
        <v/>
      </c>
      <c r="C453">
        <f>INDEX(resultados!$A$2:$ZZ$558, 447, MATCH($B$3, resultados!$A$1:$ZZ$1, 0))</f>
        <v/>
      </c>
    </row>
    <row r="454">
      <c r="A454">
        <f>INDEX(resultados!$A$2:$ZZ$558, 448, MATCH($B$1, resultados!$A$1:$ZZ$1, 0))</f>
        <v/>
      </c>
      <c r="B454">
        <f>INDEX(resultados!$A$2:$ZZ$558, 448, MATCH($B$2, resultados!$A$1:$ZZ$1, 0))</f>
        <v/>
      </c>
      <c r="C454">
        <f>INDEX(resultados!$A$2:$ZZ$558, 448, MATCH($B$3, resultados!$A$1:$ZZ$1, 0))</f>
        <v/>
      </c>
    </row>
    <row r="455">
      <c r="A455">
        <f>INDEX(resultados!$A$2:$ZZ$558, 449, MATCH($B$1, resultados!$A$1:$ZZ$1, 0))</f>
        <v/>
      </c>
      <c r="B455">
        <f>INDEX(resultados!$A$2:$ZZ$558, 449, MATCH($B$2, resultados!$A$1:$ZZ$1, 0))</f>
        <v/>
      </c>
      <c r="C455">
        <f>INDEX(resultados!$A$2:$ZZ$558, 449, MATCH($B$3, resultados!$A$1:$ZZ$1, 0))</f>
        <v/>
      </c>
    </row>
    <row r="456">
      <c r="A456">
        <f>INDEX(resultados!$A$2:$ZZ$558, 450, MATCH($B$1, resultados!$A$1:$ZZ$1, 0))</f>
        <v/>
      </c>
      <c r="B456">
        <f>INDEX(resultados!$A$2:$ZZ$558, 450, MATCH($B$2, resultados!$A$1:$ZZ$1, 0))</f>
        <v/>
      </c>
      <c r="C456">
        <f>INDEX(resultados!$A$2:$ZZ$558, 450, MATCH($B$3, resultados!$A$1:$ZZ$1, 0))</f>
        <v/>
      </c>
    </row>
    <row r="457">
      <c r="A457">
        <f>INDEX(resultados!$A$2:$ZZ$558, 451, MATCH($B$1, resultados!$A$1:$ZZ$1, 0))</f>
        <v/>
      </c>
      <c r="B457">
        <f>INDEX(resultados!$A$2:$ZZ$558, 451, MATCH($B$2, resultados!$A$1:$ZZ$1, 0))</f>
        <v/>
      </c>
      <c r="C457">
        <f>INDEX(resultados!$A$2:$ZZ$558, 451, MATCH($B$3, resultados!$A$1:$ZZ$1, 0))</f>
        <v/>
      </c>
    </row>
    <row r="458">
      <c r="A458">
        <f>INDEX(resultados!$A$2:$ZZ$558, 452, MATCH($B$1, resultados!$A$1:$ZZ$1, 0))</f>
        <v/>
      </c>
      <c r="B458">
        <f>INDEX(resultados!$A$2:$ZZ$558, 452, MATCH($B$2, resultados!$A$1:$ZZ$1, 0))</f>
        <v/>
      </c>
      <c r="C458">
        <f>INDEX(resultados!$A$2:$ZZ$558, 452, MATCH($B$3, resultados!$A$1:$ZZ$1, 0))</f>
        <v/>
      </c>
    </row>
    <row r="459">
      <c r="A459">
        <f>INDEX(resultados!$A$2:$ZZ$558, 453, MATCH($B$1, resultados!$A$1:$ZZ$1, 0))</f>
        <v/>
      </c>
      <c r="B459">
        <f>INDEX(resultados!$A$2:$ZZ$558, 453, MATCH($B$2, resultados!$A$1:$ZZ$1, 0))</f>
        <v/>
      </c>
      <c r="C459">
        <f>INDEX(resultados!$A$2:$ZZ$558, 453, MATCH($B$3, resultados!$A$1:$ZZ$1, 0))</f>
        <v/>
      </c>
    </row>
    <row r="460">
      <c r="A460">
        <f>INDEX(resultados!$A$2:$ZZ$558, 454, MATCH($B$1, resultados!$A$1:$ZZ$1, 0))</f>
        <v/>
      </c>
      <c r="B460">
        <f>INDEX(resultados!$A$2:$ZZ$558, 454, MATCH($B$2, resultados!$A$1:$ZZ$1, 0))</f>
        <v/>
      </c>
      <c r="C460">
        <f>INDEX(resultados!$A$2:$ZZ$558, 454, MATCH($B$3, resultados!$A$1:$ZZ$1, 0))</f>
        <v/>
      </c>
    </row>
    <row r="461">
      <c r="A461">
        <f>INDEX(resultados!$A$2:$ZZ$558, 455, MATCH($B$1, resultados!$A$1:$ZZ$1, 0))</f>
        <v/>
      </c>
      <c r="B461">
        <f>INDEX(resultados!$A$2:$ZZ$558, 455, MATCH($B$2, resultados!$A$1:$ZZ$1, 0))</f>
        <v/>
      </c>
      <c r="C461">
        <f>INDEX(resultados!$A$2:$ZZ$558, 455, MATCH($B$3, resultados!$A$1:$ZZ$1, 0))</f>
        <v/>
      </c>
    </row>
    <row r="462">
      <c r="A462">
        <f>INDEX(resultados!$A$2:$ZZ$558, 456, MATCH($B$1, resultados!$A$1:$ZZ$1, 0))</f>
        <v/>
      </c>
      <c r="B462">
        <f>INDEX(resultados!$A$2:$ZZ$558, 456, MATCH($B$2, resultados!$A$1:$ZZ$1, 0))</f>
        <v/>
      </c>
      <c r="C462">
        <f>INDEX(resultados!$A$2:$ZZ$558, 456, MATCH($B$3, resultados!$A$1:$ZZ$1, 0))</f>
        <v/>
      </c>
    </row>
    <row r="463">
      <c r="A463">
        <f>INDEX(resultados!$A$2:$ZZ$558, 457, MATCH($B$1, resultados!$A$1:$ZZ$1, 0))</f>
        <v/>
      </c>
      <c r="B463">
        <f>INDEX(resultados!$A$2:$ZZ$558, 457, MATCH($B$2, resultados!$A$1:$ZZ$1, 0))</f>
        <v/>
      </c>
      <c r="C463">
        <f>INDEX(resultados!$A$2:$ZZ$558, 457, MATCH($B$3, resultados!$A$1:$ZZ$1, 0))</f>
        <v/>
      </c>
    </row>
    <row r="464">
      <c r="A464">
        <f>INDEX(resultados!$A$2:$ZZ$558, 458, MATCH($B$1, resultados!$A$1:$ZZ$1, 0))</f>
        <v/>
      </c>
      <c r="B464">
        <f>INDEX(resultados!$A$2:$ZZ$558, 458, MATCH($B$2, resultados!$A$1:$ZZ$1, 0))</f>
        <v/>
      </c>
      <c r="C464">
        <f>INDEX(resultados!$A$2:$ZZ$558, 458, MATCH($B$3, resultados!$A$1:$ZZ$1, 0))</f>
        <v/>
      </c>
    </row>
    <row r="465">
      <c r="A465">
        <f>INDEX(resultados!$A$2:$ZZ$558, 459, MATCH($B$1, resultados!$A$1:$ZZ$1, 0))</f>
        <v/>
      </c>
      <c r="B465">
        <f>INDEX(resultados!$A$2:$ZZ$558, 459, MATCH($B$2, resultados!$A$1:$ZZ$1, 0))</f>
        <v/>
      </c>
      <c r="C465">
        <f>INDEX(resultados!$A$2:$ZZ$558, 459, MATCH($B$3, resultados!$A$1:$ZZ$1, 0))</f>
        <v/>
      </c>
    </row>
    <row r="466">
      <c r="A466">
        <f>INDEX(resultados!$A$2:$ZZ$558, 460, MATCH($B$1, resultados!$A$1:$ZZ$1, 0))</f>
        <v/>
      </c>
      <c r="B466">
        <f>INDEX(resultados!$A$2:$ZZ$558, 460, MATCH($B$2, resultados!$A$1:$ZZ$1, 0))</f>
        <v/>
      </c>
      <c r="C466">
        <f>INDEX(resultados!$A$2:$ZZ$558, 460, MATCH($B$3, resultados!$A$1:$ZZ$1, 0))</f>
        <v/>
      </c>
    </row>
    <row r="467">
      <c r="A467">
        <f>INDEX(resultados!$A$2:$ZZ$558, 461, MATCH($B$1, resultados!$A$1:$ZZ$1, 0))</f>
        <v/>
      </c>
      <c r="B467">
        <f>INDEX(resultados!$A$2:$ZZ$558, 461, MATCH($B$2, resultados!$A$1:$ZZ$1, 0))</f>
        <v/>
      </c>
      <c r="C467">
        <f>INDEX(resultados!$A$2:$ZZ$558, 461, MATCH($B$3, resultados!$A$1:$ZZ$1, 0))</f>
        <v/>
      </c>
    </row>
    <row r="468">
      <c r="A468">
        <f>INDEX(resultados!$A$2:$ZZ$558, 462, MATCH($B$1, resultados!$A$1:$ZZ$1, 0))</f>
        <v/>
      </c>
      <c r="B468">
        <f>INDEX(resultados!$A$2:$ZZ$558, 462, MATCH($B$2, resultados!$A$1:$ZZ$1, 0))</f>
        <v/>
      </c>
      <c r="C468">
        <f>INDEX(resultados!$A$2:$ZZ$558, 462, MATCH($B$3, resultados!$A$1:$ZZ$1, 0))</f>
        <v/>
      </c>
    </row>
    <row r="469">
      <c r="A469">
        <f>INDEX(resultados!$A$2:$ZZ$558, 463, MATCH($B$1, resultados!$A$1:$ZZ$1, 0))</f>
        <v/>
      </c>
      <c r="B469">
        <f>INDEX(resultados!$A$2:$ZZ$558, 463, MATCH($B$2, resultados!$A$1:$ZZ$1, 0))</f>
        <v/>
      </c>
      <c r="C469">
        <f>INDEX(resultados!$A$2:$ZZ$558, 463, MATCH($B$3, resultados!$A$1:$ZZ$1, 0))</f>
        <v/>
      </c>
    </row>
    <row r="470">
      <c r="A470">
        <f>INDEX(resultados!$A$2:$ZZ$558, 464, MATCH($B$1, resultados!$A$1:$ZZ$1, 0))</f>
        <v/>
      </c>
      <c r="B470">
        <f>INDEX(resultados!$A$2:$ZZ$558, 464, MATCH($B$2, resultados!$A$1:$ZZ$1, 0))</f>
        <v/>
      </c>
      <c r="C470">
        <f>INDEX(resultados!$A$2:$ZZ$558, 464, MATCH($B$3, resultados!$A$1:$ZZ$1, 0))</f>
        <v/>
      </c>
    </row>
    <row r="471">
      <c r="A471">
        <f>INDEX(resultados!$A$2:$ZZ$558, 465, MATCH($B$1, resultados!$A$1:$ZZ$1, 0))</f>
        <v/>
      </c>
      <c r="B471">
        <f>INDEX(resultados!$A$2:$ZZ$558, 465, MATCH($B$2, resultados!$A$1:$ZZ$1, 0))</f>
        <v/>
      </c>
      <c r="C471">
        <f>INDEX(resultados!$A$2:$ZZ$558, 465, MATCH($B$3, resultados!$A$1:$ZZ$1, 0))</f>
        <v/>
      </c>
    </row>
    <row r="472">
      <c r="A472">
        <f>INDEX(resultados!$A$2:$ZZ$558, 466, MATCH($B$1, resultados!$A$1:$ZZ$1, 0))</f>
        <v/>
      </c>
      <c r="B472">
        <f>INDEX(resultados!$A$2:$ZZ$558, 466, MATCH($B$2, resultados!$A$1:$ZZ$1, 0))</f>
        <v/>
      </c>
      <c r="C472">
        <f>INDEX(resultados!$A$2:$ZZ$558, 466, MATCH($B$3, resultados!$A$1:$ZZ$1, 0))</f>
        <v/>
      </c>
    </row>
    <row r="473">
      <c r="A473">
        <f>INDEX(resultados!$A$2:$ZZ$558, 467, MATCH($B$1, resultados!$A$1:$ZZ$1, 0))</f>
        <v/>
      </c>
      <c r="B473">
        <f>INDEX(resultados!$A$2:$ZZ$558, 467, MATCH($B$2, resultados!$A$1:$ZZ$1, 0))</f>
        <v/>
      </c>
      <c r="C473">
        <f>INDEX(resultados!$A$2:$ZZ$558, 467, MATCH($B$3, resultados!$A$1:$ZZ$1, 0))</f>
        <v/>
      </c>
    </row>
    <row r="474">
      <c r="A474">
        <f>INDEX(resultados!$A$2:$ZZ$558, 468, MATCH($B$1, resultados!$A$1:$ZZ$1, 0))</f>
        <v/>
      </c>
      <c r="B474">
        <f>INDEX(resultados!$A$2:$ZZ$558, 468, MATCH($B$2, resultados!$A$1:$ZZ$1, 0))</f>
        <v/>
      </c>
      <c r="C474">
        <f>INDEX(resultados!$A$2:$ZZ$558, 468, MATCH($B$3, resultados!$A$1:$ZZ$1, 0))</f>
        <v/>
      </c>
    </row>
    <row r="475">
      <c r="A475">
        <f>INDEX(resultados!$A$2:$ZZ$558, 469, MATCH($B$1, resultados!$A$1:$ZZ$1, 0))</f>
        <v/>
      </c>
      <c r="B475">
        <f>INDEX(resultados!$A$2:$ZZ$558, 469, MATCH($B$2, resultados!$A$1:$ZZ$1, 0))</f>
        <v/>
      </c>
      <c r="C475">
        <f>INDEX(resultados!$A$2:$ZZ$558, 469, MATCH($B$3, resultados!$A$1:$ZZ$1, 0))</f>
        <v/>
      </c>
    </row>
    <row r="476">
      <c r="A476">
        <f>INDEX(resultados!$A$2:$ZZ$558, 470, MATCH($B$1, resultados!$A$1:$ZZ$1, 0))</f>
        <v/>
      </c>
      <c r="B476">
        <f>INDEX(resultados!$A$2:$ZZ$558, 470, MATCH($B$2, resultados!$A$1:$ZZ$1, 0))</f>
        <v/>
      </c>
      <c r="C476">
        <f>INDEX(resultados!$A$2:$ZZ$558, 470, MATCH($B$3, resultados!$A$1:$ZZ$1, 0))</f>
        <v/>
      </c>
    </row>
    <row r="477">
      <c r="A477">
        <f>INDEX(resultados!$A$2:$ZZ$558, 471, MATCH($B$1, resultados!$A$1:$ZZ$1, 0))</f>
        <v/>
      </c>
      <c r="B477">
        <f>INDEX(resultados!$A$2:$ZZ$558, 471, MATCH($B$2, resultados!$A$1:$ZZ$1, 0))</f>
        <v/>
      </c>
      <c r="C477">
        <f>INDEX(resultados!$A$2:$ZZ$558, 471, MATCH($B$3, resultados!$A$1:$ZZ$1, 0))</f>
        <v/>
      </c>
    </row>
    <row r="478">
      <c r="A478">
        <f>INDEX(resultados!$A$2:$ZZ$558, 472, MATCH($B$1, resultados!$A$1:$ZZ$1, 0))</f>
        <v/>
      </c>
      <c r="B478">
        <f>INDEX(resultados!$A$2:$ZZ$558, 472, MATCH($B$2, resultados!$A$1:$ZZ$1, 0))</f>
        <v/>
      </c>
      <c r="C478">
        <f>INDEX(resultados!$A$2:$ZZ$558, 472, MATCH($B$3, resultados!$A$1:$ZZ$1, 0))</f>
        <v/>
      </c>
    </row>
    <row r="479">
      <c r="A479">
        <f>INDEX(resultados!$A$2:$ZZ$558, 473, MATCH($B$1, resultados!$A$1:$ZZ$1, 0))</f>
        <v/>
      </c>
      <c r="B479">
        <f>INDEX(resultados!$A$2:$ZZ$558, 473, MATCH($B$2, resultados!$A$1:$ZZ$1, 0))</f>
        <v/>
      </c>
      <c r="C479">
        <f>INDEX(resultados!$A$2:$ZZ$558, 473, MATCH($B$3, resultados!$A$1:$ZZ$1, 0))</f>
        <v/>
      </c>
    </row>
    <row r="480">
      <c r="A480">
        <f>INDEX(resultados!$A$2:$ZZ$558, 474, MATCH($B$1, resultados!$A$1:$ZZ$1, 0))</f>
        <v/>
      </c>
      <c r="B480">
        <f>INDEX(resultados!$A$2:$ZZ$558, 474, MATCH($B$2, resultados!$A$1:$ZZ$1, 0))</f>
        <v/>
      </c>
      <c r="C480">
        <f>INDEX(resultados!$A$2:$ZZ$558, 474, MATCH($B$3, resultados!$A$1:$ZZ$1, 0))</f>
        <v/>
      </c>
    </row>
    <row r="481">
      <c r="A481">
        <f>INDEX(resultados!$A$2:$ZZ$558, 475, MATCH($B$1, resultados!$A$1:$ZZ$1, 0))</f>
        <v/>
      </c>
      <c r="B481">
        <f>INDEX(resultados!$A$2:$ZZ$558, 475, MATCH($B$2, resultados!$A$1:$ZZ$1, 0))</f>
        <v/>
      </c>
      <c r="C481">
        <f>INDEX(resultados!$A$2:$ZZ$558, 475, MATCH($B$3, resultados!$A$1:$ZZ$1, 0))</f>
        <v/>
      </c>
    </row>
    <row r="482">
      <c r="A482">
        <f>INDEX(resultados!$A$2:$ZZ$558, 476, MATCH($B$1, resultados!$A$1:$ZZ$1, 0))</f>
        <v/>
      </c>
      <c r="B482">
        <f>INDEX(resultados!$A$2:$ZZ$558, 476, MATCH($B$2, resultados!$A$1:$ZZ$1, 0))</f>
        <v/>
      </c>
      <c r="C482">
        <f>INDEX(resultados!$A$2:$ZZ$558, 476, MATCH($B$3, resultados!$A$1:$ZZ$1, 0))</f>
        <v/>
      </c>
    </row>
    <row r="483">
      <c r="A483">
        <f>INDEX(resultados!$A$2:$ZZ$558, 477, MATCH($B$1, resultados!$A$1:$ZZ$1, 0))</f>
        <v/>
      </c>
      <c r="B483">
        <f>INDEX(resultados!$A$2:$ZZ$558, 477, MATCH($B$2, resultados!$A$1:$ZZ$1, 0))</f>
        <v/>
      </c>
      <c r="C483">
        <f>INDEX(resultados!$A$2:$ZZ$558, 477, MATCH($B$3, resultados!$A$1:$ZZ$1, 0))</f>
        <v/>
      </c>
    </row>
    <row r="484">
      <c r="A484">
        <f>INDEX(resultados!$A$2:$ZZ$558, 478, MATCH($B$1, resultados!$A$1:$ZZ$1, 0))</f>
        <v/>
      </c>
      <c r="B484">
        <f>INDEX(resultados!$A$2:$ZZ$558, 478, MATCH($B$2, resultados!$A$1:$ZZ$1, 0))</f>
        <v/>
      </c>
      <c r="C484">
        <f>INDEX(resultados!$A$2:$ZZ$558, 478, MATCH($B$3, resultados!$A$1:$ZZ$1, 0))</f>
        <v/>
      </c>
    </row>
    <row r="485">
      <c r="A485">
        <f>INDEX(resultados!$A$2:$ZZ$558, 479, MATCH($B$1, resultados!$A$1:$ZZ$1, 0))</f>
        <v/>
      </c>
      <c r="B485">
        <f>INDEX(resultados!$A$2:$ZZ$558, 479, MATCH($B$2, resultados!$A$1:$ZZ$1, 0))</f>
        <v/>
      </c>
      <c r="C485">
        <f>INDEX(resultados!$A$2:$ZZ$558, 479, MATCH($B$3, resultados!$A$1:$ZZ$1, 0))</f>
        <v/>
      </c>
    </row>
    <row r="486">
      <c r="A486">
        <f>INDEX(resultados!$A$2:$ZZ$558, 480, MATCH($B$1, resultados!$A$1:$ZZ$1, 0))</f>
        <v/>
      </c>
      <c r="B486">
        <f>INDEX(resultados!$A$2:$ZZ$558, 480, MATCH($B$2, resultados!$A$1:$ZZ$1, 0))</f>
        <v/>
      </c>
      <c r="C486">
        <f>INDEX(resultados!$A$2:$ZZ$558, 480, MATCH($B$3, resultados!$A$1:$ZZ$1, 0))</f>
        <v/>
      </c>
    </row>
    <row r="487">
      <c r="A487">
        <f>INDEX(resultados!$A$2:$ZZ$558, 481, MATCH($B$1, resultados!$A$1:$ZZ$1, 0))</f>
        <v/>
      </c>
      <c r="B487">
        <f>INDEX(resultados!$A$2:$ZZ$558, 481, MATCH($B$2, resultados!$A$1:$ZZ$1, 0))</f>
        <v/>
      </c>
      <c r="C487">
        <f>INDEX(resultados!$A$2:$ZZ$558, 481, MATCH($B$3, resultados!$A$1:$ZZ$1, 0))</f>
        <v/>
      </c>
    </row>
    <row r="488">
      <c r="A488">
        <f>INDEX(resultados!$A$2:$ZZ$558, 482, MATCH($B$1, resultados!$A$1:$ZZ$1, 0))</f>
        <v/>
      </c>
      <c r="B488">
        <f>INDEX(resultados!$A$2:$ZZ$558, 482, MATCH($B$2, resultados!$A$1:$ZZ$1, 0))</f>
        <v/>
      </c>
      <c r="C488">
        <f>INDEX(resultados!$A$2:$ZZ$558, 482, MATCH($B$3, resultados!$A$1:$ZZ$1, 0))</f>
        <v/>
      </c>
    </row>
    <row r="489">
      <c r="A489">
        <f>INDEX(resultados!$A$2:$ZZ$558, 483, MATCH($B$1, resultados!$A$1:$ZZ$1, 0))</f>
        <v/>
      </c>
      <c r="B489">
        <f>INDEX(resultados!$A$2:$ZZ$558, 483, MATCH($B$2, resultados!$A$1:$ZZ$1, 0))</f>
        <v/>
      </c>
      <c r="C489">
        <f>INDEX(resultados!$A$2:$ZZ$558, 483, MATCH($B$3, resultados!$A$1:$ZZ$1, 0))</f>
        <v/>
      </c>
    </row>
    <row r="490">
      <c r="A490">
        <f>INDEX(resultados!$A$2:$ZZ$558, 484, MATCH($B$1, resultados!$A$1:$ZZ$1, 0))</f>
        <v/>
      </c>
      <c r="B490">
        <f>INDEX(resultados!$A$2:$ZZ$558, 484, MATCH($B$2, resultados!$A$1:$ZZ$1, 0))</f>
        <v/>
      </c>
      <c r="C490">
        <f>INDEX(resultados!$A$2:$ZZ$558, 484, MATCH($B$3, resultados!$A$1:$ZZ$1, 0))</f>
        <v/>
      </c>
    </row>
    <row r="491">
      <c r="A491">
        <f>INDEX(resultados!$A$2:$ZZ$558, 485, MATCH($B$1, resultados!$A$1:$ZZ$1, 0))</f>
        <v/>
      </c>
      <c r="B491">
        <f>INDEX(resultados!$A$2:$ZZ$558, 485, MATCH($B$2, resultados!$A$1:$ZZ$1, 0))</f>
        <v/>
      </c>
      <c r="C491">
        <f>INDEX(resultados!$A$2:$ZZ$558, 485, MATCH($B$3, resultados!$A$1:$ZZ$1, 0))</f>
        <v/>
      </c>
    </row>
    <row r="492">
      <c r="A492">
        <f>INDEX(resultados!$A$2:$ZZ$558, 486, MATCH($B$1, resultados!$A$1:$ZZ$1, 0))</f>
        <v/>
      </c>
      <c r="B492">
        <f>INDEX(resultados!$A$2:$ZZ$558, 486, MATCH($B$2, resultados!$A$1:$ZZ$1, 0))</f>
        <v/>
      </c>
      <c r="C492">
        <f>INDEX(resultados!$A$2:$ZZ$558, 486, MATCH($B$3, resultados!$A$1:$ZZ$1, 0))</f>
        <v/>
      </c>
    </row>
    <row r="493">
      <c r="A493">
        <f>INDEX(resultados!$A$2:$ZZ$558, 487, MATCH($B$1, resultados!$A$1:$ZZ$1, 0))</f>
        <v/>
      </c>
      <c r="B493">
        <f>INDEX(resultados!$A$2:$ZZ$558, 487, MATCH($B$2, resultados!$A$1:$ZZ$1, 0))</f>
        <v/>
      </c>
      <c r="C493">
        <f>INDEX(resultados!$A$2:$ZZ$558, 487, MATCH($B$3, resultados!$A$1:$ZZ$1, 0))</f>
        <v/>
      </c>
    </row>
    <row r="494">
      <c r="A494">
        <f>INDEX(resultados!$A$2:$ZZ$558, 488, MATCH($B$1, resultados!$A$1:$ZZ$1, 0))</f>
        <v/>
      </c>
      <c r="B494">
        <f>INDEX(resultados!$A$2:$ZZ$558, 488, MATCH($B$2, resultados!$A$1:$ZZ$1, 0))</f>
        <v/>
      </c>
      <c r="C494">
        <f>INDEX(resultados!$A$2:$ZZ$558, 488, MATCH($B$3, resultados!$A$1:$ZZ$1, 0))</f>
        <v/>
      </c>
    </row>
    <row r="495">
      <c r="A495">
        <f>INDEX(resultados!$A$2:$ZZ$558, 489, MATCH($B$1, resultados!$A$1:$ZZ$1, 0))</f>
        <v/>
      </c>
      <c r="B495">
        <f>INDEX(resultados!$A$2:$ZZ$558, 489, MATCH($B$2, resultados!$A$1:$ZZ$1, 0))</f>
        <v/>
      </c>
      <c r="C495">
        <f>INDEX(resultados!$A$2:$ZZ$558, 489, MATCH($B$3, resultados!$A$1:$ZZ$1, 0))</f>
        <v/>
      </c>
    </row>
    <row r="496">
      <c r="A496">
        <f>INDEX(resultados!$A$2:$ZZ$558, 490, MATCH($B$1, resultados!$A$1:$ZZ$1, 0))</f>
        <v/>
      </c>
      <c r="B496">
        <f>INDEX(resultados!$A$2:$ZZ$558, 490, MATCH($B$2, resultados!$A$1:$ZZ$1, 0))</f>
        <v/>
      </c>
      <c r="C496">
        <f>INDEX(resultados!$A$2:$ZZ$558, 490, MATCH($B$3, resultados!$A$1:$ZZ$1, 0))</f>
        <v/>
      </c>
    </row>
    <row r="497">
      <c r="A497">
        <f>INDEX(resultados!$A$2:$ZZ$558, 491, MATCH($B$1, resultados!$A$1:$ZZ$1, 0))</f>
        <v/>
      </c>
      <c r="B497">
        <f>INDEX(resultados!$A$2:$ZZ$558, 491, MATCH($B$2, resultados!$A$1:$ZZ$1, 0))</f>
        <v/>
      </c>
      <c r="C497">
        <f>INDEX(resultados!$A$2:$ZZ$558, 491, MATCH($B$3, resultados!$A$1:$ZZ$1, 0))</f>
        <v/>
      </c>
    </row>
    <row r="498">
      <c r="A498">
        <f>INDEX(resultados!$A$2:$ZZ$558, 492, MATCH($B$1, resultados!$A$1:$ZZ$1, 0))</f>
        <v/>
      </c>
      <c r="B498">
        <f>INDEX(resultados!$A$2:$ZZ$558, 492, MATCH($B$2, resultados!$A$1:$ZZ$1, 0))</f>
        <v/>
      </c>
      <c r="C498">
        <f>INDEX(resultados!$A$2:$ZZ$558, 492, MATCH($B$3, resultados!$A$1:$ZZ$1, 0))</f>
        <v/>
      </c>
    </row>
    <row r="499">
      <c r="A499">
        <f>INDEX(resultados!$A$2:$ZZ$558, 493, MATCH($B$1, resultados!$A$1:$ZZ$1, 0))</f>
        <v/>
      </c>
      <c r="B499">
        <f>INDEX(resultados!$A$2:$ZZ$558, 493, MATCH($B$2, resultados!$A$1:$ZZ$1, 0))</f>
        <v/>
      </c>
      <c r="C499">
        <f>INDEX(resultados!$A$2:$ZZ$558, 493, MATCH($B$3, resultados!$A$1:$ZZ$1, 0))</f>
        <v/>
      </c>
    </row>
    <row r="500">
      <c r="A500">
        <f>INDEX(resultados!$A$2:$ZZ$558, 494, MATCH($B$1, resultados!$A$1:$ZZ$1, 0))</f>
        <v/>
      </c>
      <c r="B500">
        <f>INDEX(resultados!$A$2:$ZZ$558, 494, MATCH($B$2, resultados!$A$1:$ZZ$1, 0))</f>
        <v/>
      </c>
      <c r="C500">
        <f>INDEX(resultados!$A$2:$ZZ$558, 494, MATCH($B$3, resultados!$A$1:$ZZ$1, 0))</f>
        <v/>
      </c>
    </row>
    <row r="501">
      <c r="A501">
        <f>INDEX(resultados!$A$2:$ZZ$558, 495, MATCH($B$1, resultados!$A$1:$ZZ$1, 0))</f>
        <v/>
      </c>
      <c r="B501">
        <f>INDEX(resultados!$A$2:$ZZ$558, 495, MATCH($B$2, resultados!$A$1:$ZZ$1, 0))</f>
        <v/>
      </c>
      <c r="C501">
        <f>INDEX(resultados!$A$2:$ZZ$558, 495, MATCH($B$3, resultados!$A$1:$ZZ$1, 0))</f>
        <v/>
      </c>
    </row>
    <row r="502">
      <c r="A502">
        <f>INDEX(resultados!$A$2:$ZZ$558, 496, MATCH($B$1, resultados!$A$1:$ZZ$1, 0))</f>
        <v/>
      </c>
      <c r="B502">
        <f>INDEX(resultados!$A$2:$ZZ$558, 496, MATCH($B$2, resultados!$A$1:$ZZ$1, 0))</f>
        <v/>
      </c>
      <c r="C502">
        <f>INDEX(resultados!$A$2:$ZZ$558, 496, MATCH($B$3, resultados!$A$1:$ZZ$1, 0))</f>
        <v/>
      </c>
    </row>
    <row r="503">
      <c r="A503">
        <f>INDEX(resultados!$A$2:$ZZ$558, 497, MATCH($B$1, resultados!$A$1:$ZZ$1, 0))</f>
        <v/>
      </c>
      <c r="B503">
        <f>INDEX(resultados!$A$2:$ZZ$558, 497, MATCH($B$2, resultados!$A$1:$ZZ$1, 0))</f>
        <v/>
      </c>
      <c r="C503">
        <f>INDEX(resultados!$A$2:$ZZ$558, 497, MATCH($B$3, resultados!$A$1:$ZZ$1, 0))</f>
        <v/>
      </c>
    </row>
    <row r="504">
      <c r="A504">
        <f>INDEX(resultados!$A$2:$ZZ$558, 498, MATCH($B$1, resultados!$A$1:$ZZ$1, 0))</f>
        <v/>
      </c>
      <c r="B504">
        <f>INDEX(resultados!$A$2:$ZZ$558, 498, MATCH($B$2, resultados!$A$1:$ZZ$1, 0))</f>
        <v/>
      </c>
      <c r="C504">
        <f>INDEX(resultados!$A$2:$ZZ$558, 498, MATCH($B$3, resultados!$A$1:$ZZ$1, 0))</f>
        <v/>
      </c>
    </row>
    <row r="505">
      <c r="A505">
        <f>INDEX(resultados!$A$2:$ZZ$558, 499, MATCH($B$1, resultados!$A$1:$ZZ$1, 0))</f>
        <v/>
      </c>
      <c r="B505">
        <f>INDEX(resultados!$A$2:$ZZ$558, 499, MATCH($B$2, resultados!$A$1:$ZZ$1, 0))</f>
        <v/>
      </c>
      <c r="C505">
        <f>INDEX(resultados!$A$2:$ZZ$558, 499, MATCH($B$3, resultados!$A$1:$ZZ$1, 0))</f>
        <v/>
      </c>
    </row>
    <row r="506">
      <c r="A506">
        <f>INDEX(resultados!$A$2:$ZZ$558, 500, MATCH($B$1, resultados!$A$1:$ZZ$1, 0))</f>
        <v/>
      </c>
      <c r="B506">
        <f>INDEX(resultados!$A$2:$ZZ$558, 500, MATCH($B$2, resultados!$A$1:$ZZ$1, 0))</f>
        <v/>
      </c>
      <c r="C506">
        <f>INDEX(resultados!$A$2:$ZZ$558, 500, MATCH($B$3, resultados!$A$1:$ZZ$1, 0))</f>
        <v/>
      </c>
    </row>
    <row r="507">
      <c r="A507">
        <f>INDEX(resultados!$A$2:$ZZ$558, 501, MATCH($B$1, resultados!$A$1:$ZZ$1, 0))</f>
        <v/>
      </c>
      <c r="B507">
        <f>INDEX(resultados!$A$2:$ZZ$558, 501, MATCH($B$2, resultados!$A$1:$ZZ$1, 0))</f>
        <v/>
      </c>
      <c r="C507">
        <f>INDEX(resultados!$A$2:$ZZ$558, 501, MATCH($B$3, resultados!$A$1:$ZZ$1, 0))</f>
        <v/>
      </c>
    </row>
    <row r="508">
      <c r="A508">
        <f>INDEX(resultados!$A$2:$ZZ$558, 502, MATCH($B$1, resultados!$A$1:$ZZ$1, 0))</f>
        <v/>
      </c>
      <c r="B508">
        <f>INDEX(resultados!$A$2:$ZZ$558, 502, MATCH($B$2, resultados!$A$1:$ZZ$1, 0))</f>
        <v/>
      </c>
      <c r="C508">
        <f>INDEX(resultados!$A$2:$ZZ$558, 502, MATCH($B$3, resultados!$A$1:$ZZ$1, 0))</f>
        <v/>
      </c>
    </row>
    <row r="509">
      <c r="A509">
        <f>INDEX(resultados!$A$2:$ZZ$558, 503, MATCH($B$1, resultados!$A$1:$ZZ$1, 0))</f>
        <v/>
      </c>
      <c r="B509">
        <f>INDEX(resultados!$A$2:$ZZ$558, 503, MATCH($B$2, resultados!$A$1:$ZZ$1, 0))</f>
        <v/>
      </c>
      <c r="C509">
        <f>INDEX(resultados!$A$2:$ZZ$558, 503, MATCH($B$3, resultados!$A$1:$ZZ$1, 0))</f>
        <v/>
      </c>
    </row>
    <row r="510">
      <c r="A510">
        <f>INDEX(resultados!$A$2:$ZZ$558, 504, MATCH($B$1, resultados!$A$1:$ZZ$1, 0))</f>
        <v/>
      </c>
      <c r="B510">
        <f>INDEX(resultados!$A$2:$ZZ$558, 504, MATCH($B$2, resultados!$A$1:$ZZ$1, 0))</f>
        <v/>
      </c>
      <c r="C510">
        <f>INDEX(resultados!$A$2:$ZZ$558, 504, MATCH($B$3, resultados!$A$1:$ZZ$1, 0))</f>
        <v/>
      </c>
    </row>
    <row r="511">
      <c r="A511">
        <f>INDEX(resultados!$A$2:$ZZ$558, 505, MATCH($B$1, resultados!$A$1:$ZZ$1, 0))</f>
        <v/>
      </c>
      <c r="B511">
        <f>INDEX(resultados!$A$2:$ZZ$558, 505, MATCH($B$2, resultados!$A$1:$ZZ$1, 0))</f>
        <v/>
      </c>
      <c r="C511">
        <f>INDEX(resultados!$A$2:$ZZ$558, 505, MATCH($B$3, resultados!$A$1:$ZZ$1, 0))</f>
        <v/>
      </c>
    </row>
    <row r="512">
      <c r="A512">
        <f>INDEX(resultados!$A$2:$ZZ$558, 506, MATCH($B$1, resultados!$A$1:$ZZ$1, 0))</f>
        <v/>
      </c>
      <c r="B512">
        <f>INDEX(resultados!$A$2:$ZZ$558, 506, MATCH($B$2, resultados!$A$1:$ZZ$1, 0))</f>
        <v/>
      </c>
      <c r="C512">
        <f>INDEX(resultados!$A$2:$ZZ$558, 506, MATCH($B$3, resultados!$A$1:$ZZ$1, 0))</f>
        <v/>
      </c>
    </row>
    <row r="513">
      <c r="A513">
        <f>INDEX(resultados!$A$2:$ZZ$558, 507, MATCH($B$1, resultados!$A$1:$ZZ$1, 0))</f>
        <v/>
      </c>
      <c r="B513">
        <f>INDEX(resultados!$A$2:$ZZ$558, 507, MATCH($B$2, resultados!$A$1:$ZZ$1, 0))</f>
        <v/>
      </c>
      <c r="C513">
        <f>INDEX(resultados!$A$2:$ZZ$558, 507, MATCH($B$3, resultados!$A$1:$ZZ$1, 0))</f>
        <v/>
      </c>
    </row>
    <row r="514">
      <c r="A514">
        <f>INDEX(resultados!$A$2:$ZZ$558, 508, MATCH($B$1, resultados!$A$1:$ZZ$1, 0))</f>
        <v/>
      </c>
      <c r="B514">
        <f>INDEX(resultados!$A$2:$ZZ$558, 508, MATCH($B$2, resultados!$A$1:$ZZ$1, 0))</f>
        <v/>
      </c>
      <c r="C514">
        <f>INDEX(resultados!$A$2:$ZZ$558, 508, MATCH($B$3, resultados!$A$1:$ZZ$1, 0))</f>
        <v/>
      </c>
    </row>
    <row r="515">
      <c r="A515">
        <f>INDEX(resultados!$A$2:$ZZ$558, 509, MATCH($B$1, resultados!$A$1:$ZZ$1, 0))</f>
        <v/>
      </c>
      <c r="B515">
        <f>INDEX(resultados!$A$2:$ZZ$558, 509, MATCH($B$2, resultados!$A$1:$ZZ$1, 0))</f>
        <v/>
      </c>
      <c r="C515">
        <f>INDEX(resultados!$A$2:$ZZ$558, 509, MATCH($B$3, resultados!$A$1:$ZZ$1, 0))</f>
        <v/>
      </c>
    </row>
    <row r="516">
      <c r="A516">
        <f>INDEX(resultados!$A$2:$ZZ$558, 510, MATCH($B$1, resultados!$A$1:$ZZ$1, 0))</f>
        <v/>
      </c>
      <c r="B516">
        <f>INDEX(resultados!$A$2:$ZZ$558, 510, MATCH($B$2, resultados!$A$1:$ZZ$1, 0))</f>
        <v/>
      </c>
      <c r="C516">
        <f>INDEX(resultados!$A$2:$ZZ$558, 510, MATCH($B$3, resultados!$A$1:$ZZ$1, 0))</f>
        <v/>
      </c>
    </row>
    <row r="517">
      <c r="A517">
        <f>INDEX(resultados!$A$2:$ZZ$558, 511, MATCH($B$1, resultados!$A$1:$ZZ$1, 0))</f>
        <v/>
      </c>
      <c r="B517">
        <f>INDEX(resultados!$A$2:$ZZ$558, 511, MATCH($B$2, resultados!$A$1:$ZZ$1, 0))</f>
        <v/>
      </c>
      <c r="C517">
        <f>INDEX(resultados!$A$2:$ZZ$558, 511, MATCH($B$3, resultados!$A$1:$ZZ$1, 0))</f>
        <v/>
      </c>
    </row>
    <row r="518">
      <c r="A518">
        <f>INDEX(resultados!$A$2:$ZZ$558, 512, MATCH($B$1, resultados!$A$1:$ZZ$1, 0))</f>
        <v/>
      </c>
      <c r="B518">
        <f>INDEX(resultados!$A$2:$ZZ$558, 512, MATCH($B$2, resultados!$A$1:$ZZ$1, 0))</f>
        <v/>
      </c>
      <c r="C518">
        <f>INDEX(resultados!$A$2:$ZZ$558, 512, MATCH($B$3, resultados!$A$1:$ZZ$1, 0))</f>
        <v/>
      </c>
    </row>
    <row r="519">
      <c r="A519">
        <f>INDEX(resultados!$A$2:$ZZ$558, 513, MATCH($B$1, resultados!$A$1:$ZZ$1, 0))</f>
        <v/>
      </c>
      <c r="B519">
        <f>INDEX(resultados!$A$2:$ZZ$558, 513, MATCH($B$2, resultados!$A$1:$ZZ$1, 0))</f>
        <v/>
      </c>
      <c r="C519">
        <f>INDEX(resultados!$A$2:$ZZ$558, 513, MATCH($B$3, resultados!$A$1:$ZZ$1, 0))</f>
        <v/>
      </c>
    </row>
    <row r="520">
      <c r="A520">
        <f>INDEX(resultados!$A$2:$ZZ$558, 514, MATCH($B$1, resultados!$A$1:$ZZ$1, 0))</f>
        <v/>
      </c>
      <c r="B520">
        <f>INDEX(resultados!$A$2:$ZZ$558, 514, MATCH($B$2, resultados!$A$1:$ZZ$1, 0))</f>
        <v/>
      </c>
      <c r="C520">
        <f>INDEX(resultados!$A$2:$ZZ$558, 514, MATCH($B$3, resultados!$A$1:$ZZ$1, 0))</f>
        <v/>
      </c>
    </row>
    <row r="521">
      <c r="A521">
        <f>INDEX(resultados!$A$2:$ZZ$558, 515, MATCH($B$1, resultados!$A$1:$ZZ$1, 0))</f>
        <v/>
      </c>
      <c r="B521">
        <f>INDEX(resultados!$A$2:$ZZ$558, 515, MATCH($B$2, resultados!$A$1:$ZZ$1, 0))</f>
        <v/>
      </c>
      <c r="C521">
        <f>INDEX(resultados!$A$2:$ZZ$558, 515, MATCH($B$3, resultados!$A$1:$ZZ$1, 0))</f>
        <v/>
      </c>
    </row>
    <row r="522">
      <c r="A522">
        <f>INDEX(resultados!$A$2:$ZZ$558, 516, MATCH($B$1, resultados!$A$1:$ZZ$1, 0))</f>
        <v/>
      </c>
      <c r="B522">
        <f>INDEX(resultados!$A$2:$ZZ$558, 516, MATCH($B$2, resultados!$A$1:$ZZ$1, 0))</f>
        <v/>
      </c>
      <c r="C522">
        <f>INDEX(resultados!$A$2:$ZZ$558, 516, MATCH($B$3, resultados!$A$1:$ZZ$1, 0))</f>
        <v/>
      </c>
    </row>
    <row r="523">
      <c r="A523">
        <f>INDEX(resultados!$A$2:$ZZ$558, 517, MATCH($B$1, resultados!$A$1:$ZZ$1, 0))</f>
        <v/>
      </c>
      <c r="B523">
        <f>INDEX(resultados!$A$2:$ZZ$558, 517, MATCH($B$2, resultados!$A$1:$ZZ$1, 0))</f>
        <v/>
      </c>
      <c r="C523">
        <f>INDEX(resultados!$A$2:$ZZ$558, 517, MATCH($B$3, resultados!$A$1:$ZZ$1, 0))</f>
        <v/>
      </c>
    </row>
    <row r="524">
      <c r="A524">
        <f>INDEX(resultados!$A$2:$ZZ$558, 518, MATCH($B$1, resultados!$A$1:$ZZ$1, 0))</f>
        <v/>
      </c>
      <c r="B524">
        <f>INDEX(resultados!$A$2:$ZZ$558, 518, MATCH($B$2, resultados!$A$1:$ZZ$1, 0))</f>
        <v/>
      </c>
      <c r="C524">
        <f>INDEX(resultados!$A$2:$ZZ$558, 518, MATCH($B$3, resultados!$A$1:$ZZ$1, 0))</f>
        <v/>
      </c>
    </row>
    <row r="525">
      <c r="A525">
        <f>INDEX(resultados!$A$2:$ZZ$558, 519, MATCH($B$1, resultados!$A$1:$ZZ$1, 0))</f>
        <v/>
      </c>
      <c r="B525">
        <f>INDEX(resultados!$A$2:$ZZ$558, 519, MATCH($B$2, resultados!$A$1:$ZZ$1, 0))</f>
        <v/>
      </c>
      <c r="C525">
        <f>INDEX(resultados!$A$2:$ZZ$558, 519, MATCH($B$3, resultados!$A$1:$ZZ$1, 0))</f>
        <v/>
      </c>
    </row>
    <row r="526">
      <c r="A526">
        <f>INDEX(resultados!$A$2:$ZZ$558, 520, MATCH($B$1, resultados!$A$1:$ZZ$1, 0))</f>
        <v/>
      </c>
      <c r="B526">
        <f>INDEX(resultados!$A$2:$ZZ$558, 520, MATCH($B$2, resultados!$A$1:$ZZ$1, 0))</f>
        <v/>
      </c>
      <c r="C526">
        <f>INDEX(resultados!$A$2:$ZZ$558, 520, MATCH($B$3, resultados!$A$1:$ZZ$1, 0))</f>
        <v/>
      </c>
    </row>
    <row r="527">
      <c r="A527">
        <f>INDEX(resultados!$A$2:$ZZ$558, 521, MATCH($B$1, resultados!$A$1:$ZZ$1, 0))</f>
        <v/>
      </c>
      <c r="B527">
        <f>INDEX(resultados!$A$2:$ZZ$558, 521, MATCH($B$2, resultados!$A$1:$ZZ$1, 0))</f>
        <v/>
      </c>
      <c r="C527">
        <f>INDEX(resultados!$A$2:$ZZ$558, 521, MATCH($B$3, resultados!$A$1:$ZZ$1, 0))</f>
        <v/>
      </c>
    </row>
    <row r="528">
      <c r="A528">
        <f>INDEX(resultados!$A$2:$ZZ$558, 522, MATCH($B$1, resultados!$A$1:$ZZ$1, 0))</f>
        <v/>
      </c>
      <c r="B528">
        <f>INDEX(resultados!$A$2:$ZZ$558, 522, MATCH($B$2, resultados!$A$1:$ZZ$1, 0))</f>
        <v/>
      </c>
      <c r="C528">
        <f>INDEX(resultados!$A$2:$ZZ$558, 522, MATCH($B$3, resultados!$A$1:$ZZ$1, 0))</f>
        <v/>
      </c>
    </row>
    <row r="529">
      <c r="A529">
        <f>INDEX(resultados!$A$2:$ZZ$558, 523, MATCH($B$1, resultados!$A$1:$ZZ$1, 0))</f>
        <v/>
      </c>
      <c r="B529">
        <f>INDEX(resultados!$A$2:$ZZ$558, 523, MATCH($B$2, resultados!$A$1:$ZZ$1, 0))</f>
        <v/>
      </c>
      <c r="C529">
        <f>INDEX(resultados!$A$2:$ZZ$558, 523, MATCH($B$3, resultados!$A$1:$ZZ$1, 0))</f>
        <v/>
      </c>
    </row>
    <row r="530">
      <c r="A530">
        <f>INDEX(resultados!$A$2:$ZZ$558, 524, MATCH($B$1, resultados!$A$1:$ZZ$1, 0))</f>
        <v/>
      </c>
      <c r="B530">
        <f>INDEX(resultados!$A$2:$ZZ$558, 524, MATCH($B$2, resultados!$A$1:$ZZ$1, 0))</f>
        <v/>
      </c>
      <c r="C530">
        <f>INDEX(resultados!$A$2:$ZZ$558, 524, MATCH($B$3, resultados!$A$1:$ZZ$1, 0))</f>
        <v/>
      </c>
    </row>
    <row r="531">
      <c r="A531">
        <f>INDEX(resultados!$A$2:$ZZ$558, 525, MATCH($B$1, resultados!$A$1:$ZZ$1, 0))</f>
        <v/>
      </c>
      <c r="B531">
        <f>INDEX(resultados!$A$2:$ZZ$558, 525, MATCH($B$2, resultados!$A$1:$ZZ$1, 0))</f>
        <v/>
      </c>
      <c r="C531">
        <f>INDEX(resultados!$A$2:$ZZ$558, 525, MATCH($B$3, resultados!$A$1:$ZZ$1, 0))</f>
        <v/>
      </c>
    </row>
    <row r="532">
      <c r="A532">
        <f>INDEX(resultados!$A$2:$ZZ$558, 526, MATCH($B$1, resultados!$A$1:$ZZ$1, 0))</f>
        <v/>
      </c>
      <c r="B532">
        <f>INDEX(resultados!$A$2:$ZZ$558, 526, MATCH($B$2, resultados!$A$1:$ZZ$1, 0))</f>
        <v/>
      </c>
      <c r="C532">
        <f>INDEX(resultados!$A$2:$ZZ$558, 526, MATCH($B$3, resultados!$A$1:$ZZ$1, 0))</f>
        <v/>
      </c>
    </row>
    <row r="533">
      <c r="A533">
        <f>INDEX(resultados!$A$2:$ZZ$558, 527, MATCH($B$1, resultados!$A$1:$ZZ$1, 0))</f>
        <v/>
      </c>
      <c r="B533">
        <f>INDEX(resultados!$A$2:$ZZ$558, 527, MATCH($B$2, resultados!$A$1:$ZZ$1, 0))</f>
        <v/>
      </c>
      <c r="C533">
        <f>INDEX(resultados!$A$2:$ZZ$558, 527, MATCH($B$3, resultados!$A$1:$ZZ$1, 0))</f>
        <v/>
      </c>
    </row>
    <row r="534">
      <c r="A534">
        <f>INDEX(resultados!$A$2:$ZZ$558, 528, MATCH($B$1, resultados!$A$1:$ZZ$1, 0))</f>
        <v/>
      </c>
      <c r="B534">
        <f>INDEX(resultados!$A$2:$ZZ$558, 528, MATCH($B$2, resultados!$A$1:$ZZ$1, 0))</f>
        <v/>
      </c>
      <c r="C534">
        <f>INDEX(resultados!$A$2:$ZZ$558, 528, MATCH($B$3, resultados!$A$1:$ZZ$1, 0))</f>
        <v/>
      </c>
    </row>
    <row r="535">
      <c r="A535">
        <f>INDEX(resultados!$A$2:$ZZ$558, 529, MATCH($B$1, resultados!$A$1:$ZZ$1, 0))</f>
        <v/>
      </c>
      <c r="B535">
        <f>INDEX(resultados!$A$2:$ZZ$558, 529, MATCH($B$2, resultados!$A$1:$ZZ$1, 0))</f>
        <v/>
      </c>
      <c r="C535">
        <f>INDEX(resultados!$A$2:$ZZ$558, 529, MATCH($B$3, resultados!$A$1:$ZZ$1, 0))</f>
        <v/>
      </c>
    </row>
    <row r="536">
      <c r="A536">
        <f>INDEX(resultados!$A$2:$ZZ$558, 530, MATCH($B$1, resultados!$A$1:$ZZ$1, 0))</f>
        <v/>
      </c>
      <c r="B536">
        <f>INDEX(resultados!$A$2:$ZZ$558, 530, MATCH($B$2, resultados!$A$1:$ZZ$1, 0))</f>
        <v/>
      </c>
      <c r="C536">
        <f>INDEX(resultados!$A$2:$ZZ$558, 530, MATCH($B$3, resultados!$A$1:$ZZ$1, 0))</f>
        <v/>
      </c>
    </row>
    <row r="537">
      <c r="A537">
        <f>INDEX(resultados!$A$2:$ZZ$558, 531, MATCH($B$1, resultados!$A$1:$ZZ$1, 0))</f>
        <v/>
      </c>
      <c r="B537">
        <f>INDEX(resultados!$A$2:$ZZ$558, 531, MATCH($B$2, resultados!$A$1:$ZZ$1, 0))</f>
        <v/>
      </c>
      <c r="C537">
        <f>INDEX(resultados!$A$2:$ZZ$558, 531, MATCH($B$3, resultados!$A$1:$ZZ$1, 0))</f>
        <v/>
      </c>
    </row>
    <row r="538">
      <c r="A538">
        <f>INDEX(resultados!$A$2:$ZZ$558, 532, MATCH($B$1, resultados!$A$1:$ZZ$1, 0))</f>
        <v/>
      </c>
      <c r="B538">
        <f>INDEX(resultados!$A$2:$ZZ$558, 532, MATCH($B$2, resultados!$A$1:$ZZ$1, 0))</f>
        <v/>
      </c>
      <c r="C538">
        <f>INDEX(resultados!$A$2:$ZZ$558, 532, MATCH($B$3, resultados!$A$1:$ZZ$1, 0))</f>
        <v/>
      </c>
    </row>
    <row r="539">
      <c r="A539">
        <f>INDEX(resultados!$A$2:$ZZ$558, 533, MATCH($B$1, resultados!$A$1:$ZZ$1, 0))</f>
        <v/>
      </c>
      <c r="B539">
        <f>INDEX(resultados!$A$2:$ZZ$558, 533, MATCH($B$2, resultados!$A$1:$ZZ$1, 0))</f>
        <v/>
      </c>
      <c r="C539">
        <f>INDEX(resultados!$A$2:$ZZ$558, 533, MATCH($B$3, resultados!$A$1:$ZZ$1, 0))</f>
        <v/>
      </c>
    </row>
    <row r="540">
      <c r="A540">
        <f>INDEX(resultados!$A$2:$ZZ$558, 534, MATCH($B$1, resultados!$A$1:$ZZ$1, 0))</f>
        <v/>
      </c>
      <c r="B540">
        <f>INDEX(resultados!$A$2:$ZZ$558, 534, MATCH($B$2, resultados!$A$1:$ZZ$1, 0))</f>
        <v/>
      </c>
      <c r="C540">
        <f>INDEX(resultados!$A$2:$ZZ$558, 534, MATCH($B$3, resultados!$A$1:$ZZ$1, 0))</f>
        <v/>
      </c>
    </row>
    <row r="541">
      <c r="A541">
        <f>INDEX(resultados!$A$2:$ZZ$558, 535, MATCH($B$1, resultados!$A$1:$ZZ$1, 0))</f>
        <v/>
      </c>
      <c r="B541">
        <f>INDEX(resultados!$A$2:$ZZ$558, 535, MATCH($B$2, resultados!$A$1:$ZZ$1, 0))</f>
        <v/>
      </c>
      <c r="C541">
        <f>INDEX(resultados!$A$2:$ZZ$558, 535, MATCH($B$3, resultados!$A$1:$ZZ$1, 0))</f>
        <v/>
      </c>
    </row>
    <row r="542">
      <c r="A542">
        <f>INDEX(resultados!$A$2:$ZZ$558, 536, MATCH($B$1, resultados!$A$1:$ZZ$1, 0))</f>
        <v/>
      </c>
      <c r="B542">
        <f>INDEX(resultados!$A$2:$ZZ$558, 536, MATCH($B$2, resultados!$A$1:$ZZ$1, 0))</f>
        <v/>
      </c>
      <c r="C542">
        <f>INDEX(resultados!$A$2:$ZZ$558, 536, MATCH($B$3, resultados!$A$1:$ZZ$1, 0))</f>
        <v/>
      </c>
    </row>
    <row r="543">
      <c r="A543">
        <f>INDEX(resultados!$A$2:$ZZ$558, 537, MATCH($B$1, resultados!$A$1:$ZZ$1, 0))</f>
        <v/>
      </c>
      <c r="B543">
        <f>INDEX(resultados!$A$2:$ZZ$558, 537, MATCH($B$2, resultados!$A$1:$ZZ$1, 0))</f>
        <v/>
      </c>
      <c r="C543">
        <f>INDEX(resultados!$A$2:$ZZ$558, 537, MATCH($B$3, resultados!$A$1:$ZZ$1, 0))</f>
        <v/>
      </c>
    </row>
    <row r="544">
      <c r="A544">
        <f>INDEX(resultados!$A$2:$ZZ$558, 538, MATCH($B$1, resultados!$A$1:$ZZ$1, 0))</f>
        <v/>
      </c>
      <c r="B544">
        <f>INDEX(resultados!$A$2:$ZZ$558, 538, MATCH($B$2, resultados!$A$1:$ZZ$1, 0))</f>
        <v/>
      </c>
      <c r="C544">
        <f>INDEX(resultados!$A$2:$ZZ$558, 538, MATCH($B$3, resultados!$A$1:$ZZ$1, 0))</f>
        <v/>
      </c>
    </row>
    <row r="545">
      <c r="A545">
        <f>INDEX(resultados!$A$2:$ZZ$558, 539, MATCH($B$1, resultados!$A$1:$ZZ$1, 0))</f>
        <v/>
      </c>
      <c r="B545">
        <f>INDEX(resultados!$A$2:$ZZ$558, 539, MATCH($B$2, resultados!$A$1:$ZZ$1, 0))</f>
        <v/>
      </c>
      <c r="C545">
        <f>INDEX(resultados!$A$2:$ZZ$558, 539, MATCH($B$3, resultados!$A$1:$ZZ$1, 0))</f>
        <v/>
      </c>
    </row>
    <row r="546">
      <c r="A546">
        <f>INDEX(resultados!$A$2:$ZZ$558, 540, MATCH($B$1, resultados!$A$1:$ZZ$1, 0))</f>
        <v/>
      </c>
      <c r="B546">
        <f>INDEX(resultados!$A$2:$ZZ$558, 540, MATCH($B$2, resultados!$A$1:$ZZ$1, 0))</f>
        <v/>
      </c>
      <c r="C546">
        <f>INDEX(resultados!$A$2:$ZZ$558, 540, MATCH($B$3, resultados!$A$1:$ZZ$1, 0))</f>
        <v/>
      </c>
    </row>
    <row r="547">
      <c r="A547">
        <f>INDEX(resultados!$A$2:$ZZ$558, 541, MATCH($B$1, resultados!$A$1:$ZZ$1, 0))</f>
        <v/>
      </c>
      <c r="B547">
        <f>INDEX(resultados!$A$2:$ZZ$558, 541, MATCH($B$2, resultados!$A$1:$ZZ$1, 0))</f>
        <v/>
      </c>
      <c r="C547">
        <f>INDEX(resultados!$A$2:$ZZ$558, 541, MATCH($B$3, resultados!$A$1:$ZZ$1, 0))</f>
        <v/>
      </c>
    </row>
    <row r="548">
      <c r="A548">
        <f>INDEX(resultados!$A$2:$ZZ$558, 542, MATCH($B$1, resultados!$A$1:$ZZ$1, 0))</f>
        <v/>
      </c>
      <c r="B548">
        <f>INDEX(resultados!$A$2:$ZZ$558, 542, MATCH($B$2, resultados!$A$1:$ZZ$1, 0))</f>
        <v/>
      </c>
      <c r="C548">
        <f>INDEX(resultados!$A$2:$ZZ$558, 542, MATCH($B$3, resultados!$A$1:$ZZ$1, 0))</f>
        <v/>
      </c>
    </row>
    <row r="549">
      <c r="A549">
        <f>INDEX(resultados!$A$2:$ZZ$558, 543, MATCH($B$1, resultados!$A$1:$ZZ$1, 0))</f>
        <v/>
      </c>
      <c r="B549">
        <f>INDEX(resultados!$A$2:$ZZ$558, 543, MATCH($B$2, resultados!$A$1:$ZZ$1, 0))</f>
        <v/>
      </c>
      <c r="C549">
        <f>INDEX(resultados!$A$2:$ZZ$558, 543, MATCH($B$3, resultados!$A$1:$ZZ$1, 0))</f>
        <v/>
      </c>
    </row>
    <row r="550">
      <c r="A550">
        <f>INDEX(resultados!$A$2:$ZZ$558, 544, MATCH($B$1, resultados!$A$1:$ZZ$1, 0))</f>
        <v/>
      </c>
      <c r="B550">
        <f>INDEX(resultados!$A$2:$ZZ$558, 544, MATCH($B$2, resultados!$A$1:$ZZ$1, 0))</f>
        <v/>
      </c>
      <c r="C550">
        <f>INDEX(resultados!$A$2:$ZZ$558, 544, MATCH($B$3, resultados!$A$1:$ZZ$1, 0))</f>
        <v/>
      </c>
    </row>
    <row r="551">
      <c r="A551">
        <f>INDEX(resultados!$A$2:$ZZ$558, 545, MATCH($B$1, resultados!$A$1:$ZZ$1, 0))</f>
        <v/>
      </c>
      <c r="B551">
        <f>INDEX(resultados!$A$2:$ZZ$558, 545, MATCH($B$2, resultados!$A$1:$ZZ$1, 0))</f>
        <v/>
      </c>
      <c r="C551">
        <f>INDEX(resultados!$A$2:$ZZ$558, 545, MATCH($B$3, resultados!$A$1:$ZZ$1, 0))</f>
        <v/>
      </c>
    </row>
    <row r="552">
      <c r="A552">
        <f>INDEX(resultados!$A$2:$ZZ$558, 546, MATCH($B$1, resultados!$A$1:$ZZ$1, 0))</f>
        <v/>
      </c>
      <c r="B552">
        <f>INDEX(resultados!$A$2:$ZZ$558, 546, MATCH($B$2, resultados!$A$1:$ZZ$1, 0))</f>
        <v/>
      </c>
      <c r="C552">
        <f>INDEX(resultados!$A$2:$ZZ$558, 546, MATCH($B$3, resultados!$A$1:$ZZ$1, 0))</f>
        <v/>
      </c>
    </row>
    <row r="553">
      <c r="A553">
        <f>INDEX(resultados!$A$2:$ZZ$558, 547, MATCH($B$1, resultados!$A$1:$ZZ$1, 0))</f>
        <v/>
      </c>
      <c r="B553">
        <f>INDEX(resultados!$A$2:$ZZ$558, 547, MATCH($B$2, resultados!$A$1:$ZZ$1, 0))</f>
        <v/>
      </c>
      <c r="C553">
        <f>INDEX(resultados!$A$2:$ZZ$558, 547, MATCH($B$3, resultados!$A$1:$ZZ$1, 0))</f>
        <v/>
      </c>
    </row>
    <row r="554">
      <c r="A554">
        <f>INDEX(resultados!$A$2:$ZZ$558, 548, MATCH($B$1, resultados!$A$1:$ZZ$1, 0))</f>
        <v/>
      </c>
      <c r="B554">
        <f>INDEX(resultados!$A$2:$ZZ$558, 548, MATCH($B$2, resultados!$A$1:$ZZ$1, 0))</f>
        <v/>
      </c>
      <c r="C554">
        <f>INDEX(resultados!$A$2:$ZZ$558, 548, MATCH($B$3, resultados!$A$1:$ZZ$1, 0))</f>
        <v/>
      </c>
    </row>
    <row r="555">
      <c r="A555">
        <f>INDEX(resultados!$A$2:$ZZ$558, 549, MATCH($B$1, resultados!$A$1:$ZZ$1, 0))</f>
        <v/>
      </c>
      <c r="B555">
        <f>INDEX(resultados!$A$2:$ZZ$558, 549, MATCH($B$2, resultados!$A$1:$ZZ$1, 0))</f>
        <v/>
      </c>
      <c r="C555">
        <f>INDEX(resultados!$A$2:$ZZ$558, 549, MATCH($B$3, resultados!$A$1:$ZZ$1, 0))</f>
        <v/>
      </c>
    </row>
    <row r="556">
      <c r="A556">
        <f>INDEX(resultados!$A$2:$ZZ$558, 550, MATCH($B$1, resultados!$A$1:$ZZ$1, 0))</f>
        <v/>
      </c>
      <c r="B556">
        <f>INDEX(resultados!$A$2:$ZZ$558, 550, MATCH($B$2, resultados!$A$1:$ZZ$1, 0))</f>
        <v/>
      </c>
      <c r="C556">
        <f>INDEX(resultados!$A$2:$ZZ$558, 550, MATCH($B$3, resultados!$A$1:$ZZ$1, 0))</f>
        <v/>
      </c>
    </row>
    <row r="557">
      <c r="A557">
        <f>INDEX(resultados!$A$2:$ZZ$558, 551, MATCH($B$1, resultados!$A$1:$ZZ$1, 0))</f>
        <v/>
      </c>
      <c r="B557">
        <f>INDEX(resultados!$A$2:$ZZ$558, 551, MATCH($B$2, resultados!$A$1:$ZZ$1, 0))</f>
        <v/>
      </c>
      <c r="C557">
        <f>INDEX(resultados!$A$2:$ZZ$558, 551, MATCH($B$3, resultados!$A$1:$ZZ$1, 0))</f>
        <v/>
      </c>
    </row>
    <row r="558">
      <c r="A558">
        <f>INDEX(resultados!$A$2:$ZZ$558, 552, MATCH($B$1, resultados!$A$1:$ZZ$1, 0))</f>
        <v/>
      </c>
      <c r="B558">
        <f>INDEX(resultados!$A$2:$ZZ$558, 552, MATCH($B$2, resultados!$A$1:$ZZ$1, 0))</f>
        <v/>
      </c>
      <c r="C558">
        <f>INDEX(resultados!$A$2:$ZZ$558, 552, MATCH($B$3, resultados!$A$1:$ZZ$1, 0))</f>
        <v/>
      </c>
    </row>
    <row r="559">
      <c r="A559">
        <f>INDEX(resultados!$A$2:$ZZ$558, 553, MATCH($B$1, resultados!$A$1:$ZZ$1, 0))</f>
        <v/>
      </c>
      <c r="B559">
        <f>INDEX(resultados!$A$2:$ZZ$558, 553, MATCH($B$2, resultados!$A$1:$ZZ$1, 0))</f>
        <v/>
      </c>
      <c r="C559">
        <f>INDEX(resultados!$A$2:$ZZ$558, 553, MATCH($B$3, resultados!$A$1:$ZZ$1, 0))</f>
        <v/>
      </c>
    </row>
    <row r="560">
      <c r="A560">
        <f>INDEX(resultados!$A$2:$ZZ$558, 554, MATCH($B$1, resultados!$A$1:$ZZ$1, 0))</f>
        <v/>
      </c>
      <c r="B560">
        <f>INDEX(resultados!$A$2:$ZZ$558, 554, MATCH($B$2, resultados!$A$1:$ZZ$1, 0))</f>
        <v/>
      </c>
      <c r="C560">
        <f>INDEX(resultados!$A$2:$ZZ$558, 554, MATCH($B$3, resultados!$A$1:$ZZ$1, 0))</f>
        <v/>
      </c>
    </row>
    <row r="561">
      <c r="A561">
        <f>INDEX(resultados!$A$2:$ZZ$558, 555, MATCH($B$1, resultados!$A$1:$ZZ$1, 0))</f>
        <v/>
      </c>
      <c r="B561">
        <f>INDEX(resultados!$A$2:$ZZ$558, 555, MATCH($B$2, resultados!$A$1:$ZZ$1, 0))</f>
        <v/>
      </c>
      <c r="C561">
        <f>INDEX(resultados!$A$2:$ZZ$558, 555, MATCH($B$3, resultados!$A$1:$ZZ$1, 0))</f>
        <v/>
      </c>
    </row>
    <row r="562">
      <c r="A562">
        <f>INDEX(resultados!$A$2:$ZZ$558, 556, MATCH($B$1, resultados!$A$1:$ZZ$1, 0))</f>
        <v/>
      </c>
      <c r="B562">
        <f>INDEX(resultados!$A$2:$ZZ$558, 556, MATCH($B$2, resultados!$A$1:$ZZ$1, 0))</f>
        <v/>
      </c>
      <c r="C562">
        <f>INDEX(resultados!$A$2:$ZZ$558, 556, MATCH($B$3, resultados!$A$1:$ZZ$1, 0))</f>
        <v/>
      </c>
    </row>
    <row r="563">
      <c r="A563">
        <f>INDEX(resultados!$A$2:$ZZ$558, 557, MATCH($B$1, resultados!$A$1:$ZZ$1, 0))</f>
        <v/>
      </c>
      <c r="B563">
        <f>INDEX(resultados!$A$2:$ZZ$558, 557, MATCH($B$2, resultados!$A$1:$ZZ$1, 0))</f>
        <v/>
      </c>
      <c r="C563">
        <f>INDEX(resultados!$A$2:$ZZ$558, 557,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5.6112</v>
      </c>
      <c r="E2" t="n">
        <v>17.82</v>
      </c>
      <c r="F2" t="n">
        <v>9.779999999999999</v>
      </c>
      <c r="G2" t="n">
        <v>5.24</v>
      </c>
      <c r="H2" t="n">
        <v>0.07000000000000001</v>
      </c>
      <c r="I2" t="n">
        <v>112</v>
      </c>
      <c r="J2" t="n">
        <v>242.64</v>
      </c>
      <c r="K2" t="n">
        <v>58.47</v>
      </c>
      <c r="L2" t="n">
        <v>1</v>
      </c>
      <c r="M2" t="n">
        <v>110</v>
      </c>
      <c r="N2" t="n">
        <v>58.17</v>
      </c>
      <c r="O2" t="n">
        <v>30160.1</v>
      </c>
      <c r="P2" t="n">
        <v>154.71</v>
      </c>
      <c r="Q2" t="n">
        <v>968.6900000000001</v>
      </c>
      <c r="R2" t="n">
        <v>96.53</v>
      </c>
      <c r="S2" t="n">
        <v>23.91</v>
      </c>
      <c r="T2" t="n">
        <v>35029.38</v>
      </c>
      <c r="U2" t="n">
        <v>0.25</v>
      </c>
      <c r="V2" t="n">
        <v>0.6899999999999999</v>
      </c>
      <c r="W2" t="n">
        <v>1.27</v>
      </c>
      <c r="X2" t="n">
        <v>2.28</v>
      </c>
      <c r="Y2" t="n">
        <v>1</v>
      </c>
      <c r="Z2" t="n">
        <v>10</v>
      </c>
      <c r="AA2" t="n">
        <v>201.5132772220382</v>
      </c>
      <c r="AB2" t="n">
        <v>275.7193560334222</v>
      </c>
      <c r="AC2" t="n">
        <v>249.4050876682199</v>
      </c>
      <c r="AD2" t="n">
        <v>201513.2772220382</v>
      </c>
      <c r="AE2" t="n">
        <v>275719.3560334222</v>
      </c>
      <c r="AF2" t="n">
        <v>1.263645814397422e-06</v>
      </c>
      <c r="AG2" t="n">
        <v>0.185625</v>
      </c>
      <c r="AH2" t="n">
        <v>249405.0876682199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6.2871</v>
      </c>
      <c r="E3" t="n">
        <v>15.91</v>
      </c>
      <c r="F3" t="n">
        <v>9.18</v>
      </c>
      <c r="G3" t="n">
        <v>6.56</v>
      </c>
      <c r="H3" t="n">
        <v>0.09</v>
      </c>
      <c r="I3" t="n">
        <v>84</v>
      </c>
      <c r="J3" t="n">
        <v>243.08</v>
      </c>
      <c r="K3" t="n">
        <v>58.47</v>
      </c>
      <c r="L3" t="n">
        <v>1.25</v>
      </c>
      <c r="M3" t="n">
        <v>82</v>
      </c>
      <c r="N3" t="n">
        <v>58.36</v>
      </c>
      <c r="O3" t="n">
        <v>30214.33</v>
      </c>
      <c r="P3" t="n">
        <v>144.37</v>
      </c>
      <c r="Q3" t="n">
        <v>968.73</v>
      </c>
      <c r="R3" t="n">
        <v>77.95</v>
      </c>
      <c r="S3" t="n">
        <v>23.91</v>
      </c>
      <c r="T3" t="n">
        <v>25883.4</v>
      </c>
      <c r="U3" t="n">
        <v>0.31</v>
      </c>
      <c r="V3" t="n">
        <v>0.74</v>
      </c>
      <c r="W3" t="n">
        <v>1.22</v>
      </c>
      <c r="X3" t="n">
        <v>1.68</v>
      </c>
      <c r="Y3" t="n">
        <v>1</v>
      </c>
      <c r="Z3" t="n">
        <v>10</v>
      </c>
      <c r="AA3" t="n">
        <v>168.3778620488656</v>
      </c>
      <c r="AB3" t="n">
        <v>230.3820191621635</v>
      </c>
      <c r="AC3" t="n">
        <v>208.3946825965878</v>
      </c>
      <c r="AD3" t="n">
        <v>168377.8620488656</v>
      </c>
      <c r="AE3" t="n">
        <v>230382.0191621635</v>
      </c>
      <c r="AF3" t="n">
        <v>1.415858924953313e-06</v>
      </c>
      <c r="AG3" t="n">
        <v>0.1657291666666667</v>
      </c>
      <c r="AH3" t="n">
        <v>208394.6825965878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6.7761</v>
      </c>
      <c r="E4" t="n">
        <v>14.76</v>
      </c>
      <c r="F4" t="n">
        <v>8.84</v>
      </c>
      <c r="G4" t="n">
        <v>7.91</v>
      </c>
      <c r="H4" t="n">
        <v>0.11</v>
      </c>
      <c r="I4" t="n">
        <v>67</v>
      </c>
      <c r="J4" t="n">
        <v>243.52</v>
      </c>
      <c r="K4" t="n">
        <v>58.47</v>
      </c>
      <c r="L4" t="n">
        <v>1.5</v>
      </c>
      <c r="M4" t="n">
        <v>65</v>
      </c>
      <c r="N4" t="n">
        <v>58.55</v>
      </c>
      <c r="O4" t="n">
        <v>30268.64</v>
      </c>
      <c r="P4" t="n">
        <v>138.03</v>
      </c>
      <c r="Q4" t="n">
        <v>968.8</v>
      </c>
      <c r="R4" t="n">
        <v>67.34999999999999</v>
      </c>
      <c r="S4" t="n">
        <v>23.91</v>
      </c>
      <c r="T4" t="n">
        <v>20667</v>
      </c>
      <c r="U4" t="n">
        <v>0.35</v>
      </c>
      <c r="V4" t="n">
        <v>0.77</v>
      </c>
      <c r="W4" t="n">
        <v>1.19</v>
      </c>
      <c r="X4" t="n">
        <v>1.34</v>
      </c>
      <c r="Y4" t="n">
        <v>1</v>
      </c>
      <c r="Z4" t="n">
        <v>10</v>
      </c>
      <c r="AA4" t="n">
        <v>149.8347236000926</v>
      </c>
      <c r="AB4" t="n">
        <v>205.010479071033</v>
      </c>
      <c r="AC4" t="n">
        <v>185.4445666825664</v>
      </c>
      <c r="AD4" t="n">
        <v>149834.7236000926</v>
      </c>
      <c r="AE4" t="n">
        <v>205010.479071033</v>
      </c>
      <c r="AF4" t="n">
        <v>1.525982036451806e-06</v>
      </c>
      <c r="AG4" t="n">
        <v>0.15375</v>
      </c>
      <c r="AH4" t="n">
        <v>185444.5666825664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7.1464</v>
      </c>
      <c r="E5" t="n">
        <v>13.99</v>
      </c>
      <c r="F5" t="n">
        <v>8.59</v>
      </c>
      <c r="G5" t="n">
        <v>9.210000000000001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133.47</v>
      </c>
      <c r="Q5" t="n">
        <v>968.35</v>
      </c>
      <c r="R5" t="n">
        <v>59.7</v>
      </c>
      <c r="S5" t="n">
        <v>23.91</v>
      </c>
      <c r="T5" t="n">
        <v>16897.8</v>
      </c>
      <c r="U5" t="n">
        <v>0.4</v>
      </c>
      <c r="V5" t="n">
        <v>0.79</v>
      </c>
      <c r="W5" t="n">
        <v>1.17</v>
      </c>
      <c r="X5" t="n">
        <v>1.09</v>
      </c>
      <c r="Y5" t="n">
        <v>1</v>
      </c>
      <c r="Z5" t="n">
        <v>10</v>
      </c>
      <c r="AA5" t="n">
        <v>137.6941437412198</v>
      </c>
      <c r="AB5" t="n">
        <v>188.3992021035492</v>
      </c>
      <c r="AC5" t="n">
        <v>170.4186466747804</v>
      </c>
      <c r="AD5" t="n">
        <v>137694.1437412198</v>
      </c>
      <c r="AE5" t="n">
        <v>188399.2021035492</v>
      </c>
      <c r="AF5" t="n">
        <v>1.609373832337065e-06</v>
      </c>
      <c r="AG5" t="n">
        <v>0.1457291666666667</v>
      </c>
      <c r="AH5" t="n">
        <v>170418.6466747804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7.4247</v>
      </c>
      <c r="E6" t="n">
        <v>13.47</v>
      </c>
      <c r="F6" t="n">
        <v>8.449999999999999</v>
      </c>
      <c r="G6" t="n">
        <v>10.56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130.38</v>
      </c>
      <c r="Q6" t="n">
        <v>968.51</v>
      </c>
      <c r="R6" t="n">
        <v>55.1</v>
      </c>
      <c r="S6" t="n">
        <v>23.91</v>
      </c>
      <c r="T6" t="n">
        <v>14634.35</v>
      </c>
      <c r="U6" t="n">
        <v>0.43</v>
      </c>
      <c r="V6" t="n">
        <v>0.8</v>
      </c>
      <c r="W6" t="n">
        <v>1.16</v>
      </c>
      <c r="X6" t="n">
        <v>0.95</v>
      </c>
      <c r="Y6" t="n">
        <v>1</v>
      </c>
      <c r="Z6" t="n">
        <v>10</v>
      </c>
      <c r="AA6" t="n">
        <v>129.7965474489263</v>
      </c>
      <c r="AB6" t="n">
        <v>177.5933624390802</v>
      </c>
      <c r="AC6" t="n">
        <v>160.6441011817937</v>
      </c>
      <c r="AD6" t="n">
        <v>129796.5474489263</v>
      </c>
      <c r="AE6" t="n">
        <v>177593.3624390802</v>
      </c>
      <c r="AF6" t="n">
        <v>1.67204716961729e-06</v>
      </c>
      <c r="AG6" t="n">
        <v>0.1403125</v>
      </c>
      <c r="AH6" t="n">
        <v>160644.1011817937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7.6505</v>
      </c>
      <c r="E7" t="n">
        <v>13.07</v>
      </c>
      <c r="F7" t="n">
        <v>8.33</v>
      </c>
      <c r="G7" t="n">
        <v>11.9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127.64</v>
      </c>
      <c r="Q7" t="n">
        <v>968.4</v>
      </c>
      <c r="R7" t="n">
        <v>51.67</v>
      </c>
      <c r="S7" t="n">
        <v>23.91</v>
      </c>
      <c r="T7" t="n">
        <v>12949.83</v>
      </c>
      <c r="U7" t="n">
        <v>0.46</v>
      </c>
      <c r="V7" t="n">
        <v>0.8100000000000001</v>
      </c>
      <c r="W7" t="n">
        <v>1.15</v>
      </c>
      <c r="X7" t="n">
        <v>0.83</v>
      </c>
      <c r="Y7" t="n">
        <v>1</v>
      </c>
      <c r="Z7" t="n">
        <v>10</v>
      </c>
      <c r="AA7" t="n">
        <v>123.6214611615345</v>
      </c>
      <c r="AB7" t="n">
        <v>169.1443369550948</v>
      </c>
      <c r="AC7" t="n">
        <v>153.0014388317155</v>
      </c>
      <c r="AD7" t="n">
        <v>123621.4611615345</v>
      </c>
      <c r="AE7" t="n">
        <v>169144.3369550948</v>
      </c>
      <c r="AF7" t="n">
        <v>1.722897473454427e-06</v>
      </c>
      <c r="AG7" t="n">
        <v>0.1361458333333333</v>
      </c>
      <c r="AH7" t="n">
        <v>153001.4388317155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7.8723</v>
      </c>
      <c r="E8" t="n">
        <v>12.7</v>
      </c>
      <c r="F8" t="n">
        <v>8.199999999999999</v>
      </c>
      <c r="G8" t="n">
        <v>13.3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124.71</v>
      </c>
      <c r="Q8" t="n">
        <v>968.37</v>
      </c>
      <c r="R8" t="n">
        <v>47.7</v>
      </c>
      <c r="S8" t="n">
        <v>23.91</v>
      </c>
      <c r="T8" t="n">
        <v>10990.69</v>
      </c>
      <c r="U8" t="n">
        <v>0.5</v>
      </c>
      <c r="V8" t="n">
        <v>0.82</v>
      </c>
      <c r="W8" t="n">
        <v>1.13</v>
      </c>
      <c r="X8" t="n">
        <v>0.7</v>
      </c>
      <c r="Y8" t="n">
        <v>1</v>
      </c>
      <c r="Z8" t="n">
        <v>10</v>
      </c>
      <c r="AA8" t="n">
        <v>117.6922341748916</v>
      </c>
      <c r="AB8" t="n">
        <v>161.0317070129408</v>
      </c>
      <c r="AC8" t="n">
        <v>145.6630669050904</v>
      </c>
      <c r="AD8" t="n">
        <v>117692.2341748916</v>
      </c>
      <c r="AE8" t="n">
        <v>161031.7070129408</v>
      </c>
      <c r="AF8" t="n">
        <v>1.772846974743518e-06</v>
      </c>
      <c r="AG8" t="n">
        <v>0.1322916666666667</v>
      </c>
      <c r="AH8" t="n">
        <v>145663.0669050904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8.033899999999999</v>
      </c>
      <c r="E9" t="n">
        <v>12.45</v>
      </c>
      <c r="F9" t="n">
        <v>8.130000000000001</v>
      </c>
      <c r="G9" t="n">
        <v>14.79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122.87</v>
      </c>
      <c r="Q9" t="n">
        <v>968.55</v>
      </c>
      <c r="R9" t="n">
        <v>45.56</v>
      </c>
      <c r="S9" t="n">
        <v>23.91</v>
      </c>
      <c r="T9" t="n">
        <v>9938.639999999999</v>
      </c>
      <c r="U9" t="n">
        <v>0.52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113.8652762933822</v>
      </c>
      <c r="AB9" t="n">
        <v>155.7954944059962</v>
      </c>
      <c r="AC9" t="n">
        <v>140.9265910802803</v>
      </c>
      <c r="AD9" t="n">
        <v>113865.2762933822</v>
      </c>
      <c r="AE9" t="n">
        <v>155795.4944059962</v>
      </c>
      <c r="AF9" t="n">
        <v>1.809239397684533e-06</v>
      </c>
      <c r="AG9" t="n">
        <v>0.1296875</v>
      </c>
      <c r="AH9" t="n">
        <v>140926.5910802803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8.1592</v>
      </c>
      <c r="E10" t="n">
        <v>12.26</v>
      </c>
      <c r="F10" t="n">
        <v>8.08</v>
      </c>
      <c r="G10" t="n">
        <v>16.16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121.3</v>
      </c>
      <c r="Q10" t="n">
        <v>968.47</v>
      </c>
      <c r="R10" t="n">
        <v>43.82</v>
      </c>
      <c r="S10" t="n">
        <v>23.91</v>
      </c>
      <c r="T10" t="n">
        <v>9085.780000000001</v>
      </c>
      <c r="U10" t="n">
        <v>0.55</v>
      </c>
      <c r="V10" t="n">
        <v>0.84</v>
      </c>
      <c r="W10" t="n">
        <v>1.13</v>
      </c>
      <c r="X10" t="n">
        <v>0.58</v>
      </c>
      <c r="Y10" t="n">
        <v>1</v>
      </c>
      <c r="Z10" t="n">
        <v>10</v>
      </c>
      <c r="AA10" t="n">
        <v>110.9214292988322</v>
      </c>
      <c r="AB10" t="n">
        <v>151.7675930746915</v>
      </c>
      <c r="AC10" t="n">
        <v>137.283106998839</v>
      </c>
      <c r="AD10" t="n">
        <v>110921.4292988322</v>
      </c>
      <c r="AE10" t="n">
        <v>151767.5930746915</v>
      </c>
      <c r="AF10" t="n">
        <v>1.83745703750204e-06</v>
      </c>
      <c r="AG10" t="n">
        <v>0.1277083333333333</v>
      </c>
      <c r="AH10" t="n">
        <v>137283.106998839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8.259</v>
      </c>
      <c r="E11" t="n">
        <v>12.11</v>
      </c>
      <c r="F11" t="n">
        <v>8.029999999999999</v>
      </c>
      <c r="G11" t="n">
        <v>17.2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119.61</v>
      </c>
      <c r="Q11" t="n">
        <v>968.4</v>
      </c>
      <c r="R11" t="n">
        <v>42.38</v>
      </c>
      <c r="S11" t="n">
        <v>23.91</v>
      </c>
      <c r="T11" t="n">
        <v>8374.73</v>
      </c>
      <c r="U11" t="n">
        <v>0.5600000000000001</v>
      </c>
      <c r="V11" t="n">
        <v>0.84</v>
      </c>
      <c r="W11" t="n">
        <v>1.12</v>
      </c>
      <c r="X11" t="n">
        <v>0.53</v>
      </c>
      <c r="Y11" t="n">
        <v>1</v>
      </c>
      <c r="Z11" t="n">
        <v>10</v>
      </c>
      <c r="AA11" t="n">
        <v>108.3160827707533</v>
      </c>
      <c r="AB11" t="n">
        <v>148.202843015199</v>
      </c>
      <c r="AC11" t="n">
        <v>134.0585716818653</v>
      </c>
      <c r="AD11" t="n">
        <v>108316.0827707533</v>
      </c>
      <c r="AE11" t="n">
        <v>148202.843015199</v>
      </c>
      <c r="AF11" t="n">
        <v>1.859932061075761e-06</v>
      </c>
      <c r="AG11" t="n">
        <v>0.1261458333333333</v>
      </c>
      <c r="AH11" t="n">
        <v>134058.5716818653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8.347200000000001</v>
      </c>
      <c r="E12" t="n">
        <v>11.98</v>
      </c>
      <c r="F12" t="n">
        <v>8</v>
      </c>
      <c r="G12" t="n">
        <v>18.45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118.35</v>
      </c>
      <c r="Q12" t="n">
        <v>968.36</v>
      </c>
      <c r="R12" t="n">
        <v>41.17</v>
      </c>
      <c r="S12" t="n">
        <v>23.91</v>
      </c>
      <c r="T12" t="n">
        <v>7782.05</v>
      </c>
      <c r="U12" t="n">
        <v>0.58</v>
      </c>
      <c r="V12" t="n">
        <v>0.85</v>
      </c>
      <c r="W12" t="n">
        <v>1.12</v>
      </c>
      <c r="X12" t="n">
        <v>0.5</v>
      </c>
      <c r="Y12" t="n">
        <v>1</v>
      </c>
      <c r="Z12" t="n">
        <v>10</v>
      </c>
      <c r="AA12" t="n">
        <v>106.2657219400895</v>
      </c>
      <c r="AB12" t="n">
        <v>145.3974488711504</v>
      </c>
      <c r="AC12" t="n">
        <v>131.5209204175283</v>
      </c>
      <c r="AD12" t="n">
        <v>106265.7219400895</v>
      </c>
      <c r="AE12" t="n">
        <v>145397.4488711504</v>
      </c>
      <c r="AF12" t="n">
        <v>1.879794757260152e-06</v>
      </c>
      <c r="AG12" t="n">
        <v>0.1247916666666667</v>
      </c>
      <c r="AH12" t="n">
        <v>131520.9204175283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8.4499</v>
      </c>
      <c r="E13" t="n">
        <v>11.83</v>
      </c>
      <c r="F13" t="n">
        <v>7.94</v>
      </c>
      <c r="G13" t="n">
        <v>19.86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116.65</v>
      </c>
      <c r="Q13" t="n">
        <v>968.38</v>
      </c>
      <c r="R13" t="n">
        <v>39.72</v>
      </c>
      <c r="S13" t="n">
        <v>23.91</v>
      </c>
      <c r="T13" t="n">
        <v>7064.18</v>
      </c>
      <c r="U13" t="n">
        <v>0.6</v>
      </c>
      <c r="V13" t="n">
        <v>0.85</v>
      </c>
      <c r="W13" t="n">
        <v>1.11</v>
      </c>
      <c r="X13" t="n">
        <v>0.45</v>
      </c>
      <c r="Y13" t="n">
        <v>1</v>
      </c>
      <c r="Z13" t="n">
        <v>10</v>
      </c>
      <c r="AA13" t="n">
        <v>103.6983415084668</v>
      </c>
      <c r="AB13" t="n">
        <v>141.8846456997752</v>
      </c>
      <c r="AC13" t="n">
        <v>128.3433742505778</v>
      </c>
      <c r="AD13" t="n">
        <v>103698.3415084668</v>
      </c>
      <c r="AE13" t="n">
        <v>141884.6456997752</v>
      </c>
      <c r="AF13" t="n">
        <v>1.902922862681205e-06</v>
      </c>
      <c r="AG13" t="n">
        <v>0.1232291666666667</v>
      </c>
      <c r="AH13" t="n">
        <v>128343.3742505778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8.5474</v>
      </c>
      <c r="E14" t="n">
        <v>11.7</v>
      </c>
      <c r="F14" t="n">
        <v>7.9</v>
      </c>
      <c r="G14" t="n">
        <v>21.56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115.29</v>
      </c>
      <c r="Q14" t="n">
        <v>968.4400000000001</v>
      </c>
      <c r="R14" t="n">
        <v>38.47</v>
      </c>
      <c r="S14" t="n">
        <v>23.91</v>
      </c>
      <c r="T14" t="n">
        <v>6448.6</v>
      </c>
      <c r="U14" t="n">
        <v>0.62</v>
      </c>
      <c r="V14" t="n">
        <v>0.86</v>
      </c>
      <c r="W14" t="n">
        <v>1.11</v>
      </c>
      <c r="X14" t="n">
        <v>0.41</v>
      </c>
      <c r="Y14" t="n">
        <v>1</v>
      </c>
      <c r="Z14" t="n">
        <v>10</v>
      </c>
      <c r="AA14" t="n">
        <v>101.5360927054009</v>
      </c>
      <c r="AB14" t="n">
        <v>138.9261614957371</v>
      </c>
      <c r="AC14" t="n">
        <v>125.6672436267136</v>
      </c>
      <c r="AD14" t="n">
        <v>101536.0927054009</v>
      </c>
      <c r="AE14" t="n">
        <v>138926.1614957371</v>
      </c>
      <c r="AF14" t="n">
        <v>1.9248799247898e-06</v>
      </c>
      <c r="AG14" t="n">
        <v>0.121875</v>
      </c>
      <c r="AH14" t="n">
        <v>125667.2436267136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8.5892</v>
      </c>
      <c r="E15" t="n">
        <v>11.64</v>
      </c>
      <c r="F15" t="n">
        <v>7.89</v>
      </c>
      <c r="G15" t="n">
        <v>22.55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114.18</v>
      </c>
      <c r="Q15" t="n">
        <v>968.37</v>
      </c>
      <c r="R15" t="n">
        <v>38.16</v>
      </c>
      <c r="S15" t="n">
        <v>23.91</v>
      </c>
      <c r="T15" t="n">
        <v>6301.49</v>
      </c>
      <c r="U15" t="n">
        <v>0.63</v>
      </c>
      <c r="V15" t="n">
        <v>0.86</v>
      </c>
      <c r="W15" t="n">
        <v>1.11</v>
      </c>
      <c r="X15" t="n">
        <v>0.4</v>
      </c>
      <c r="Y15" t="n">
        <v>1</v>
      </c>
      <c r="Z15" t="n">
        <v>10</v>
      </c>
      <c r="AA15" t="n">
        <v>100.3136260399143</v>
      </c>
      <c r="AB15" t="n">
        <v>137.2535286725961</v>
      </c>
      <c r="AC15" t="n">
        <v>124.1542445326577</v>
      </c>
      <c r="AD15" t="n">
        <v>100313.6260399143</v>
      </c>
      <c r="AE15" t="n">
        <v>137253.5286725961</v>
      </c>
      <c r="AF15" t="n">
        <v>1.93429331141687e-06</v>
      </c>
      <c r="AG15" t="n">
        <v>0.12125</v>
      </c>
      <c r="AH15" t="n">
        <v>124154.2445326577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8.6366</v>
      </c>
      <c r="E16" t="n">
        <v>11.58</v>
      </c>
      <c r="F16" t="n">
        <v>7.88</v>
      </c>
      <c r="G16" t="n">
        <v>23.63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113.54</v>
      </c>
      <c r="Q16" t="n">
        <v>968.35</v>
      </c>
      <c r="R16" t="n">
        <v>37.59</v>
      </c>
      <c r="S16" t="n">
        <v>23.91</v>
      </c>
      <c r="T16" t="n">
        <v>6020.61</v>
      </c>
      <c r="U16" t="n">
        <v>0.64</v>
      </c>
      <c r="V16" t="n">
        <v>0.86</v>
      </c>
      <c r="W16" t="n">
        <v>1.11</v>
      </c>
      <c r="X16" t="n">
        <v>0.38</v>
      </c>
      <c r="Y16" t="n">
        <v>1</v>
      </c>
      <c r="Z16" t="n">
        <v>10</v>
      </c>
      <c r="AA16" t="n">
        <v>99.33617314793555</v>
      </c>
      <c r="AB16" t="n">
        <v>135.9161345036133</v>
      </c>
      <c r="AC16" t="n">
        <v>122.9444893861177</v>
      </c>
      <c r="AD16" t="n">
        <v>99336.17314793555</v>
      </c>
      <c r="AE16" t="n">
        <v>135916.1345036133</v>
      </c>
      <c r="AF16" t="n">
        <v>1.944967821611202e-06</v>
      </c>
      <c r="AG16" t="n">
        <v>0.120625</v>
      </c>
      <c r="AH16" t="n">
        <v>122944.4893861177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8.7338</v>
      </c>
      <c r="E17" t="n">
        <v>11.45</v>
      </c>
      <c r="F17" t="n">
        <v>7.84</v>
      </c>
      <c r="G17" t="n">
        <v>26.14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111.6</v>
      </c>
      <c r="Q17" t="n">
        <v>968.37</v>
      </c>
      <c r="R17" t="n">
        <v>36.38</v>
      </c>
      <c r="S17" t="n">
        <v>23.91</v>
      </c>
      <c r="T17" t="n">
        <v>5427.5</v>
      </c>
      <c r="U17" t="n">
        <v>0.66</v>
      </c>
      <c r="V17" t="n">
        <v>0.86</v>
      </c>
      <c r="W17" t="n">
        <v>1.11</v>
      </c>
      <c r="X17" t="n">
        <v>0.35</v>
      </c>
      <c r="Y17" t="n">
        <v>1</v>
      </c>
      <c r="Z17" t="n">
        <v>10</v>
      </c>
      <c r="AA17" t="n">
        <v>96.91053912910328</v>
      </c>
      <c r="AB17" t="n">
        <v>132.5972750276282</v>
      </c>
      <c r="AC17" t="n">
        <v>119.942377200471</v>
      </c>
      <c r="AD17" t="n">
        <v>96910.53912910329</v>
      </c>
      <c r="AE17" t="n">
        <v>132597.2750276282</v>
      </c>
      <c r="AF17" t="n">
        <v>1.966857323528694e-06</v>
      </c>
      <c r="AG17" t="n">
        <v>0.1192708333333333</v>
      </c>
      <c r="AH17" t="n">
        <v>119942.377200471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8.7828</v>
      </c>
      <c r="E18" t="n">
        <v>11.39</v>
      </c>
      <c r="F18" t="n">
        <v>7.83</v>
      </c>
      <c r="G18" t="n">
        <v>27.62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110.32</v>
      </c>
      <c r="Q18" t="n">
        <v>968.42</v>
      </c>
      <c r="R18" t="n">
        <v>35.94</v>
      </c>
      <c r="S18" t="n">
        <v>23.91</v>
      </c>
      <c r="T18" t="n">
        <v>5210.18</v>
      </c>
      <c r="U18" t="n">
        <v>0.67</v>
      </c>
      <c r="V18" t="n">
        <v>0.86</v>
      </c>
      <c r="W18" t="n">
        <v>1.11</v>
      </c>
      <c r="X18" t="n">
        <v>0.33</v>
      </c>
      <c r="Y18" t="n">
        <v>1</v>
      </c>
      <c r="Z18" t="n">
        <v>10</v>
      </c>
      <c r="AA18" t="n">
        <v>95.55381420586386</v>
      </c>
      <c r="AB18" t="n">
        <v>130.7409441331737</v>
      </c>
      <c r="AC18" t="n">
        <v>118.2632119212059</v>
      </c>
      <c r="AD18" t="n">
        <v>95553.81420586386</v>
      </c>
      <c r="AE18" t="n">
        <v>130740.9441331737</v>
      </c>
      <c r="AF18" t="n">
        <v>1.977892154742244e-06</v>
      </c>
      <c r="AG18" t="n">
        <v>0.1186458333333333</v>
      </c>
      <c r="AH18" t="n">
        <v>118263.2119212059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8.848000000000001</v>
      </c>
      <c r="E19" t="n">
        <v>11.3</v>
      </c>
      <c r="F19" t="n">
        <v>7.79</v>
      </c>
      <c r="G19" t="n">
        <v>29.21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109.19</v>
      </c>
      <c r="Q19" t="n">
        <v>968.35</v>
      </c>
      <c r="R19" t="n">
        <v>34.8</v>
      </c>
      <c r="S19" t="n">
        <v>23.91</v>
      </c>
      <c r="T19" t="n">
        <v>4643.93</v>
      </c>
      <c r="U19" t="n">
        <v>0.6899999999999999</v>
      </c>
      <c r="V19" t="n">
        <v>0.87</v>
      </c>
      <c r="W19" t="n">
        <v>1.11</v>
      </c>
      <c r="X19" t="n">
        <v>0.29</v>
      </c>
      <c r="Y19" t="n">
        <v>1</v>
      </c>
      <c r="Z19" t="n">
        <v>10</v>
      </c>
      <c r="AA19" t="n">
        <v>94.03874676500243</v>
      </c>
      <c r="AB19" t="n">
        <v>128.6679620205299</v>
      </c>
      <c r="AC19" t="n">
        <v>116.3880723119435</v>
      </c>
      <c r="AD19" t="n">
        <v>94038.74676500243</v>
      </c>
      <c r="AE19" t="n">
        <v>128667.9620205299</v>
      </c>
      <c r="AF19" t="n">
        <v>1.992575236275376e-06</v>
      </c>
      <c r="AG19" t="n">
        <v>0.1177083333333333</v>
      </c>
      <c r="AH19" t="n">
        <v>116388.0723119435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8.8964</v>
      </c>
      <c r="E20" t="n">
        <v>11.24</v>
      </c>
      <c r="F20" t="n">
        <v>7.78</v>
      </c>
      <c r="G20" t="n">
        <v>31.1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107.18</v>
      </c>
      <c r="Q20" t="n">
        <v>968.38</v>
      </c>
      <c r="R20" t="n">
        <v>34.53</v>
      </c>
      <c r="S20" t="n">
        <v>23.91</v>
      </c>
      <c r="T20" t="n">
        <v>4515.66</v>
      </c>
      <c r="U20" t="n">
        <v>0.6899999999999999</v>
      </c>
      <c r="V20" t="n">
        <v>0.87</v>
      </c>
      <c r="W20" t="n">
        <v>1.1</v>
      </c>
      <c r="X20" t="n">
        <v>0.28</v>
      </c>
      <c r="Y20" t="n">
        <v>1</v>
      </c>
      <c r="Z20" t="n">
        <v>10</v>
      </c>
      <c r="AA20" t="n">
        <v>92.27477605032146</v>
      </c>
      <c r="AB20" t="n">
        <v>126.2544194678091</v>
      </c>
      <c r="AC20" t="n">
        <v>114.2048748730253</v>
      </c>
      <c r="AD20" t="n">
        <v>92274.77605032147</v>
      </c>
      <c r="AE20" t="n">
        <v>126254.4194678091</v>
      </c>
      <c r="AF20" t="n">
        <v>2.00347494710672e-06</v>
      </c>
      <c r="AG20" t="n">
        <v>0.1170833333333333</v>
      </c>
      <c r="AH20" t="n">
        <v>114204.8748730253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8.896599999999999</v>
      </c>
      <c r="E21" t="n">
        <v>11.24</v>
      </c>
      <c r="F21" t="n">
        <v>7.78</v>
      </c>
      <c r="G21" t="n">
        <v>31.1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107.07</v>
      </c>
      <c r="Q21" t="n">
        <v>968.35</v>
      </c>
      <c r="R21" t="n">
        <v>34.32</v>
      </c>
      <c r="S21" t="n">
        <v>23.91</v>
      </c>
      <c r="T21" t="n">
        <v>4411.11</v>
      </c>
      <c r="U21" t="n">
        <v>0.7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92.20546067449183</v>
      </c>
      <c r="AB21" t="n">
        <v>126.1595791126204</v>
      </c>
      <c r="AC21" t="n">
        <v>114.1190859482266</v>
      </c>
      <c r="AD21" t="n">
        <v>92205.46067449183</v>
      </c>
      <c r="AE21" t="n">
        <v>126159.5791126204</v>
      </c>
      <c r="AF21" t="n">
        <v>2.003519987234122e-06</v>
      </c>
      <c r="AG21" t="n">
        <v>0.1170833333333333</v>
      </c>
      <c r="AH21" t="n">
        <v>114119.0859482266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8.9512</v>
      </c>
      <c r="E22" t="n">
        <v>11.17</v>
      </c>
      <c r="F22" t="n">
        <v>7.75</v>
      </c>
      <c r="G22" t="n">
        <v>33.23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105.54</v>
      </c>
      <c r="Q22" t="n">
        <v>968.34</v>
      </c>
      <c r="R22" t="n">
        <v>33.67</v>
      </c>
      <c r="S22" t="n">
        <v>23.91</v>
      </c>
      <c r="T22" t="n">
        <v>4089.92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90.62804439823789</v>
      </c>
      <c r="AB22" t="n">
        <v>124.0012885727562</v>
      </c>
      <c r="AC22" t="n">
        <v>112.1667796283065</v>
      </c>
      <c r="AD22" t="n">
        <v>90628.04439823789</v>
      </c>
      <c r="AE22" t="n">
        <v>124001.2885727562</v>
      </c>
      <c r="AF22" t="n">
        <v>2.015815942014936e-06</v>
      </c>
      <c r="AG22" t="n">
        <v>0.1163541666666667</v>
      </c>
      <c r="AH22" t="n">
        <v>112166.7796283065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9.002700000000001</v>
      </c>
      <c r="E23" t="n">
        <v>11.11</v>
      </c>
      <c r="F23" t="n">
        <v>7.74</v>
      </c>
      <c r="G23" t="n">
        <v>35.71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11</v>
      </c>
      <c r="N23" t="n">
        <v>62.27</v>
      </c>
      <c r="O23" t="n">
        <v>31313.77</v>
      </c>
      <c r="P23" t="n">
        <v>104.42</v>
      </c>
      <c r="Q23" t="n">
        <v>968.33</v>
      </c>
      <c r="R23" t="n">
        <v>33.28</v>
      </c>
      <c r="S23" t="n">
        <v>23.91</v>
      </c>
      <c r="T23" t="n">
        <v>3902.92</v>
      </c>
      <c r="U23" t="n">
        <v>0.72</v>
      </c>
      <c r="V23" t="n">
        <v>0.87</v>
      </c>
      <c r="W23" t="n">
        <v>1.1</v>
      </c>
      <c r="X23" t="n">
        <v>0.24</v>
      </c>
      <c r="Y23" t="n">
        <v>1</v>
      </c>
      <c r="Z23" t="n">
        <v>10</v>
      </c>
      <c r="AA23" t="n">
        <v>89.41066034147788</v>
      </c>
      <c r="AB23" t="n">
        <v>122.3356099991039</v>
      </c>
      <c r="AC23" t="n">
        <v>110.6600710799285</v>
      </c>
      <c r="AD23" t="n">
        <v>89410.66034147788</v>
      </c>
      <c r="AE23" t="n">
        <v>122335.6099991039</v>
      </c>
      <c r="AF23" t="n">
        <v>2.027413774821014e-06</v>
      </c>
      <c r="AG23" t="n">
        <v>0.1157291666666667</v>
      </c>
      <c r="AH23" t="n">
        <v>110660.0710799285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9.0059</v>
      </c>
      <c r="E24" t="n">
        <v>11.1</v>
      </c>
      <c r="F24" t="n">
        <v>7.73</v>
      </c>
      <c r="G24" t="n">
        <v>35.69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103.83</v>
      </c>
      <c r="Q24" t="n">
        <v>968.39</v>
      </c>
      <c r="R24" t="n">
        <v>32.97</v>
      </c>
      <c r="S24" t="n">
        <v>23.91</v>
      </c>
      <c r="T24" t="n">
        <v>3747.57</v>
      </c>
      <c r="U24" t="n">
        <v>0.73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88.9913756308934</v>
      </c>
      <c r="AB24" t="n">
        <v>121.7619261605465</v>
      </c>
      <c r="AC24" t="n">
        <v>110.1411388217525</v>
      </c>
      <c r="AD24" t="n">
        <v>88991.3756308934</v>
      </c>
      <c r="AE24" t="n">
        <v>121761.9261605465</v>
      </c>
      <c r="AF24" t="n">
        <v>2.02813441685945e-06</v>
      </c>
      <c r="AG24" t="n">
        <v>0.115625</v>
      </c>
      <c r="AH24" t="n">
        <v>110141.1388217526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9.0655</v>
      </c>
      <c r="E25" t="n">
        <v>11.03</v>
      </c>
      <c r="F25" t="n">
        <v>7.71</v>
      </c>
      <c r="G25" t="n">
        <v>38.54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10</v>
      </c>
      <c r="N25" t="n">
        <v>62.68</v>
      </c>
      <c r="O25" t="n">
        <v>31425.3</v>
      </c>
      <c r="P25" t="n">
        <v>101.94</v>
      </c>
      <c r="Q25" t="n">
        <v>968.34</v>
      </c>
      <c r="R25" t="n">
        <v>32.37</v>
      </c>
      <c r="S25" t="n">
        <v>23.91</v>
      </c>
      <c r="T25" t="n">
        <v>3453.11</v>
      </c>
      <c r="U25" t="n">
        <v>0.74</v>
      </c>
      <c r="V25" t="n">
        <v>0.88</v>
      </c>
      <c r="W25" t="n">
        <v>1.09</v>
      </c>
      <c r="X25" t="n">
        <v>0.21</v>
      </c>
      <c r="Y25" t="n">
        <v>1</v>
      </c>
      <c r="Z25" t="n">
        <v>10</v>
      </c>
      <c r="AA25" t="n">
        <v>87.2202367490263</v>
      </c>
      <c r="AB25" t="n">
        <v>119.3385758052444</v>
      </c>
      <c r="AC25" t="n">
        <v>107.9490696231661</v>
      </c>
      <c r="AD25" t="n">
        <v>87220.2367490263</v>
      </c>
      <c r="AE25" t="n">
        <v>119338.5758052444</v>
      </c>
      <c r="AF25" t="n">
        <v>2.041556374825319e-06</v>
      </c>
      <c r="AG25" t="n">
        <v>0.1148958333333333</v>
      </c>
      <c r="AH25" t="n">
        <v>107949.0696231661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9.0641</v>
      </c>
      <c r="E26" t="n">
        <v>11.03</v>
      </c>
      <c r="F26" t="n">
        <v>7.71</v>
      </c>
      <c r="G26" t="n">
        <v>38.54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100.7</v>
      </c>
      <c r="Q26" t="n">
        <v>968.3200000000001</v>
      </c>
      <c r="R26" t="n">
        <v>32.32</v>
      </c>
      <c r="S26" t="n">
        <v>23.91</v>
      </c>
      <c r="T26" t="n">
        <v>3425.76</v>
      </c>
      <c r="U26" t="n">
        <v>0.74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86.48892251338016</v>
      </c>
      <c r="AB26" t="n">
        <v>118.3379594047268</v>
      </c>
      <c r="AC26" t="n">
        <v>107.0439506475396</v>
      </c>
      <c r="AD26" t="n">
        <v>86488.92251338017</v>
      </c>
      <c r="AE26" t="n">
        <v>118337.9594047268</v>
      </c>
      <c r="AF26" t="n">
        <v>2.041241093933503e-06</v>
      </c>
      <c r="AG26" t="n">
        <v>0.1148958333333333</v>
      </c>
      <c r="AH26" t="n">
        <v>107043.9506475396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9.112299999999999</v>
      </c>
      <c r="E27" t="n">
        <v>10.97</v>
      </c>
      <c r="F27" t="n">
        <v>7.7</v>
      </c>
      <c r="G27" t="n">
        <v>41.99</v>
      </c>
      <c r="H27" t="n">
        <v>0.51</v>
      </c>
      <c r="I27" t="n">
        <v>11</v>
      </c>
      <c r="J27" t="n">
        <v>253.81</v>
      </c>
      <c r="K27" t="n">
        <v>58.47</v>
      </c>
      <c r="L27" t="n">
        <v>7.25</v>
      </c>
      <c r="M27" t="n">
        <v>9</v>
      </c>
      <c r="N27" t="n">
        <v>63.08</v>
      </c>
      <c r="O27" t="n">
        <v>31537.13</v>
      </c>
      <c r="P27" t="n">
        <v>99.3</v>
      </c>
      <c r="Q27" t="n">
        <v>968.34</v>
      </c>
      <c r="R27" t="n">
        <v>31.93</v>
      </c>
      <c r="S27" t="n">
        <v>23.91</v>
      </c>
      <c r="T27" t="n">
        <v>3234.4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85.17290745175808</v>
      </c>
      <c r="AB27" t="n">
        <v>116.5373295389294</v>
      </c>
      <c r="AC27" t="n">
        <v>105.4151703689334</v>
      </c>
      <c r="AD27" t="n">
        <v>85172.90745175807</v>
      </c>
      <c r="AE27" t="n">
        <v>116537.3295389294</v>
      </c>
      <c r="AF27" t="n">
        <v>2.052095764637445e-06</v>
      </c>
      <c r="AG27" t="n">
        <v>0.1142708333333333</v>
      </c>
      <c r="AH27" t="n">
        <v>105415.1703689334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9.109299999999999</v>
      </c>
      <c r="E28" t="n">
        <v>10.98</v>
      </c>
      <c r="F28" t="n">
        <v>7.7</v>
      </c>
      <c r="G28" t="n">
        <v>42.01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98.98</v>
      </c>
      <c r="Q28" t="n">
        <v>968.46</v>
      </c>
      <c r="R28" t="n">
        <v>32.12</v>
      </c>
      <c r="S28" t="n">
        <v>23.91</v>
      </c>
      <c r="T28" t="n">
        <v>3332.84</v>
      </c>
      <c r="U28" t="n">
        <v>0.74</v>
      </c>
      <c r="V28" t="n">
        <v>0.88</v>
      </c>
      <c r="W28" t="n">
        <v>1.1</v>
      </c>
      <c r="X28" t="n">
        <v>0.2</v>
      </c>
      <c r="Y28" t="n">
        <v>1</v>
      </c>
      <c r="Z28" t="n">
        <v>10</v>
      </c>
      <c r="AA28" t="n">
        <v>85.00945627699737</v>
      </c>
      <c r="AB28" t="n">
        <v>116.313688430665</v>
      </c>
      <c r="AC28" t="n">
        <v>105.2128732541595</v>
      </c>
      <c r="AD28" t="n">
        <v>85009.45627699737</v>
      </c>
      <c r="AE28" t="n">
        <v>116313.688430665</v>
      </c>
      <c r="AF28" t="n">
        <v>2.051420162726411e-06</v>
      </c>
      <c r="AG28" t="n">
        <v>0.114375</v>
      </c>
      <c r="AH28" t="n">
        <v>105212.8732541595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9.174300000000001</v>
      </c>
      <c r="E29" t="n">
        <v>10.9</v>
      </c>
      <c r="F29" t="n">
        <v>7.67</v>
      </c>
      <c r="G29" t="n">
        <v>46.02</v>
      </c>
      <c r="H29" t="n">
        <v>0.54</v>
      </c>
      <c r="I29" t="n">
        <v>10</v>
      </c>
      <c r="J29" t="n">
        <v>254.72</v>
      </c>
      <c r="K29" t="n">
        <v>58.47</v>
      </c>
      <c r="L29" t="n">
        <v>7.75</v>
      </c>
      <c r="M29" t="n">
        <v>8</v>
      </c>
      <c r="N29" t="n">
        <v>63.49</v>
      </c>
      <c r="O29" t="n">
        <v>31649.26</v>
      </c>
      <c r="P29" t="n">
        <v>97.44</v>
      </c>
      <c r="Q29" t="n">
        <v>968.3200000000001</v>
      </c>
      <c r="R29" t="n">
        <v>31.07</v>
      </c>
      <c r="S29" t="n">
        <v>23.91</v>
      </c>
      <c r="T29" t="n">
        <v>2810.25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83.41275228252262</v>
      </c>
      <c r="AB29" t="n">
        <v>114.129007583817</v>
      </c>
      <c r="AC29" t="n">
        <v>103.2366952811152</v>
      </c>
      <c r="AD29" t="n">
        <v>83412.75228252262</v>
      </c>
      <c r="AE29" t="n">
        <v>114129.007583817</v>
      </c>
      <c r="AF29" t="n">
        <v>2.066058204132141e-06</v>
      </c>
      <c r="AG29" t="n">
        <v>0.1135416666666667</v>
      </c>
      <c r="AH29" t="n">
        <v>103236.6952811152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9.179</v>
      </c>
      <c r="E30" t="n">
        <v>10.89</v>
      </c>
      <c r="F30" t="n">
        <v>7.67</v>
      </c>
      <c r="G30" t="n">
        <v>45.99</v>
      </c>
      <c r="H30" t="n">
        <v>0.5600000000000001</v>
      </c>
      <c r="I30" t="n">
        <v>10</v>
      </c>
      <c r="J30" t="n">
        <v>255.17</v>
      </c>
      <c r="K30" t="n">
        <v>58.47</v>
      </c>
      <c r="L30" t="n">
        <v>8</v>
      </c>
      <c r="M30" t="n">
        <v>6</v>
      </c>
      <c r="N30" t="n">
        <v>63.7</v>
      </c>
      <c r="O30" t="n">
        <v>31705.44</v>
      </c>
      <c r="P30" t="n">
        <v>96.31</v>
      </c>
      <c r="Q30" t="n">
        <v>968.3200000000001</v>
      </c>
      <c r="R30" t="n">
        <v>30.8</v>
      </c>
      <c r="S30" t="n">
        <v>23.91</v>
      </c>
      <c r="T30" t="n">
        <v>2678.21</v>
      </c>
      <c r="U30" t="n">
        <v>0.78</v>
      </c>
      <c r="V30" t="n">
        <v>0.88</v>
      </c>
      <c r="W30" t="n">
        <v>1.1</v>
      </c>
      <c r="X30" t="n">
        <v>0.17</v>
      </c>
      <c r="Y30" t="n">
        <v>1</v>
      </c>
      <c r="Z30" t="n">
        <v>10</v>
      </c>
      <c r="AA30" t="n">
        <v>82.70079129144963</v>
      </c>
      <c r="AB30" t="n">
        <v>113.1548711463293</v>
      </c>
      <c r="AC30" t="n">
        <v>102.3555290580118</v>
      </c>
      <c r="AD30" t="n">
        <v>82700.79129144963</v>
      </c>
      <c r="AE30" t="n">
        <v>113154.8711463293</v>
      </c>
      <c r="AF30" t="n">
        <v>2.067116647126094e-06</v>
      </c>
      <c r="AG30" t="n">
        <v>0.1134375</v>
      </c>
      <c r="AH30" t="n">
        <v>102355.5290580118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9.1722</v>
      </c>
      <c r="E31" t="n">
        <v>10.9</v>
      </c>
      <c r="F31" t="n">
        <v>7.67</v>
      </c>
      <c r="G31" t="n">
        <v>46.04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95.90000000000001</v>
      </c>
      <c r="Q31" t="n">
        <v>968.34</v>
      </c>
      <c r="R31" t="n">
        <v>31.15</v>
      </c>
      <c r="S31" t="n">
        <v>23.91</v>
      </c>
      <c r="T31" t="n">
        <v>2850.95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82.51769785755646</v>
      </c>
      <c r="AB31" t="n">
        <v>112.9043546325646</v>
      </c>
      <c r="AC31" t="n">
        <v>102.1289214887187</v>
      </c>
      <c r="AD31" t="n">
        <v>82517.69785755646</v>
      </c>
      <c r="AE31" t="n">
        <v>112904.3546325646</v>
      </c>
      <c r="AF31" t="n">
        <v>2.065585282794418e-06</v>
      </c>
      <c r="AG31" t="n">
        <v>0.1135416666666667</v>
      </c>
      <c r="AH31" t="n">
        <v>102128.9214887187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9.241400000000001</v>
      </c>
      <c r="E32" t="n">
        <v>10.82</v>
      </c>
      <c r="F32" t="n">
        <v>7.64</v>
      </c>
      <c r="G32" t="n">
        <v>50.93</v>
      </c>
      <c r="H32" t="n">
        <v>0.59</v>
      </c>
      <c r="I32" t="n">
        <v>9</v>
      </c>
      <c r="J32" t="n">
        <v>256.09</v>
      </c>
      <c r="K32" t="n">
        <v>58.47</v>
      </c>
      <c r="L32" t="n">
        <v>8.5</v>
      </c>
      <c r="M32" t="n">
        <v>3</v>
      </c>
      <c r="N32" t="n">
        <v>64.11</v>
      </c>
      <c r="O32" t="n">
        <v>31818.02</v>
      </c>
      <c r="P32" t="n">
        <v>92.88</v>
      </c>
      <c r="Q32" t="n">
        <v>968.41</v>
      </c>
      <c r="R32" t="n">
        <v>29.94</v>
      </c>
      <c r="S32" t="n">
        <v>23.91</v>
      </c>
      <c r="T32" t="n">
        <v>2251.86</v>
      </c>
      <c r="U32" t="n">
        <v>0.8</v>
      </c>
      <c r="V32" t="n">
        <v>0.89</v>
      </c>
      <c r="W32" t="n">
        <v>1.1</v>
      </c>
      <c r="X32" t="n">
        <v>0.14</v>
      </c>
      <c r="Y32" t="n">
        <v>1</v>
      </c>
      <c r="Z32" t="n">
        <v>10</v>
      </c>
      <c r="AA32" t="n">
        <v>80.041952386613</v>
      </c>
      <c r="AB32" t="n">
        <v>109.5169304570398</v>
      </c>
      <c r="AC32" t="n">
        <v>99.06478832222514</v>
      </c>
      <c r="AD32" t="n">
        <v>80041.952386613</v>
      </c>
      <c r="AE32" t="n">
        <v>109516.9304570398</v>
      </c>
      <c r="AF32" t="n">
        <v>2.081169166875595e-06</v>
      </c>
      <c r="AG32" t="n">
        <v>0.1127083333333333</v>
      </c>
      <c r="AH32" t="n">
        <v>99064.78832222514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9.2341</v>
      </c>
      <c r="E33" t="n">
        <v>10.83</v>
      </c>
      <c r="F33" t="n">
        <v>7.65</v>
      </c>
      <c r="G33" t="n">
        <v>50.98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1</v>
      </c>
      <c r="N33" t="n">
        <v>64.31999999999999</v>
      </c>
      <c r="O33" t="n">
        <v>31874.43</v>
      </c>
      <c r="P33" t="n">
        <v>93.05</v>
      </c>
      <c r="Q33" t="n">
        <v>968.3200000000001</v>
      </c>
      <c r="R33" t="n">
        <v>30.2</v>
      </c>
      <c r="S33" t="n">
        <v>23.91</v>
      </c>
      <c r="T33" t="n">
        <v>2382.05</v>
      </c>
      <c r="U33" t="n">
        <v>0.79</v>
      </c>
      <c r="V33" t="n">
        <v>0.88</v>
      </c>
      <c r="W33" t="n">
        <v>1.1</v>
      </c>
      <c r="X33" t="n">
        <v>0.15</v>
      </c>
      <c r="Y33" t="n">
        <v>1</v>
      </c>
      <c r="Z33" t="n">
        <v>10</v>
      </c>
      <c r="AA33" t="n">
        <v>80.23477908578793</v>
      </c>
      <c r="AB33" t="n">
        <v>109.7807644537644</v>
      </c>
      <c r="AC33" t="n">
        <v>99.30344237259577</v>
      </c>
      <c r="AD33" t="n">
        <v>80234.77908578793</v>
      </c>
      <c r="AE33" t="n">
        <v>109780.7644537644</v>
      </c>
      <c r="AF33" t="n">
        <v>2.079525202225413e-06</v>
      </c>
      <c r="AG33" t="n">
        <v>0.1128125</v>
      </c>
      <c r="AH33" t="n">
        <v>99303.44237259577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9.229799999999999</v>
      </c>
      <c r="E34" t="n">
        <v>10.83</v>
      </c>
      <c r="F34" t="n">
        <v>7.65</v>
      </c>
      <c r="G34" t="n">
        <v>51.02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1</v>
      </c>
      <c r="N34" t="n">
        <v>64.53</v>
      </c>
      <c r="O34" t="n">
        <v>31931.04</v>
      </c>
      <c r="P34" t="n">
        <v>93.54000000000001</v>
      </c>
      <c r="Q34" t="n">
        <v>968.3200000000001</v>
      </c>
      <c r="R34" t="n">
        <v>30.3</v>
      </c>
      <c r="S34" t="n">
        <v>23.91</v>
      </c>
      <c r="T34" t="n">
        <v>2431.01</v>
      </c>
      <c r="U34" t="n">
        <v>0.79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80.56014289616219</v>
      </c>
      <c r="AB34" t="n">
        <v>110.2259415731565</v>
      </c>
      <c r="AC34" t="n">
        <v>99.70613241252325</v>
      </c>
      <c r="AD34" t="n">
        <v>80560.14289616219</v>
      </c>
      <c r="AE34" t="n">
        <v>110225.9415731565</v>
      </c>
      <c r="AF34" t="n">
        <v>2.078556839486264e-06</v>
      </c>
      <c r="AG34" t="n">
        <v>0.1128125</v>
      </c>
      <c r="AH34" t="n">
        <v>99706.13241252325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9.2279</v>
      </c>
      <c r="E35" t="n">
        <v>10.84</v>
      </c>
      <c r="F35" t="n">
        <v>7.65</v>
      </c>
      <c r="G35" t="n">
        <v>51.03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0</v>
      </c>
      <c r="N35" t="n">
        <v>64.73999999999999</v>
      </c>
      <c r="O35" t="n">
        <v>31987.61</v>
      </c>
      <c r="P35" t="n">
        <v>93.77</v>
      </c>
      <c r="Q35" t="n">
        <v>968.3200000000001</v>
      </c>
      <c r="R35" t="n">
        <v>30.28</v>
      </c>
      <c r="S35" t="n">
        <v>23.91</v>
      </c>
      <c r="T35" t="n">
        <v>2420.59</v>
      </c>
      <c r="U35" t="n">
        <v>0.79</v>
      </c>
      <c r="V35" t="n">
        <v>0.88</v>
      </c>
      <c r="W35" t="n">
        <v>1.1</v>
      </c>
      <c r="X35" t="n">
        <v>0.16</v>
      </c>
      <c r="Y35" t="n">
        <v>1</v>
      </c>
      <c r="Z35" t="n">
        <v>10</v>
      </c>
      <c r="AA35" t="n">
        <v>80.71228260784746</v>
      </c>
      <c r="AB35" t="n">
        <v>110.4341058386145</v>
      </c>
      <c r="AC35" t="n">
        <v>99.8944297726464</v>
      </c>
      <c r="AD35" t="n">
        <v>80712.28260784746</v>
      </c>
      <c r="AE35" t="n">
        <v>110434.1058386145</v>
      </c>
      <c r="AF35" t="n">
        <v>2.078128958275943e-06</v>
      </c>
      <c r="AG35" t="n">
        <v>0.1129166666666667</v>
      </c>
      <c r="AH35" t="n">
        <v>99894.4297726464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9.3956</v>
      </c>
      <c r="E2" t="n">
        <v>10.64</v>
      </c>
      <c r="F2" t="n">
        <v>8.220000000000001</v>
      </c>
      <c r="G2" t="n">
        <v>13.34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48.52</v>
      </c>
      <c r="Q2" t="n">
        <v>968.38</v>
      </c>
      <c r="R2" t="n">
        <v>47.97</v>
      </c>
      <c r="S2" t="n">
        <v>23.91</v>
      </c>
      <c r="T2" t="n">
        <v>11127.05</v>
      </c>
      <c r="U2" t="n">
        <v>0.5</v>
      </c>
      <c r="V2" t="n">
        <v>0.82</v>
      </c>
      <c r="W2" t="n">
        <v>1.15</v>
      </c>
      <c r="X2" t="n">
        <v>0.73</v>
      </c>
      <c r="Y2" t="n">
        <v>1</v>
      </c>
      <c r="Z2" t="n">
        <v>10</v>
      </c>
      <c r="AA2" t="n">
        <v>43.91779185556453</v>
      </c>
      <c r="AB2" t="n">
        <v>60.09026033299809</v>
      </c>
      <c r="AC2" t="n">
        <v>54.35533022403907</v>
      </c>
      <c r="AD2" t="n">
        <v>43917.79185556453</v>
      </c>
      <c r="AE2" t="n">
        <v>60090.26033299809</v>
      </c>
      <c r="AF2" t="n">
        <v>2.577021018819081e-06</v>
      </c>
      <c r="AG2" t="n">
        <v>0.1108333333333333</v>
      </c>
      <c r="AH2" t="n">
        <v>54355.33022403907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9.457800000000001</v>
      </c>
      <c r="E3" t="n">
        <v>10.57</v>
      </c>
      <c r="F3" t="n">
        <v>8.199999999999999</v>
      </c>
      <c r="G3" t="n">
        <v>14.47</v>
      </c>
      <c r="H3" t="n">
        <v>0.3</v>
      </c>
      <c r="I3" t="n">
        <v>34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47.36</v>
      </c>
      <c r="Q3" t="n">
        <v>968.39</v>
      </c>
      <c r="R3" t="n">
        <v>46.34</v>
      </c>
      <c r="S3" t="n">
        <v>23.91</v>
      </c>
      <c r="T3" t="n">
        <v>10326.31</v>
      </c>
      <c r="U3" t="n">
        <v>0.52</v>
      </c>
      <c r="V3" t="n">
        <v>0.82</v>
      </c>
      <c r="W3" t="n">
        <v>1.18</v>
      </c>
      <c r="X3" t="n">
        <v>0.7</v>
      </c>
      <c r="Y3" t="n">
        <v>1</v>
      </c>
      <c r="Z3" t="n">
        <v>10</v>
      </c>
      <c r="AA3" t="n">
        <v>42.93863492124279</v>
      </c>
      <c r="AB3" t="n">
        <v>58.75053461810454</v>
      </c>
      <c r="AC3" t="n">
        <v>53.14346605105767</v>
      </c>
      <c r="AD3" t="n">
        <v>42938.6349212428</v>
      </c>
      <c r="AE3" t="n">
        <v>58750.53461810454</v>
      </c>
      <c r="AF3" t="n">
        <v>2.594081207351006e-06</v>
      </c>
      <c r="AG3" t="n">
        <v>0.1101041666666667</v>
      </c>
      <c r="AH3" t="n">
        <v>53143.46605105767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9.4498</v>
      </c>
      <c r="E4" t="n">
        <v>10.58</v>
      </c>
      <c r="F4" t="n">
        <v>8.210000000000001</v>
      </c>
      <c r="G4" t="n">
        <v>14.49</v>
      </c>
      <c r="H4" t="n">
        <v>0.36</v>
      </c>
      <c r="I4" t="n">
        <v>34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47.78</v>
      </c>
      <c r="Q4" t="n">
        <v>968.53</v>
      </c>
      <c r="R4" t="n">
        <v>46.38</v>
      </c>
      <c r="S4" t="n">
        <v>23.91</v>
      </c>
      <c r="T4" t="n">
        <v>10344.94</v>
      </c>
      <c r="U4" t="n">
        <v>0.52</v>
      </c>
      <c r="V4" t="n">
        <v>0.82</v>
      </c>
      <c r="W4" t="n">
        <v>1.18</v>
      </c>
      <c r="X4" t="n">
        <v>0.71</v>
      </c>
      <c r="Y4" t="n">
        <v>1</v>
      </c>
      <c r="Z4" t="n">
        <v>10</v>
      </c>
      <c r="AA4" t="n">
        <v>43.23231960099729</v>
      </c>
      <c r="AB4" t="n">
        <v>59.15236695339811</v>
      </c>
      <c r="AC4" t="n">
        <v>53.50694807224618</v>
      </c>
      <c r="AD4" t="n">
        <v>43232.3196009973</v>
      </c>
      <c r="AE4" t="n">
        <v>59152.36695339812</v>
      </c>
      <c r="AF4" t="n">
        <v>2.591886970883877e-06</v>
      </c>
      <c r="AG4" t="n">
        <v>0.1102083333333333</v>
      </c>
      <c r="AH4" t="n">
        <v>53506.94807224618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8.8437</v>
      </c>
      <c r="E2" t="n">
        <v>11.31</v>
      </c>
      <c r="F2" t="n">
        <v>8.880000000000001</v>
      </c>
      <c r="G2" t="n">
        <v>8.07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35.16</v>
      </c>
      <c r="Q2" t="n">
        <v>968.67</v>
      </c>
      <c r="R2" t="n">
        <v>65.97</v>
      </c>
      <c r="S2" t="n">
        <v>23.91</v>
      </c>
      <c r="T2" t="n">
        <v>19979.08</v>
      </c>
      <c r="U2" t="n">
        <v>0.36</v>
      </c>
      <c r="V2" t="n">
        <v>0.76</v>
      </c>
      <c r="W2" t="n">
        <v>1.27</v>
      </c>
      <c r="X2" t="n">
        <v>1.38</v>
      </c>
      <c r="Y2" t="n">
        <v>1</v>
      </c>
      <c r="Z2" t="n">
        <v>10</v>
      </c>
      <c r="AA2" t="n">
        <v>35.60722332450188</v>
      </c>
      <c r="AB2" t="n">
        <v>48.71937383227048</v>
      </c>
      <c r="AC2" t="n">
        <v>44.06966517187715</v>
      </c>
      <c r="AD2" t="n">
        <v>35607.22332450188</v>
      </c>
      <c r="AE2" t="n">
        <v>48719.37383227047</v>
      </c>
      <c r="AF2" t="n">
        <v>2.603458245554785e-06</v>
      </c>
      <c r="AG2" t="n">
        <v>0.1178125</v>
      </c>
      <c r="AH2" t="n">
        <v>44069.66517187715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7.5597</v>
      </c>
      <c r="E2" t="n">
        <v>13.23</v>
      </c>
      <c r="F2" t="n">
        <v>8.949999999999999</v>
      </c>
      <c r="G2" t="n">
        <v>7.56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97.38</v>
      </c>
      <c r="Q2" t="n">
        <v>968.48</v>
      </c>
      <c r="R2" t="n">
        <v>70.56999999999999</v>
      </c>
      <c r="S2" t="n">
        <v>23.91</v>
      </c>
      <c r="T2" t="n">
        <v>22255.48</v>
      </c>
      <c r="U2" t="n">
        <v>0.34</v>
      </c>
      <c r="V2" t="n">
        <v>0.76</v>
      </c>
      <c r="W2" t="n">
        <v>1.21</v>
      </c>
      <c r="X2" t="n">
        <v>1.45</v>
      </c>
      <c r="Y2" t="n">
        <v>1</v>
      </c>
      <c r="Z2" t="n">
        <v>10</v>
      </c>
      <c r="AA2" t="n">
        <v>98.60415745788652</v>
      </c>
      <c r="AB2" t="n">
        <v>134.9145583422357</v>
      </c>
      <c r="AC2" t="n">
        <v>122.0385022478606</v>
      </c>
      <c r="AD2" t="n">
        <v>98604.15745788651</v>
      </c>
      <c r="AE2" t="n">
        <v>134914.5583422357</v>
      </c>
      <c r="AF2" t="n">
        <v>1.861134455638797e-06</v>
      </c>
      <c r="AG2" t="n">
        <v>0.1378125</v>
      </c>
      <c r="AH2" t="n">
        <v>122038.5022478607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8.1028</v>
      </c>
      <c r="E3" t="n">
        <v>12.34</v>
      </c>
      <c r="F3" t="n">
        <v>8.550000000000001</v>
      </c>
      <c r="G3" t="n">
        <v>9.5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91.42</v>
      </c>
      <c r="Q3" t="n">
        <v>968.45</v>
      </c>
      <c r="R3" t="n">
        <v>58.72</v>
      </c>
      <c r="S3" t="n">
        <v>23.91</v>
      </c>
      <c r="T3" t="n">
        <v>16416.24</v>
      </c>
      <c r="U3" t="n">
        <v>0.41</v>
      </c>
      <c r="V3" t="n">
        <v>0.79</v>
      </c>
      <c r="W3" t="n">
        <v>1.16</v>
      </c>
      <c r="X3" t="n">
        <v>1.06</v>
      </c>
      <c r="Y3" t="n">
        <v>1</v>
      </c>
      <c r="Z3" t="n">
        <v>10</v>
      </c>
      <c r="AA3" t="n">
        <v>86.99736145282391</v>
      </c>
      <c r="AB3" t="n">
        <v>119.0336279924163</v>
      </c>
      <c r="AC3" t="n">
        <v>107.6732256015973</v>
      </c>
      <c r="AD3" t="n">
        <v>86997.36145282391</v>
      </c>
      <c r="AE3" t="n">
        <v>119033.6279924163</v>
      </c>
      <c r="AF3" t="n">
        <v>1.994841100460341e-06</v>
      </c>
      <c r="AG3" t="n">
        <v>0.1285416666666667</v>
      </c>
      <c r="AH3" t="n">
        <v>107673.2256015973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8.466799999999999</v>
      </c>
      <c r="E4" t="n">
        <v>11.81</v>
      </c>
      <c r="F4" t="n">
        <v>8.34</v>
      </c>
      <c r="G4" t="n">
        <v>11.64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87.45999999999999</v>
      </c>
      <c r="Q4" t="n">
        <v>968.48</v>
      </c>
      <c r="R4" t="n">
        <v>51.73</v>
      </c>
      <c r="S4" t="n">
        <v>23.91</v>
      </c>
      <c r="T4" t="n">
        <v>12973.77</v>
      </c>
      <c r="U4" t="n">
        <v>0.46</v>
      </c>
      <c r="V4" t="n">
        <v>0.8100000000000001</v>
      </c>
      <c r="W4" t="n">
        <v>1.16</v>
      </c>
      <c r="X4" t="n">
        <v>0.84</v>
      </c>
      <c r="Y4" t="n">
        <v>1</v>
      </c>
      <c r="Z4" t="n">
        <v>10</v>
      </c>
      <c r="AA4" t="n">
        <v>80.22736621046128</v>
      </c>
      <c r="AB4" t="n">
        <v>109.7706218307095</v>
      </c>
      <c r="AC4" t="n">
        <v>99.29426774724998</v>
      </c>
      <c r="AD4" t="n">
        <v>80227.36621046129</v>
      </c>
      <c r="AE4" t="n">
        <v>109770.6218307095</v>
      </c>
      <c r="AF4" t="n">
        <v>2.0844548340546e-06</v>
      </c>
      <c r="AG4" t="n">
        <v>0.1230208333333333</v>
      </c>
      <c r="AH4" t="n">
        <v>99294.26774724998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8.7285</v>
      </c>
      <c r="E5" t="n">
        <v>11.46</v>
      </c>
      <c r="F5" t="n">
        <v>8.19</v>
      </c>
      <c r="G5" t="n">
        <v>13.65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84.5</v>
      </c>
      <c r="Q5" t="n">
        <v>968.53</v>
      </c>
      <c r="R5" t="n">
        <v>47.16</v>
      </c>
      <c r="S5" t="n">
        <v>23.91</v>
      </c>
      <c r="T5" t="n">
        <v>10724.46</v>
      </c>
      <c r="U5" t="n">
        <v>0.51</v>
      </c>
      <c r="V5" t="n">
        <v>0.83</v>
      </c>
      <c r="W5" t="n">
        <v>1.14</v>
      </c>
      <c r="X5" t="n">
        <v>0.6899999999999999</v>
      </c>
      <c r="Y5" t="n">
        <v>1</v>
      </c>
      <c r="Z5" t="n">
        <v>10</v>
      </c>
      <c r="AA5" t="n">
        <v>75.64116222376562</v>
      </c>
      <c r="AB5" t="n">
        <v>103.4955752070754</v>
      </c>
      <c r="AC5" t="n">
        <v>93.61810276629025</v>
      </c>
      <c r="AD5" t="n">
        <v>75641.16222376561</v>
      </c>
      <c r="AE5" t="n">
        <v>103495.5752070754</v>
      </c>
      <c r="AF5" t="n">
        <v>2.14888316944366e-06</v>
      </c>
      <c r="AG5" t="n">
        <v>0.119375</v>
      </c>
      <c r="AH5" t="n">
        <v>93618.10276629025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8.9085</v>
      </c>
      <c r="E6" t="n">
        <v>11.23</v>
      </c>
      <c r="F6" t="n">
        <v>8.1</v>
      </c>
      <c r="G6" t="n">
        <v>15.68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81.73</v>
      </c>
      <c r="Q6" t="n">
        <v>968.37</v>
      </c>
      <c r="R6" t="n">
        <v>44.7</v>
      </c>
      <c r="S6" t="n">
        <v>23.91</v>
      </c>
      <c r="T6" t="n">
        <v>9521.27</v>
      </c>
      <c r="U6" t="n">
        <v>0.53</v>
      </c>
      <c r="V6" t="n">
        <v>0.83</v>
      </c>
      <c r="W6" t="n">
        <v>1.13</v>
      </c>
      <c r="X6" t="n">
        <v>0.6</v>
      </c>
      <c r="Y6" t="n">
        <v>1</v>
      </c>
      <c r="Z6" t="n">
        <v>10</v>
      </c>
      <c r="AA6" t="n">
        <v>72.22773413003839</v>
      </c>
      <c r="AB6" t="n">
        <v>98.8251722994207</v>
      </c>
      <c r="AC6" t="n">
        <v>89.39343655718905</v>
      </c>
      <c r="AD6" t="n">
        <v>72227.73413003839</v>
      </c>
      <c r="AE6" t="n">
        <v>98825.17229942069</v>
      </c>
      <c r="AF6" t="n">
        <v>2.193197653089173e-06</v>
      </c>
      <c r="AG6" t="n">
        <v>0.1169791666666667</v>
      </c>
      <c r="AH6" t="n">
        <v>89393.43655718905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9.074</v>
      </c>
      <c r="E7" t="n">
        <v>11.02</v>
      </c>
      <c r="F7" t="n">
        <v>8.01</v>
      </c>
      <c r="G7" t="n">
        <v>17.8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78.92</v>
      </c>
      <c r="Q7" t="n">
        <v>968.3200000000001</v>
      </c>
      <c r="R7" t="n">
        <v>41.76</v>
      </c>
      <c r="S7" t="n">
        <v>23.91</v>
      </c>
      <c r="T7" t="n">
        <v>8069.16</v>
      </c>
      <c r="U7" t="n">
        <v>0.57</v>
      </c>
      <c r="V7" t="n">
        <v>0.84</v>
      </c>
      <c r="W7" t="n">
        <v>1.12</v>
      </c>
      <c r="X7" t="n">
        <v>0.52</v>
      </c>
      <c r="Y7" t="n">
        <v>1</v>
      </c>
      <c r="Z7" t="n">
        <v>10</v>
      </c>
      <c r="AA7" t="n">
        <v>69.03289793433507</v>
      </c>
      <c r="AB7" t="n">
        <v>94.45385647023616</v>
      </c>
      <c r="AC7" t="n">
        <v>85.43931297556018</v>
      </c>
      <c r="AD7" t="n">
        <v>69032.89793433507</v>
      </c>
      <c r="AE7" t="n">
        <v>94453.85647023616</v>
      </c>
      <c r="AF7" t="n">
        <v>2.233942358885464e-06</v>
      </c>
      <c r="AG7" t="n">
        <v>0.1147916666666667</v>
      </c>
      <c r="AH7" t="n">
        <v>85439.31297556018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9.2303</v>
      </c>
      <c r="E8" t="n">
        <v>10.83</v>
      </c>
      <c r="F8" t="n">
        <v>7.94</v>
      </c>
      <c r="G8" t="n">
        <v>20.72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21</v>
      </c>
      <c r="N8" t="n">
        <v>23.53</v>
      </c>
      <c r="O8" t="n">
        <v>17976.29</v>
      </c>
      <c r="P8" t="n">
        <v>76.64</v>
      </c>
      <c r="Q8" t="n">
        <v>968.35</v>
      </c>
      <c r="R8" t="n">
        <v>39.64</v>
      </c>
      <c r="S8" t="n">
        <v>23.91</v>
      </c>
      <c r="T8" t="n">
        <v>7033.01</v>
      </c>
      <c r="U8" t="n">
        <v>0.6</v>
      </c>
      <c r="V8" t="n">
        <v>0.85</v>
      </c>
      <c r="W8" t="n">
        <v>1.12</v>
      </c>
      <c r="X8" t="n">
        <v>0.44</v>
      </c>
      <c r="Y8" t="n">
        <v>1</v>
      </c>
      <c r="Z8" t="n">
        <v>10</v>
      </c>
      <c r="AA8" t="n">
        <v>66.37761672226956</v>
      </c>
      <c r="AB8" t="n">
        <v>90.82078357315042</v>
      </c>
      <c r="AC8" t="n">
        <v>82.15297545672129</v>
      </c>
      <c r="AD8" t="n">
        <v>66377.61672226957</v>
      </c>
      <c r="AE8" t="n">
        <v>90820.78357315042</v>
      </c>
      <c r="AF8" t="n">
        <v>2.272422102184317e-06</v>
      </c>
      <c r="AG8" t="n">
        <v>0.1128125</v>
      </c>
      <c r="AH8" t="n">
        <v>82152.97545672129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9.323</v>
      </c>
      <c r="E9" t="n">
        <v>10.73</v>
      </c>
      <c r="F9" t="n">
        <v>7.89</v>
      </c>
      <c r="G9" t="n">
        <v>22.55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73.98999999999999</v>
      </c>
      <c r="Q9" t="n">
        <v>968.37</v>
      </c>
      <c r="R9" t="n">
        <v>38.07</v>
      </c>
      <c r="S9" t="n">
        <v>23.91</v>
      </c>
      <c r="T9" t="n">
        <v>6256.72</v>
      </c>
      <c r="U9" t="n">
        <v>0.63</v>
      </c>
      <c r="V9" t="n">
        <v>0.86</v>
      </c>
      <c r="W9" t="n">
        <v>1.11</v>
      </c>
      <c r="X9" t="n">
        <v>0.39</v>
      </c>
      <c r="Y9" t="n">
        <v>1</v>
      </c>
      <c r="Z9" t="n">
        <v>10</v>
      </c>
      <c r="AA9" t="n">
        <v>64.06726842736578</v>
      </c>
      <c r="AB9" t="n">
        <v>87.6596631106914</v>
      </c>
      <c r="AC9" t="n">
        <v>79.29354789453789</v>
      </c>
      <c r="AD9" t="n">
        <v>64067.26842736578</v>
      </c>
      <c r="AE9" t="n">
        <v>87659.6631106914</v>
      </c>
      <c r="AF9" t="n">
        <v>2.295244061261757e-06</v>
      </c>
      <c r="AG9" t="n">
        <v>0.1117708333333333</v>
      </c>
      <c r="AH9" t="n">
        <v>79293.5478945379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9.453799999999999</v>
      </c>
      <c r="E10" t="n">
        <v>10.58</v>
      </c>
      <c r="F10" t="n">
        <v>7.83</v>
      </c>
      <c r="G10" t="n">
        <v>26.1</v>
      </c>
      <c r="H10" t="n">
        <v>0.37</v>
      </c>
      <c r="I10" t="n">
        <v>18</v>
      </c>
      <c r="J10" t="n">
        <v>144.54</v>
      </c>
      <c r="K10" t="n">
        <v>47.83</v>
      </c>
      <c r="L10" t="n">
        <v>3</v>
      </c>
      <c r="M10" t="n">
        <v>16</v>
      </c>
      <c r="N10" t="n">
        <v>23.71</v>
      </c>
      <c r="O10" t="n">
        <v>18060.85</v>
      </c>
      <c r="P10" t="n">
        <v>70.95</v>
      </c>
      <c r="Q10" t="n">
        <v>968.4</v>
      </c>
      <c r="R10" t="n">
        <v>36.05</v>
      </c>
      <c r="S10" t="n">
        <v>23.91</v>
      </c>
      <c r="T10" t="n">
        <v>5261.25</v>
      </c>
      <c r="U10" t="n">
        <v>0.66</v>
      </c>
      <c r="V10" t="n">
        <v>0.86</v>
      </c>
      <c r="W10" t="n">
        <v>1.11</v>
      </c>
      <c r="X10" t="n">
        <v>0.33</v>
      </c>
      <c r="Y10" t="n">
        <v>1</v>
      </c>
      <c r="Z10" t="n">
        <v>10</v>
      </c>
      <c r="AA10" t="n">
        <v>61.31149363919474</v>
      </c>
      <c r="AB10" t="n">
        <v>83.88909046931443</v>
      </c>
      <c r="AC10" t="n">
        <v>75.88283341402084</v>
      </c>
      <c r="AD10" t="n">
        <v>61311.49363919473</v>
      </c>
      <c r="AE10" t="n">
        <v>83889.09046931443</v>
      </c>
      <c r="AF10" t="n">
        <v>2.327445919377496e-06</v>
      </c>
      <c r="AG10" t="n">
        <v>0.1102083333333333</v>
      </c>
      <c r="AH10" t="n">
        <v>75882.83341402083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9.4824</v>
      </c>
      <c r="E11" t="n">
        <v>10.55</v>
      </c>
      <c r="F11" t="n">
        <v>7.83</v>
      </c>
      <c r="G11" t="n">
        <v>27.62</v>
      </c>
      <c r="H11" t="n">
        <v>0.4</v>
      </c>
      <c r="I11" t="n">
        <v>17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69.87</v>
      </c>
      <c r="Q11" t="n">
        <v>968.48</v>
      </c>
      <c r="R11" t="n">
        <v>35.88</v>
      </c>
      <c r="S11" t="n">
        <v>23.91</v>
      </c>
      <c r="T11" t="n">
        <v>5180.87</v>
      </c>
      <c r="U11" t="n">
        <v>0.67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60.51173893376416</v>
      </c>
      <c r="AB11" t="n">
        <v>82.7948307986574</v>
      </c>
      <c r="AC11" t="n">
        <v>74.89300835052788</v>
      </c>
      <c r="AD11" t="n">
        <v>60511.73893376416</v>
      </c>
      <c r="AE11" t="n">
        <v>82794.83079865741</v>
      </c>
      <c r="AF11" t="n">
        <v>2.334486998445616e-06</v>
      </c>
      <c r="AG11" t="n">
        <v>0.1098958333333333</v>
      </c>
      <c r="AH11" t="n">
        <v>74893.00835052787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9.512700000000001</v>
      </c>
      <c r="E12" t="n">
        <v>10.51</v>
      </c>
      <c r="F12" t="n">
        <v>7.82</v>
      </c>
      <c r="G12" t="n">
        <v>29.33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4</v>
      </c>
      <c r="N12" t="n">
        <v>23.9</v>
      </c>
      <c r="O12" t="n">
        <v>18145.54</v>
      </c>
      <c r="P12" t="n">
        <v>68.97</v>
      </c>
      <c r="Q12" t="n">
        <v>968.66</v>
      </c>
      <c r="R12" t="n">
        <v>35.23</v>
      </c>
      <c r="S12" t="n">
        <v>23.91</v>
      </c>
      <c r="T12" t="n">
        <v>4861.36</v>
      </c>
      <c r="U12" t="n">
        <v>0.68</v>
      </c>
      <c r="V12" t="n">
        <v>0.86</v>
      </c>
      <c r="W12" t="n">
        <v>1.12</v>
      </c>
      <c r="X12" t="n">
        <v>0.32</v>
      </c>
      <c r="Y12" t="n">
        <v>1</v>
      </c>
      <c r="Z12" t="n">
        <v>10</v>
      </c>
      <c r="AA12" t="n">
        <v>59.78562872605096</v>
      </c>
      <c r="AB12" t="n">
        <v>81.80133477874315</v>
      </c>
      <c r="AC12" t="n">
        <v>73.99433019637348</v>
      </c>
      <c r="AD12" t="n">
        <v>59785.62872605096</v>
      </c>
      <c r="AE12" t="n">
        <v>81801.33477874316</v>
      </c>
      <c r="AF12" t="n">
        <v>2.341946603192611e-06</v>
      </c>
      <c r="AG12" t="n">
        <v>0.1094791666666667</v>
      </c>
      <c r="AH12" t="n">
        <v>73994.33019637348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9.5185</v>
      </c>
      <c r="E13" t="n">
        <v>10.51</v>
      </c>
      <c r="F13" t="n">
        <v>7.82</v>
      </c>
      <c r="G13" t="n">
        <v>29.31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3</v>
      </c>
      <c r="N13" t="n">
        <v>23.99</v>
      </c>
      <c r="O13" t="n">
        <v>18187.93</v>
      </c>
      <c r="P13" t="n">
        <v>68.11</v>
      </c>
      <c r="Q13" t="n">
        <v>968.5700000000001</v>
      </c>
      <c r="R13" t="n">
        <v>35.17</v>
      </c>
      <c r="S13" t="n">
        <v>23.91</v>
      </c>
      <c r="T13" t="n">
        <v>4832.2</v>
      </c>
      <c r="U13" t="n">
        <v>0.68</v>
      </c>
      <c r="V13" t="n">
        <v>0.87</v>
      </c>
      <c r="W13" t="n">
        <v>1.12</v>
      </c>
      <c r="X13" t="n">
        <v>0.32</v>
      </c>
      <c r="Y13" t="n">
        <v>1</v>
      </c>
      <c r="Z13" t="n">
        <v>10</v>
      </c>
      <c r="AA13" t="n">
        <v>59.25869884262828</v>
      </c>
      <c r="AB13" t="n">
        <v>81.08036606573881</v>
      </c>
      <c r="AC13" t="n">
        <v>73.3421697254521</v>
      </c>
      <c r="AD13" t="n">
        <v>59258.69884262828</v>
      </c>
      <c r="AE13" t="n">
        <v>81080.36606573881</v>
      </c>
      <c r="AF13" t="n">
        <v>2.343374514332299e-06</v>
      </c>
      <c r="AG13" t="n">
        <v>0.1094791666666667</v>
      </c>
      <c r="AH13" t="n">
        <v>73342.1697254521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9.5623</v>
      </c>
      <c r="E14" t="n">
        <v>10.46</v>
      </c>
      <c r="F14" t="n">
        <v>7.8</v>
      </c>
      <c r="G14" t="n">
        <v>31.18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67.59999999999999</v>
      </c>
      <c r="Q14" t="n">
        <v>968.5</v>
      </c>
      <c r="R14" t="n">
        <v>34.53</v>
      </c>
      <c r="S14" t="n">
        <v>23.91</v>
      </c>
      <c r="T14" t="n">
        <v>4516.55</v>
      </c>
      <c r="U14" t="n">
        <v>0.6899999999999999</v>
      </c>
      <c r="V14" t="n">
        <v>0.87</v>
      </c>
      <c r="W14" t="n">
        <v>1.12</v>
      </c>
      <c r="X14" t="n">
        <v>0.3</v>
      </c>
      <c r="Y14" t="n">
        <v>1</v>
      </c>
      <c r="Z14" t="n">
        <v>10</v>
      </c>
      <c r="AA14" t="n">
        <v>58.6576601199511</v>
      </c>
      <c r="AB14" t="n">
        <v>80.25799836941525</v>
      </c>
      <c r="AC14" t="n">
        <v>72.59828764786511</v>
      </c>
      <c r="AD14" t="n">
        <v>58657.6601199511</v>
      </c>
      <c r="AE14" t="n">
        <v>80257.99836941525</v>
      </c>
      <c r="AF14" t="n">
        <v>2.354157705352708e-06</v>
      </c>
      <c r="AG14" t="n">
        <v>0.1089583333333333</v>
      </c>
      <c r="AH14" t="n">
        <v>72598.2876478651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9.5618</v>
      </c>
      <c r="E15" t="n">
        <v>10.46</v>
      </c>
      <c r="F15" t="n">
        <v>7.8</v>
      </c>
      <c r="G15" t="n">
        <v>31.19</v>
      </c>
      <c r="H15" t="n">
        <v>0.51</v>
      </c>
      <c r="I15" t="n">
        <v>15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67.77</v>
      </c>
      <c r="Q15" t="n">
        <v>968.52</v>
      </c>
      <c r="R15" t="n">
        <v>34.43</v>
      </c>
      <c r="S15" t="n">
        <v>23.91</v>
      </c>
      <c r="T15" t="n">
        <v>4465.39</v>
      </c>
      <c r="U15" t="n">
        <v>0.6899999999999999</v>
      </c>
      <c r="V15" t="n">
        <v>0.87</v>
      </c>
      <c r="W15" t="n">
        <v>1.12</v>
      </c>
      <c r="X15" t="n">
        <v>0.3</v>
      </c>
      <c r="Y15" t="n">
        <v>1</v>
      </c>
      <c r="Z15" t="n">
        <v>10</v>
      </c>
      <c r="AA15" t="n">
        <v>58.75737899333639</v>
      </c>
      <c r="AB15" t="n">
        <v>80.39443813126715</v>
      </c>
      <c r="AC15" t="n">
        <v>72.72170579034031</v>
      </c>
      <c r="AD15" t="n">
        <v>58757.37899333639</v>
      </c>
      <c r="AE15" t="n">
        <v>80394.43813126715</v>
      </c>
      <c r="AF15" t="n">
        <v>2.354034609564804e-06</v>
      </c>
      <c r="AG15" t="n">
        <v>0.1089583333333333</v>
      </c>
      <c r="AH15" t="n">
        <v>72721.7057903403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6.7935</v>
      </c>
      <c r="E2" t="n">
        <v>14.72</v>
      </c>
      <c r="F2" t="n">
        <v>9.24</v>
      </c>
      <c r="G2" t="n">
        <v>6.45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117.92</v>
      </c>
      <c r="Q2" t="n">
        <v>968.66</v>
      </c>
      <c r="R2" t="n">
        <v>79.91</v>
      </c>
      <c r="S2" t="n">
        <v>23.91</v>
      </c>
      <c r="T2" t="n">
        <v>26852.09</v>
      </c>
      <c r="U2" t="n">
        <v>0.3</v>
      </c>
      <c r="V2" t="n">
        <v>0.73</v>
      </c>
      <c r="W2" t="n">
        <v>1.23</v>
      </c>
      <c r="X2" t="n">
        <v>1.74</v>
      </c>
      <c r="Y2" t="n">
        <v>1</v>
      </c>
      <c r="Z2" t="n">
        <v>10</v>
      </c>
      <c r="AA2" t="n">
        <v>130.2131751859313</v>
      </c>
      <c r="AB2" t="n">
        <v>178.1634108891687</v>
      </c>
      <c r="AC2" t="n">
        <v>161.1597450078739</v>
      </c>
      <c r="AD2" t="n">
        <v>130213.1751859313</v>
      </c>
      <c r="AE2" t="n">
        <v>178163.4108891687</v>
      </c>
      <c r="AF2" t="n">
        <v>1.611676602176571e-06</v>
      </c>
      <c r="AG2" t="n">
        <v>0.1533333333333333</v>
      </c>
      <c r="AH2" t="n">
        <v>161159.7450078739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7.3917</v>
      </c>
      <c r="E3" t="n">
        <v>13.53</v>
      </c>
      <c r="F3" t="n">
        <v>8.800000000000001</v>
      </c>
      <c r="G3" t="n">
        <v>8.119999999999999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110.93</v>
      </c>
      <c r="Q3" t="n">
        <v>968.47</v>
      </c>
      <c r="R3" t="n">
        <v>66.3</v>
      </c>
      <c r="S3" t="n">
        <v>23.91</v>
      </c>
      <c r="T3" t="n">
        <v>20151.05</v>
      </c>
      <c r="U3" t="n">
        <v>0.36</v>
      </c>
      <c r="V3" t="n">
        <v>0.77</v>
      </c>
      <c r="W3" t="n">
        <v>1.18</v>
      </c>
      <c r="X3" t="n">
        <v>1.3</v>
      </c>
      <c r="Y3" t="n">
        <v>1</v>
      </c>
      <c r="Z3" t="n">
        <v>10</v>
      </c>
      <c r="AA3" t="n">
        <v>113.1875707159399</v>
      </c>
      <c r="AB3" t="n">
        <v>154.8682277366801</v>
      </c>
      <c r="AC3" t="n">
        <v>140.0878214404566</v>
      </c>
      <c r="AD3" t="n">
        <v>113187.5707159399</v>
      </c>
      <c r="AE3" t="n">
        <v>154868.2277366801</v>
      </c>
      <c r="AF3" t="n">
        <v>1.753592395717754e-06</v>
      </c>
      <c r="AG3" t="n">
        <v>0.1409375</v>
      </c>
      <c r="AH3" t="n">
        <v>140087.8214404566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7.8183</v>
      </c>
      <c r="E4" t="n">
        <v>12.79</v>
      </c>
      <c r="F4" t="n">
        <v>8.52</v>
      </c>
      <c r="G4" t="n">
        <v>9.83</v>
      </c>
      <c r="H4" t="n">
        <v>0.15</v>
      </c>
      <c r="I4" t="n">
        <v>52</v>
      </c>
      <c r="J4" t="n">
        <v>177.47</v>
      </c>
      <c r="K4" t="n">
        <v>52.44</v>
      </c>
      <c r="L4" t="n">
        <v>1.5</v>
      </c>
      <c r="M4" t="n">
        <v>50</v>
      </c>
      <c r="N4" t="n">
        <v>33.53</v>
      </c>
      <c r="O4" t="n">
        <v>22122.46</v>
      </c>
      <c r="P4" t="n">
        <v>106.25</v>
      </c>
      <c r="Q4" t="n">
        <v>968.35</v>
      </c>
      <c r="R4" t="n">
        <v>57.63</v>
      </c>
      <c r="S4" t="n">
        <v>23.91</v>
      </c>
      <c r="T4" t="n">
        <v>15880.49</v>
      </c>
      <c r="U4" t="n">
        <v>0.41</v>
      </c>
      <c r="V4" t="n">
        <v>0.79</v>
      </c>
      <c r="W4" t="n">
        <v>1.16</v>
      </c>
      <c r="X4" t="n">
        <v>1.02</v>
      </c>
      <c r="Y4" t="n">
        <v>1</v>
      </c>
      <c r="Z4" t="n">
        <v>10</v>
      </c>
      <c r="AA4" t="n">
        <v>102.9565026080904</v>
      </c>
      <c r="AB4" t="n">
        <v>140.8696289886582</v>
      </c>
      <c r="AC4" t="n">
        <v>127.4252293097847</v>
      </c>
      <c r="AD4" t="n">
        <v>102956.5026080904</v>
      </c>
      <c r="AE4" t="n">
        <v>140869.6289886582</v>
      </c>
      <c r="AF4" t="n">
        <v>1.854798142164876e-06</v>
      </c>
      <c r="AG4" t="n">
        <v>0.1332291666666666</v>
      </c>
      <c r="AH4" t="n">
        <v>127425.2293097847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8.146800000000001</v>
      </c>
      <c r="E5" t="n">
        <v>12.27</v>
      </c>
      <c r="F5" t="n">
        <v>8.33</v>
      </c>
      <c r="G5" t="n">
        <v>11.62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41</v>
      </c>
      <c r="N5" t="n">
        <v>33.65</v>
      </c>
      <c r="O5" t="n">
        <v>22168.15</v>
      </c>
      <c r="P5" t="n">
        <v>102.48</v>
      </c>
      <c r="Q5" t="n">
        <v>968.47</v>
      </c>
      <c r="R5" t="n">
        <v>51.68</v>
      </c>
      <c r="S5" t="n">
        <v>23.91</v>
      </c>
      <c r="T5" t="n">
        <v>12950.24</v>
      </c>
      <c r="U5" t="n">
        <v>0.46</v>
      </c>
      <c r="V5" t="n">
        <v>0.8100000000000001</v>
      </c>
      <c r="W5" t="n">
        <v>1.14</v>
      </c>
      <c r="X5" t="n">
        <v>0.83</v>
      </c>
      <c r="Y5" t="n">
        <v>1</v>
      </c>
      <c r="Z5" t="n">
        <v>10</v>
      </c>
      <c r="AA5" t="n">
        <v>95.77508055125837</v>
      </c>
      <c r="AB5" t="n">
        <v>131.0436905085245</v>
      </c>
      <c r="AC5" t="n">
        <v>118.5370646074005</v>
      </c>
      <c r="AD5" t="n">
        <v>95775.08055125838</v>
      </c>
      <c r="AE5" t="n">
        <v>131043.6905085245</v>
      </c>
      <c r="AF5" t="n">
        <v>1.932730837213821e-06</v>
      </c>
      <c r="AG5" t="n">
        <v>0.1278125</v>
      </c>
      <c r="AH5" t="n">
        <v>118537.0646074005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8.3756</v>
      </c>
      <c r="E6" t="n">
        <v>11.94</v>
      </c>
      <c r="F6" t="n">
        <v>8.199999999999999</v>
      </c>
      <c r="G6" t="n">
        <v>13.3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99.65000000000001</v>
      </c>
      <c r="Q6" t="n">
        <v>968.46</v>
      </c>
      <c r="R6" t="n">
        <v>47.63</v>
      </c>
      <c r="S6" t="n">
        <v>23.91</v>
      </c>
      <c r="T6" t="n">
        <v>10958.33</v>
      </c>
      <c r="U6" t="n">
        <v>0.5</v>
      </c>
      <c r="V6" t="n">
        <v>0.82</v>
      </c>
      <c r="W6" t="n">
        <v>1.14</v>
      </c>
      <c r="X6" t="n">
        <v>0.71</v>
      </c>
      <c r="Y6" t="n">
        <v>1</v>
      </c>
      <c r="Z6" t="n">
        <v>10</v>
      </c>
      <c r="AA6" t="n">
        <v>90.98051402795014</v>
      </c>
      <c r="AB6" t="n">
        <v>124.4835530699909</v>
      </c>
      <c r="AC6" t="n">
        <v>112.6030174787877</v>
      </c>
      <c r="AD6" t="n">
        <v>90980.51402795014</v>
      </c>
      <c r="AE6" t="n">
        <v>124483.5530699909</v>
      </c>
      <c r="AF6" t="n">
        <v>1.987010900005902e-06</v>
      </c>
      <c r="AG6" t="n">
        <v>0.124375</v>
      </c>
      <c r="AH6" t="n">
        <v>112603.0174787877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8.5549</v>
      </c>
      <c r="E7" t="n">
        <v>11.69</v>
      </c>
      <c r="F7" t="n">
        <v>8.130000000000001</v>
      </c>
      <c r="G7" t="n">
        <v>15.25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97.39</v>
      </c>
      <c r="Q7" t="n">
        <v>968.36</v>
      </c>
      <c r="R7" t="n">
        <v>45.33</v>
      </c>
      <c r="S7" t="n">
        <v>23.91</v>
      </c>
      <c r="T7" t="n">
        <v>9830.629999999999</v>
      </c>
      <c r="U7" t="n">
        <v>0.53</v>
      </c>
      <c r="V7" t="n">
        <v>0.83</v>
      </c>
      <c r="W7" t="n">
        <v>1.14</v>
      </c>
      <c r="X7" t="n">
        <v>0.63</v>
      </c>
      <c r="Y7" t="n">
        <v>1</v>
      </c>
      <c r="Z7" t="n">
        <v>10</v>
      </c>
      <c r="AA7" t="n">
        <v>87.46771037919108</v>
      </c>
      <c r="AB7" t="n">
        <v>119.6771801438017</v>
      </c>
      <c r="AC7" t="n">
        <v>108.2553580388857</v>
      </c>
      <c r="AD7" t="n">
        <v>87467.71037919108</v>
      </c>
      <c r="AE7" t="n">
        <v>119677.1801438017</v>
      </c>
      <c r="AF7" t="n">
        <v>2.029547679982388e-06</v>
      </c>
      <c r="AG7" t="n">
        <v>0.1217708333333333</v>
      </c>
      <c r="AH7" t="n">
        <v>108255.3580388857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8.689399999999999</v>
      </c>
      <c r="E8" t="n">
        <v>11.51</v>
      </c>
      <c r="F8" t="n">
        <v>8.06</v>
      </c>
      <c r="G8" t="n">
        <v>16.67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27</v>
      </c>
      <c r="N8" t="n">
        <v>34.02</v>
      </c>
      <c r="O8" t="n">
        <v>22305.48</v>
      </c>
      <c r="P8" t="n">
        <v>95.48</v>
      </c>
      <c r="Q8" t="n">
        <v>968.35</v>
      </c>
      <c r="R8" t="n">
        <v>43.11</v>
      </c>
      <c r="S8" t="n">
        <v>23.91</v>
      </c>
      <c r="T8" t="n">
        <v>8736.1</v>
      </c>
      <c r="U8" t="n">
        <v>0.55</v>
      </c>
      <c r="V8" t="n">
        <v>0.84</v>
      </c>
      <c r="W8" t="n">
        <v>1.13</v>
      </c>
      <c r="X8" t="n">
        <v>0.5600000000000001</v>
      </c>
      <c r="Y8" t="n">
        <v>1</v>
      </c>
      <c r="Z8" t="n">
        <v>10</v>
      </c>
      <c r="AA8" t="n">
        <v>84.74352193969494</v>
      </c>
      <c r="AB8" t="n">
        <v>115.9498253381731</v>
      </c>
      <c r="AC8" t="n">
        <v>104.8837367445298</v>
      </c>
      <c r="AD8" t="n">
        <v>84743.52193969494</v>
      </c>
      <c r="AE8" t="n">
        <v>115949.8253381731</v>
      </c>
      <c r="AF8" t="n">
        <v>2.061456195915669e-06</v>
      </c>
      <c r="AG8" t="n">
        <v>0.1198958333333333</v>
      </c>
      <c r="AH8" t="n">
        <v>104883.7367445298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8.8058</v>
      </c>
      <c r="E9" t="n">
        <v>11.36</v>
      </c>
      <c r="F9" t="n">
        <v>8.01</v>
      </c>
      <c r="G9" t="n">
        <v>18.49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93.88</v>
      </c>
      <c r="Q9" t="n">
        <v>968.37</v>
      </c>
      <c r="R9" t="n">
        <v>41.4</v>
      </c>
      <c r="S9" t="n">
        <v>23.91</v>
      </c>
      <c r="T9" t="n">
        <v>7897.9</v>
      </c>
      <c r="U9" t="n">
        <v>0.58</v>
      </c>
      <c r="V9" t="n">
        <v>0.84</v>
      </c>
      <c r="W9" t="n">
        <v>1.13</v>
      </c>
      <c r="X9" t="n">
        <v>0.51</v>
      </c>
      <c r="Y9" t="n">
        <v>1</v>
      </c>
      <c r="Z9" t="n">
        <v>10</v>
      </c>
      <c r="AA9" t="n">
        <v>82.51562509337285</v>
      </c>
      <c r="AB9" t="n">
        <v>112.9015185851647</v>
      </c>
      <c r="AC9" t="n">
        <v>102.1263561097021</v>
      </c>
      <c r="AD9" t="n">
        <v>82515.62509337284</v>
      </c>
      <c r="AE9" t="n">
        <v>112901.5185851647</v>
      </c>
      <c r="AF9" t="n">
        <v>2.089070703385067e-06</v>
      </c>
      <c r="AG9" t="n">
        <v>0.1183333333333333</v>
      </c>
      <c r="AH9" t="n">
        <v>102126.3561097021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8.9465</v>
      </c>
      <c r="E10" t="n">
        <v>11.18</v>
      </c>
      <c r="F10" t="n">
        <v>7.94</v>
      </c>
      <c r="G10" t="n">
        <v>20.71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91.5</v>
      </c>
      <c r="Q10" t="n">
        <v>968.3200000000001</v>
      </c>
      <c r="R10" t="n">
        <v>39.52</v>
      </c>
      <c r="S10" t="n">
        <v>23.91</v>
      </c>
      <c r="T10" t="n">
        <v>6968.54</v>
      </c>
      <c r="U10" t="n">
        <v>0.61</v>
      </c>
      <c r="V10" t="n">
        <v>0.85</v>
      </c>
      <c r="W10" t="n">
        <v>1.12</v>
      </c>
      <c r="X10" t="n">
        <v>0.44</v>
      </c>
      <c r="Y10" t="n">
        <v>1</v>
      </c>
      <c r="Z10" t="n">
        <v>10</v>
      </c>
      <c r="AA10" t="n">
        <v>79.60215954091319</v>
      </c>
      <c r="AB10" t="n">
        <v>108.9151864832626</v>
      </c>
      <c r="AC10" t="n">
        <v>98.52047394875208</v>
      </c>
      <c r="AD10" t="n">
        <v>79602.1595409132</v>
      </c>
      <c r="AE10" t="n">
        <v>108915.1864832626</v>
      </c>
      <c r="AF10" t="n">
        <v>2.122450095145757e-06</v>
      </c>
      <c r="AG10" t="n">
        <v>0.1164583333333333</v>
      </c>
      <c r="AH10" t="n">
        <v>98520.47394875209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9.0359</v>
      </c>
      <c r="E11" t="n">
        <v>11.07</v>
      </c>
      <c r="F11" t="n">
        <v>7.9</v>
      </c>
      <c r="G11" t="n">
        <v>22.57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89.52</v>
      </c>
      <c r="Q11" t="n">
        <v>968.34</v>
      </c>
      <c r="R11" t="n">
        <v>37.99</v>
      </c>
      <c r="S11" t="n">
        <v>23.91</v>
      </c>
      <c r="T11" t="n">
        <v>6218.03</v>
      </c>
      <c r="U11" t="n">
        <v>0.63</v>
      </c>
      <c r="V11" t="n">
        <v>0.86</v>
      </c>
      <c r="W11" t="n">
        <v>1.12</v>
      </c>
      <c r="X11" t="n">
        <v>0.4</v>
      </c>
      <c r="Y11" t="n">
        <v>1</v>
      </c>
      <c r="Z11" t="n">
        <v>10</v>
      </c>
      <c r="AA11" t="n">
        <v>77.52869867764844</v>
      </c>
      <c r="AB11" t="n">
        <v>106.0781858555078</v>
      </c>
      <c r="AC11" t="n">
        <v>95.95423267915396</v>
      </c>
      <c r="AD11" t="n">
        <v>77528.69867764844</v>
      </c>
      <c r="AE11" t="n">
        <v>106078.1858555078</v>
      </c>
      <c r="AF11" t="n">
        <v>2.14365917562483e-06</v>
      </c>
      <c r="AG11" t="n">
        <v>0.1153125</v>
      </c>
      <c r="AH11" t="n">
        <v>95954.23267915397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9.134499999999999</v>
      </c>
      <c r="E12" t="n">
        <v>10.95</v>
      </c>
      <c r="F12" t="n">
        <v>7.85</v>
      </c>
      <c r="G12" t="n">
        <v>24.79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17</v>
      </c>
      <c r="N12" t="n">
        <v>34.51</v>
      </c>
      <c r="O12" t="n">
        <v>22489.16</v>
      </c>
      <c r="P12" t="n">
        <v>87.89</v>
      </c>
      <c r="Q12" t="n">
        <v>968.34</v>
      </c>
      <c r="R12" t="n">
        <v>36.57</v>
      </c>
      <c r="S12" t="n">
        <v>23.91</v>
      </c>
      <c r="T12" t="n">
        <v>5514.35</v>
      </c>
      <c r="U12" t="n">
        <v>0.65</v>
      </c>
      <c r="V12" t="n">
        <v>0.86</v>
      </c>
      <c r="W12" t="n">
        <v>1.11</v>
      </c>
      <c r="X12" t="n">
        <v>0.35</v>
      </c>
      <c r="Y12" t="n">
        <v>1</v>
      </c>
      <c r="Z12" t="n">
        <v>10</v>
      </c>
      <c r="AA12" t="n">
        <v>75.60285276843702</v>
      </c>
      <c r="AB12" t="n">
        <v>103.4431585202009</v>
      </c>
      <c r="AC12" t="n">
        <v>93.57068865444383</v>
      </c>
      <c r="AD12" t="n">
        <v>75602.85276843702</v>
      </c>
      <c r="AE12" t="n">
        <v>103443.1585202009</v>
      </c>
      <c r="AF12" t="n">
        <v>2.167050846041347e-06</v>
      </c>
      <c r="AG12" t="n">
        <v>0.1140625</v>
      </c>
      <c r="AH12" t="n">
        <v>93570.68865444383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9.180400000000001</v>
      </c>
      <c r="E13" t="n">
        <v>10.89</v>
      </c>
      <c r="F13" t="n">
        <v>7.83</v>
      </c>
      <c r="G13" t="n">
        <v>26.11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85.06</v>
      </c>
      <c r="Q13" t="n">
        <v>968.4299999999999</v>
      </c>
      <c r="R13" t="n">
        <v>35.9</v>
      </c>
      <c r="S13" t="n">
        <v>23.91</v>
      </c>
      <c r="T13" t="n">
        <v>5186.78</v>
      </c>
      <c r="U13" t="n">
        <v>0.67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73.50135947670152</v>
      </c>
      <c r="AB13" t="n">
        <v>100.5678026871091</v>
      </c>
      <c r="AC13" t="n">
        <v>90.96975274647406</v>
      </c>
      <c r="AD13" t="n">
        <v>73501.35947670152</v>
      </c>
      <c r="AE13" t="n">
        <v>100567.8026871091</v>
      </c>
      <c r="AF13" t="n">
        <v>2.177940071924899e-06</v>
      </c>
      <c r="AG13" t="n">
        <v>0.1134375</v>
      </c>
      <c r="AH13" t="n">
        <v>90969.75274647406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9.2225</v>
      </c>
      <c r="E14" t="n">
        <v>10.84</v>
      </c>
      <c r="F14" t="n">
        <v>7.82</v>
      </c>
      <c r="G14" t="n">
        <v>27.59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84.19</v>
      </c>
      <c r="Q14" t="n">
        <v>968.37</v>
      </c>
      <c r="R14" t="n">
        <v>35.72</v>
      </c>
      <c r="S14" t="n">
        <v>23.91</v>
      </c>
      <c r="T14" t="n">
        <v>5099.31</v>
      </c>
      <c r="U14" t="n">
        <v>0.67</v>
      </c>
      <c r="V14" t="n">
        <v>0.87</v>
      </c>
      <c r="W14" t="n">
        <v>1.11</v>
      </c>
      <c r="X14" t="n">
        <v>0.32</v>
      </c>
      <c r="Y14" t="n">
        <v>1</v>
      </c>
      <c r="Z14" t="n">
        <v>10</v>
      </c>
      <c r="AA14" t="n">
        <v>72.63306941031172</v>
      </c>
      <c r="AB14" t="n">
        <v>99.3797699120209</v>
      </c>
      <c r="AC14" t="n">
        <v>89.89510415202547</v>
      </c>
      <c r="AD14" t="n">
        <v>72633.06941031171</v>
      </c>
      <c r="AE14" t="n">
        <v>99379.7699120209</v>
      </c>
      <c r="AF14" t="n">
        <v>2.18792779326907e-06</v>
      </c>
      <c r="AG14" t="n">
        <v>0.1129166666666667</v>
      </c>
      <c r="AH14" t="n">
        <v>89895.10415202547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9.3233</v>
      </c>
      <c r="E15" t="n">
        <v>10.73</v>
      </c>
      <c r="F15" t="n">
        <v>7.77</v>
      </c>
      <c r="G15" t="n">
        <v>31.09</v>
      </c>
      <c r="H15" t="n">
        <v>0.42</v>
      </c>
      <c r="I15" t="n">
        <v>15</v>
      </c>
      <c r="J15" t="n">
        <v>181.57</v>
      </c>
      <c r="K15" t="n">
        <v>52.44</v>
      </c>
      <c r="L15" t="n">
        <v>4.25</v>
      </c>
      <c r="M15" t="n">
        <v>13</v>
      </c>
      <c r="N15" t="n">
        <v>34.88</v>
      </c>
      <c r="O15" t="n">
        <v>22627.36</v>
      </c>
      <c r="P15" t="n">
        <v>81.86</v>
      </c>
      <c r="Q15" t="n">
        <v>968.38</v>
      </c>
      <c r="R15" t="n">
        <v>34.35</v>
      </c>
      <c r="S15" t="n">
        <v>23.91</v>
      </c>
      <c r="T15" t="n">
        <v>4423.48</v>
      </c>
      <c r="U15" t="n">
        <v>0.7</v>
      </c>
      <c r="V15" t="n">
        <v>0.87</v>
      </c>
      <c r="W15" t="n">
        <v>1.1</v>
      </c>
      <c r="X15" t="n">
        <v>0.28</v>
      </c>
      <c r="Y15" t="n">
        <v>1</v>
      </c>
      <c r="Z15" t="n">
        <v>10</v>
      </c>
      <c r="AA15" t="n">
        <v>70.37289220057554</v>
      </c>
      <c r="AB15" t="n">
        <v>96.28729574168025</v>
      </c>
      <c r="AC15" t="n">
        <v>87.09777137618639</v>
      </c>
      <c r="AD15" t="n">
        <v>70372.89220057553</v>
      </c>
      <c r="AE15" t="n">
        <v>96287.29574168025</v>
      </c>
      <c r="AF15" t="n">
        <v>2.211841387366281e-06</v>
      </c>
      <c r="AG15" t="n">
        <v>0.1117708333333333</v>
      </c>
      <c r="AH15" t="n">
        <v>87097.77137618639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9.3809</v>
      </c>
      <c r="E16" t="n">
        <v>10.66</v>
      </c>
      <c r="F16" t="n">
        <v>7.74</v>
      </c>
      <c r="G16" t="n">
        <v>33.18</v>
      </c>
      <c r="H16" t="n">
        <v>0.44</v>
      </c>
      <c r="I16" t="n">
        <v>14</v>
      </c>
      <c r="J16" t="n">
        <v>181.94</v>
      </c>
      <c r="K16" t="n">
        <v>52.44</v>
      </c>
      <c r="L16" t="n">
        <v>4.5</v>
      </c>
      <c r="M16" t="n">
        <v>12</v>
      </c>
      <c r="N16" t="n">
        <v>35</v>
      </c>
      <c r="O16" t="n">
        <v>22673.63</v>
      </c>
      <c r="P16" t="n">
        <v>79.95</v>
      </c>
      <c r="Q16" t="n">
        <v>968.4</v>
      </c>
      <c r="R16" t="n">
        <v>33.24</v>
      </c>
      <c r="S16" t="n">
        <v>23.91</v>
      </c>
      <c r="T16" t="n">
        <v>3874.95</v>
      </c>
      <c r="U16" t="n">
        <v>0.72</v>
      </c>
      <c r="V16" t="n">
        <v>0.87</v>
      </c>
      <c r="W16" t="n">
        <v>1.1</v>
      </c>
      <c r="X16" t="n">
        <v>0.24</v>
      </c>
      <c r="Y16" t="n">
        <v>1</v>
      </c>
      <c r="Z16" t="n">
        <v>10</v>
      </c>
      <c r="AA16" t="n">
        <v>68.76351445873775</v>
      </c>
      <c r="AB16" t="n">
        <v>94.0852741145639</v>
      </c>
      <c r="AC16" t="n">
        <v>85.10590760260456</v>
      </c>
      <c r="AD16" t="n">
        <v>68763.51445873774</v>
      </c>
      <c r="AE16" t="n">
        <v>94085.2741145639</v>
      </c>
      <c r="AF16" t="n">
        <v>2.225506298278972e-06</v>
      </c>
      <c r="AG16" t="n">
        <v>0.1110416666666667</v>
      </c>
      <c r="AH16" t="n">
        <v>85105.90760260457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9.4145</v>
      </c>
      <c r="E17" t="n">
        <v>10.62</v>
      </c>
      <c r="F17" t="n">
        <v>7.74</v>
      </c>
      <c r="G17" t="n">
        <v>35.72</v>
      </c>
      <c r="H17" t="n">
        <v>0.46</v>
      </c>
      <c r="I17" t="n">
        <v>13</v>
      </c>
      <c r="J17" t="n">
        <v>182.32</v>
      </c>
      <c r="K17" t="n">
        <v>52.44</v>
      </c>
      <c r="L17" t="n">
        <v>4.75</v>
      </c>
      <c r="M17" t="n">
        <v>8</v>
      </c>
      <c r="N17" t="n">
        <v>35.12</v>
      </c>
      <c r="O17" t="n">
        <v>22719.83</v>
      </c>
      <c r="P17" t="n">
        <v>78.77</v>
      </c>
      <c r="Q17" t="n">
        <v>968.36</v>
      </c>
      <c r="R17" t="n">
        <v>33.23</v>
      </c>
      <c r="S17" t="n">
        <v>23.91</v>
      </c>
      <c r="T17" t="n">
        <v>3876.48</v>
      </c>
      <c r="U17" t="n">
        <v>0.72</v>
      </c>
      <c r="V17" t="n">
        <v>0.87</v>
      </c>
      <c r="W17" t="n">
        <v>1.1</v>
      </c>
      <c r="X17" t="n">
        <v>0.24</v>
      </c>
      <c r="Y17" t="n">
        <v>1</v>
      </c>
      <c r="Z17" t="n">
        <v>10</v>
      </c>
      <c r="AA17" t="n">
        <v>67.84178043499421</v>
      </c>
      <c r="AB17" t="n">
        <v>92.82411695924343</v>
      </c>
      <c r="AC17" t="n">
        <v>83.96511351614228</v>
      </c>
      <c r="AD17" t="n">
        <v>67841.7804349942</v>
      </c>
      <c r="AE17" t="n">
        <v>92824.11695924343</v>
      </c>
      <c r="AF17" t="n">
        <v>2.233477496311376e-06</v>
      </c>
      <c r="AG17" t="n">
        <v>0.110625</v>
      </c>
      <c r="AH17" t="n">
        <v>83965.11351614229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9.4024</v>
      </c>
      <c r="E18" t="n">
        <v>10.64</v>
      </c>
      <c r="F18" t="n">
        <v>7.75</v>
      </c>
      <c r="G18" t="n">
        <v>35.78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5</v>
      </c>
      <c r="N18" t="n">
        <v>35.25</v>
      </c>
      <c r="O18" t="n">
        <v>22766.06</v>
      </c>
      <c r="P18" t="n">
        <v>78.18000000000001</v>
      </c>
      <c r="Q18" t="n">
        <v>968.3200000000001</v>
      </c>
      <c r="R18" t="n">
        <v>33.33</v>
      </c>
      <c r="S18" t="n">
        <v>23.91</v>
      </c>
      <c r="T18" t="n">
        <v>3925.11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67.61202486217717</v>
      </c>
      <c r="AB18" t="n">
        <v>92.50975524841479</v>
      </c>
      <c r="AC18" t="n">
        <v>83.68075404578562</v>
      </c>
      <c r="AD18" t="n">
        <v>67612.02486217716</v>
      </c>
      <c r="AE18" t="n">
        <v>92509.75524841479</v>
      </c>
      <c r="AF18" t="n">
        <v>2.230606916067564e-06</v>
      </c>
      <c r="AG18" t="n">
        <v>0.1108333333333333</v>
      </c>
      <c r="AH18" t="n">
        <v>83680.75404578562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9.410500000000001</v>
      </c>
      <c r="E19" t="n">
        <v>10.63</v>
      </c>
      <c r="F19" t="n">
        <v>7.74</v>
      </c>
      <c r="G19" t="n">
        <v>35.74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2</v>
      </c>
      <c r="N19" t="n">
        <v>35.37</v>
      </c>
      <c r="O19" t="n">
        <v>22812.34</v>
      </c>
      <c r="P19" t="n">
        <v>77.62</v>
      </c>
      <c r="Q19" t="n">
        <v>968.35</v>
      </c>
      <c r="R19" t="n">
        <v>33.1</v>
      </c>
      <c r="S19" t="n">
        <v>23.91</v>
      </c>
      <c r="T19" t="n">
        <v>3811.39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67.20506194145558</v>
      </c>
      <c r="AB19" t="n">
        <v>91.95293062634688</v>
      </c>
      <c r="AC19" t="n">
        <v>83.1770719841394</v>
      </c>
      <c r="AD19" t="n">
        <v>67205.06194145558</v>
      </c>
      <c r="AE19" t="n">
        <v>91952.93062634689</v>
      </c>
      <c r="AF19" t="n">
        <v>2.232528544164662e-06</v>
      </c>
      <c r="AG19" t="n">
        <v>0.1107291666666667</v>
      </c>
      <c r="AH19" t="n">
        <v>83177.0719841394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9.4575</v>
      </c>
      <c r="E20" t="n">
        <v>10.57</v>
      </c>
      <c r="F20" t="n">
        <v>7.73</v>
      </c>
      <c r="G20" t="n">
        <v>38.63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</v>
      </c>
      <c r="N20" t="n">
        <v>35.5</v>
      </c>
      <c r="O20" t="n">
        <v>22858.66</v>
      </c>
      <c r="P20" t="n">
        <v>76.92</v>
      </c>
      <c r="Q20" t="n">
        <v>968.3200000000001</v>
      </c>
      <c r="R20" t="n">
        <v>32.48</v>
      </c>
      <c r="S20" t="n">
        <v>23.91</v>
      </c>
      <c r="T20" t="n">
        <v>3505.13</v>
      </c>
      <c r="U20" t="n">
        <v>0.74</v>
      </c>
      <c r="V20" t="n">
        <v>0.88</v>
      </c>
      <c r="W20" t="n">
        <v>1.11</v>
      </c>
      <c r="X20" t="n">
        <v>0.23</v>
      </c>
      <c r="Y20" t="n">
        <v>1</v>
      </c>
      <c r="Z20" t="n">
        <v>10</v>
      </c>
      <c r="AA20" t="n">
        <v>66.45001109412271</v>
      </c>
      <c r="AB20" t="n">
        <v>90.91983674653414</v>
      </c>
      <c r="AC20" t="n">
        <v>82.24257513425931</v>
      </c>
      <c r="AD20" t="n">
        <v>66450.01109412272</v>
      </c>
      <c r="AE20" t="n">
        <v>90919.83674653414</v>
      </c>
      <c r="AF20" t="n">
        <v>2.243678731888559e-06</v>
      </c>
      <c r="AG20" t="n">
        <v>0.1101041666666667</v>
      </c>
      <c r="AH20" t="n">
        <v>82242.57513425931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9.450100000000001</v>
      </c>
      <c r="E21" t="n">
        <v>10.58</v>
      </c>
      <c r="F21" t="n">
        <v>7.73</v>
      </c>
      <c r="G21" t="n">
        <v>38.67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77.16</v>
      </c>
      <c r="Q21" t="n">
        <v>968.34</v>
      </c>
      <c r="R21" t="n">
        <v>32.74</v>
      </c>
      <c r="S21" t="n">
        <v>23.91</v>
      </c>
      <c r="T21" t="n">
        <v>3638.34</v>
      </c>
      <c r="U21" t="n">
        <v>0.73</v>
      </c>
      <c r="V21" t="n">
        <v>0.87</v>
      </c>
      <c r="W21" t="n">
        <v>1.11</v>
      </c>
      <c r="X21" t="n">
        <v>0.24</v>
      </c>
      <c r="Y21" t="n">
        <v>1</v>
      </c>
      <c r="Z21" t="n">
        <v>10</v>
      </c>
      <c r="AA21" t="n">
        <v>66.63902652944464</v>
      </c>
      <c r="AB21" t="n">
        <v>91.17845600391391</v>
      </c>
      <c r="AC21" t="n">
        <v>82.47651213268924</v>
      </c>
      <c r="AD21" t="n">
        <v>66639.02652944463</v>
      </c>
      <c r="AE21" t="n">
        <v>91178.4560039139</v>
      </c>
      <c r="AF21" t="n">
        <v>2.241923170417137e-06</v>
      </c>
      <c r="AG21" t="n">
        <v>0.1102083333333333</v>
      </c>
      <c r="AH21" t="n">
        <v>82476.51213268924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9.4436</v>
      </c>
      <c r="E22" t="n">
        <v>10.59</v>
      </c>
      <c r="F22" t="n">
        <v>7.74</v>
      </c>
      <c r="G22" t="n">
        <v>38.71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77.5</v>
      </c>
      <c r="Q22" t="n">
        <v>968.38</v>
      </c>
      <c r="R22" t="n">
        <v>32.83</v>
      </c>
      <c r="S22" t="n">
        <v>23.91</v>
      </c>
      <c r="T22" t="n">
        <v>3681.65</v>
      </c>
      <c r="U22" t="n">
        <v>0.73</v>
      </c>
      <c r="V22" t="n">
        <v>0.87</v>
      </c>
      <c r="W22" t="n">
        <v>1.12</v>
      </c>
      <c r="X22" t="n">
        <v>0.25</v>
      </c>
      <c r="Y22" t="n">
        <v>1</v>
      </c>
      <c r="Z22" t="n">
        <v>10</v>
      </c>
      <c r="AA22" t="n">
        <v>66.90599511569556</v>
      </c>
      <c r="AB22" t="n">
        <v>91.54373420144503</v>
      </c>
      <c r="AC22" t="n">
        <v>82.80692869171928</v>
      </c>
      <c r="AD22" t="n">
        <v>66905.99511569556</v>
      </c>
      <c r="AE22" t="n">
        <v>91543.73420144504</v>
      </c>
      <c r="AF22" t="n">
        <v>2.240381123178725e-06</v>
      </c>
      <c r="AG22" t="n">
        <v>0.1103125</v>
      </c>
      <c r="AH22" t="n">
        <v>82806.92869171928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6.1166</v>
      </c>
      <c r="E2" t="n">
        <v>16.35</v>
      </c>
      <c r="F2" t="n">
        <v>9.51</v>
      </c>
      <c r="G2" t="n">
        <v>5.71</v>
      </c>
      <c r="H2" t="n">
        <v>0.08</v>
      </c>
      <c r="I2" t="n">
        <v>100</v>
      </c>
      <c r="J2" t="n">
        <v>213.37</v>
      </c>
      <c r="K2" t="n">
        <v>56.13</v>
      </c>
      <c r="L2" t="n">
        <v>1</v>
      </c>
      <c r="M2" t="n">
        <v>98</v>
      </c>
      <c r="N2" t="n">
        <v>46.25</v>
      </c>
      <c r="O2" t="n">
        <v>26550.29</v>
      </c>
      <c r="P2" t="n">
        <v>138.08</v>
      </c>
      <c r="Q2" t="n">
        <v>968.62</v>
      </c>
      <c r="R2" t="n">
        <v>88.72</v>
      </c>
      <c r="S2" t="n">
        <v>23.91</v>
      </c>
      <c r="T2" t="n">
        <v>31187.47</v>
      </c>
      <c r="U2" t="n">
        <v>0.27</v>
      </c>
      <c r="V2" t="n">
        <v>0.71</v>
      </c>
      <c r="W2" t="n">
        <v>1.24</v>
      </c>
      <c r="X2" t="n">
        <v>2.02</v>
      </c>
      <c r="Y2" t="n">
        <v>1</v>
      </c>
      <c r="Z2" t="n">
        <v>10</v>
      </c>
      <c r="AA2" t="n">
        <v>166.7341739829116</v>
      </c>
      <c r="AB2" t="n">
        <v>228.1330526359268</v>
      </c>
      <c r="AC2" t="n">
        <v>206.36035427917</v>
      </c>
      <c r="AD2" t="n">
        <v>166734.1739829116</v>
      </c>
      <c r="AE2" t="n">
        <v>228133.0526359268</v>
      </c>
      <c r="AF2" t="n">
        <v>1.406359391815856e-06</v>
      </c>
      <c r="AG2" t="n">
        <v>0.1703125</v>
      </c>
      <c r="AH2" t="n">
        <v>206360.35427917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6.7349</v>
      </c>
      <c r="E3" t="n">
        <v>14.85</v>
      </c>
      <c r="F3" t="n">
        <v>9.029999999999999</v>
      </c>
      <c r="G3" t="n">
        <v>7.13</v>
      </c>
      <c r="H3" t="n">
        <v>0.1</v>
      </c>
      <c r="I3" t="n">
        <v>76</v>
      </c>
      <c r="J3" t="n">
        <v>213.78</v>
      </c>
      <c r="K3" t="n">
        <v>56.13</v>
      </c>
      <c r="L3" t="n">
        <v>1.25</v>
      </c>
      <c r="M3" t="n">
        <v>74</v>
      </c>
      <c r="N3" t="n">
        <v>46.4</v>
      </c>
      <c r="O3" t="n">
        <v>26600.32</v>
      </c>
      <c r="P3" t="n">
        <v>130.1</v>
      </c>
      <c r="Q3" t="n">
        <v>968.86</v>
      </c>
      <c r="R3" t="n">
        <v>73.16</v>
      </c>
      <c r="S3" t="n">
        <v>23.91</v>
      </c>
      <c r="T3" t="n">
        <v>23526.71</v>
      </c>
      <c r="U3" t="n">
        <v>0.33</v>
      </c>
      <c r="V3" t="n">
        <v>0.75</v>
      </c>
      <c r="W3" t="n">
        <v>1.21</v>
      </c>
      <c r="X3" t="n">
        <v>1.53</v>
      </c>
      <c r="Y3" t="n">
        <v>1</v>
      </c>
      <c r="Z3" t="n">
        <v>10</v>
      </c>
      <c r="AA3" t="n">
        <v>143.2159018775939</v>
      </c>
      <c r="AB3" t="n">
        <v>195.9543151885087</v>
      </c>
      <c r="AC3" t="n">
        <v>177.2527103705817</v>
      </c>
      <c r="AD3" t="n">
        <v>143215.9018775939</v>
      </c>
      <c r="AE3" t="n">
        <v>195954.3151885087</v>
      </c>
      <c r="AF3" t="n">
        <v>1.548522033145965e-06</v>
      </c>
      <c r="AG3" t="n">
        <v>0.1546875</v>
      </c>
      <c r="AH3" t="n">
        <v>177252.7103705817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7.1983</v>
      </c>
      <c r="E4" t="n">
        <v>13.89</v>
      </c>
      <c r="F4" t="n">
        <v>8.699999999999999</v>
      </c>
      <c r="G4" t="n">
        <v>8.56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124.39</v>
      </c>
      <c r="Q4" t="n">
        <v>968.52</v>
      </c>
      <c r="R4" t="n">
        <v>63.37</v>
      </c>
      <c r="S4" t="n">
        <v>23.91</v>
      </c>
      <c r="T4" t="n">
        <v>18706.45</v>
      </c>
      <c r="U4" t="n">
        <v>0.38</v>
      </c>
      <c r="V4" t="n">
        <v>0.78</v>
      </c>
      <c r="W4" t="n">
        <v>1.17</v>
      </c>
      <c r="X4" t="n">
        <v>1.21</v>
      </c>
      <c r="Y4" t="n">
        <v>1</v>
      </c>
      <c r="Z4" t="n">
        <v>10</v>
      </c>
      <c r="AA4" t="n">
        <v>128.5538090442269</v>
      </c>
      <c r="AB4" t="n">
        <v>175.8929929280224</v>
      </c>
      <c r="AC4" t="n">
        <v>159.1060125503871</v>
      </c>
      <c r="AD4" t="n">
        <v>128553.8090442269</v>
      </c>
      <c r="AE4" t="n">
        <v>175892.9929280224</v>
      </c>
      <c r="AF4" t="n">
        <v>1.655069288511277e-06</v>
      </c>
      <c r="AG4" t="n">
        <v>0.1446875</v>
      </c>
      <c r="AH4" t="n">
        <v>159106.0125503871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7.5347</v>
      </c>
      <c r="E5" t="n">
        <v>13.27</v>
      </c>
      <c r="F5" t="n">
        <v>8.51</v>
      </c>
      <c r="G5" t="n">
        <v>10.01</v>
      </c>
      <c r="H5" t="n">
        <v>0.14</v>
      </c>
      <c r="I5" t="n">
        <v>51</v>
      </c>
      <c r="J5" t="n">
        <v>214.59</v>
      </c>
      <c r="K5" t="n">
        <v>56.13</v>
      </c>
      <c r="L5" t="n">
        <v>1.75</v>
      </c>
      <c r="M5" t="n">
        <v>49</v>
      </c>
      <c r="N5" t="n">
        <v>46.72</v>
      </c>
      <c r="O5" t="n">
        <v>26700.55</v>
      </c>
      <c r="P5" t="n">
        <v>120.55</v>
      </c>
      <c r="Q5" t="n">
        <v>968.53</v>
      </c>
      <c r="R5" t="n">
        <v>57.18</v>
      </c>
      <c r="S5" t="n">
        <v>23.91</v>
      </c>
      <c r="T5" t="n">
        <v>15663.32</v>
      </c>
      <c r="U5" t="n">
        <v>0.42</v>
      </c>
      <c r="V5" t="n">
        <v>0.8</v>
      </c>
      <c r="W5" t="n">
        <v>1.16</v>
      </c>
      <c r="X5" t="n">
        <v>1.01</v>
      </c>
      <c r="Y5" t="n">
        <v>1</v>
      </c>
      <c r="Z5" t="n">
        <v>10</v>
      </c>
      <c r="AA5" t="n">
        <v>119.4368706825294</v>
      </c>
      <c r="AB5" t="n">
        <v>163.4187956506202</v>
      </c>
      <c r="AC5" t="n">
        <v>147.8223351534904</v>
      </c>
      <c r="AD5" t="n">
        <v>119436.8706825294</v>
      </c>
      <c r="AE5" t="n">
        <v>163418.7956506202</v>
      </c>
      <c r="AF5" t="n">
        <v>1.732416066035858e-06</v>
      </c>
      <c r="AG5" t="n">
        <v>0.1382291666666667</v>
      </c>
      <c r="AH5" t="n">
        <v>147822.3351534904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7.8363</v>
      </c>
      <c r="E6" t="n">
        <v>12.76</v>
      </c>
      <c r="F6" t="n">
        <v>8.33</v>
      </c>
      <c r="G6" t="n">
        <v>11.63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117.08</v>
      </c>
      <c r="Q6" t="n">
        <v>968.45</v>
      </c>
      <c r="R6" t="n">
        <v>51.75</v>
      </c>
      <c r="S6" t="n">
        <v>23.91</v>
      </c>
      <c r="T6" t="n">
        <v>12985.27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111.8765706194772</v>
      </c>
      <c r="AB6" t="n">
        <v>153.0744595674585</v>
      </c>
      <c r="AC6" t="n">
        <v>138.4652479877354</v>
      </c>
      <c r="AD6" t="n">
        <v>111876.5706194772</v>
      </c>
      <c r="AE6" t="n">
        <v>153074.4595674585</v>
      </c>
      <c r="AF6" t="n">
        <v>1.801761452782035e-06</v>
      </c>
      <c r="AG6" t="n">
        <v>0.1329166666666667</v>
      </c>
      <c r="AH6" t="n">
        <v>138465.2479877354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8.0212</v>
      </c>
      <c r="E7" t="n">
        <v>12.47</v>
      </c>
      <c r="F7" t="n">
        <v>8.25</v>
      </c>
      <c r="G7" t="n">
        <v>13.03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115.04</v>
      </c>
      <c r="Q7" t="n">
        <v>968.3200000000001</v>
      </c>
      <c r="R7" t="n">
        <v>49.12</v>
      </c>
      <c r="S7" t="n">
        <v>23.91</v>
      </c>
      <c r="T7" t="n">
        <v>11694.39</v>
      </c>
      <c r="U7" t="n">
        <v>0.49</v>
      </c>
      <c r="V7" t="n">
        <v>0.82</v>
      </c>
      <c r="W7" t="n">
        <v>1.14</v>
      </c>
      <c r="X7" t="n">
        <v>0.75</v>
      </c>
      <c r="Y7" t="n">
        <v>1</v>
      </c>
      <c r="Z7" t="n">
        <v>10</v>
      </c>
      <c r="AA7" t="n">
        <v>107.6836789908758</v>
      </c>
      <c r="AB7" t="n">
        <v>147.3375602638853</v>
      </c>
      <c r="AC7" t="n">
        <v>133.2758703019047</v>
      </c>
      <c r="AD7" t="n">
        <v>107683.6789908758</v>
      </c>
      <c r="AE7" t="n">
        <v>147337.5602638853</v>
      </c>
      <c r="AF7" t="n">
        <v>1.84427458941787e-06</v>
      </c>
      <c r="AG7" t="n">
        <v>0.1298958333333333</v>
      </c>
      <c r="AH7" t="n">
        <v>133275.8703019047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8.195600000000001</v>
      </c>
      <c r="E8" t="n">
        <v>12.2</v>
      </c>
      <c r="F8" t="n">
        <v>8.15</v>
      </c>
      <c r="G8" t="n">
        <v>14.39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112.5</v>
      </c>
      <c r="Q8" t="n">
        <v>968.37</v>
      </c>
      <c r="R8" t="n">
        <v>45.99</v>
      </c>
      <c r="S8" t="n">
        <v>23.91</v>
      </c>
      <c r="T8" t="n">
        <v>10152.73</v>
      </c>
      <c r="U8" t="n">
        <v>0.52</v>
      </c>
      <c r="V8" t="n">
        <v>0.83</v>
      </c>
      <c r="W8" t="n">
        <v>1.14</v>
      </c>
      <c r="X8" t="n">
        <v>0.66</v>
      </c>
      <c r="Y8" t="n">
        <v>1</v>
      </c>
      <c r="Z8" t="n">
        <v>10</v>
      </c>
      <c r="AA8" t="n">
        <v>103.4126916575342</v>
      </c>
      <c r="AB8" t="n">
        <v>141.4938069717472</v>
      </c>
      <c r="AC8" t="n">
        <v>127.9898366222072</v>
      </c>
      <c r="AD8" t="n">
        <v>103412.6916575342</v>
      </c>
      <c r="AE8" t="n">
        <v>141493.8069717472</v>
      </c>
      <c r="AF8" t="n">
        <v>1.884373513318843e-06</v>
      </c>
      <c r="AG8" t="n">
        <v>0.1270833333333333</v>
      </c>
      <c r="AH8" t="n">
        <v>127989.8366222072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8.369199999999999</v>
      </c>
      <c r="E9" t="n">
        <v>11.95</v>
      </c>
      <c r="F9" t="n">
        <v>8.07</v>
      </c>
      <c r="G9" t="n">
        <v>16.14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110.39</v>
      </c>
      <c r="Q9" t="n">
        <v>968.4400000000001</v>
      </c>
      <c r="R9" t="n">
        <v>43.61</v>
      </c>
      <c r="S9" t="n">
        <v>23.91</v>
      </c>
      <c r="T9" t="n">
        <v>8982.110000000001</v>
      </c>
      <c r="U9" t="n">
        <v>0.55</v>
      </c>
      <c r="V9" t="n">
        <v>0.84</v>
      </c>
      <c r="W9" t="n">
        <v>1.12</v>
      </c>
      <c r="X9" t="n">
        <v>0.57</v>
      </c>
      <c r="Y9" t="n">
        <v>1</v>
      </c>
      <c r="Z9" t="n">
        <v>10</v>
      </c>
      <c r="AA9" t="n">
        <v>99.6730135083841</v>
      </c>
      <c r="AB9" t="n">
        <v>136.3770143451267</v>
      </c>
      <c r="AC9" t="n">
        <v>123.3613835024061</v>
      </c>
      <c r="AD9" t="n">
        <v>99673.0135083841</v>
      </c>
      <c r="AE9" t="n">
        <v>136377.0143451267</v>
      </c>
      <c r="AF9" t="n">
        <v>1.92428849720192e-06</v>
      </c>
      <c r="AG9" t="n">
        <v>0.1244791666666667</v>
      </c>
      <c r="AH9" t="n">
        <v>123361.3835024061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8.5016</v>
      </c>
      <c r="E10" t="n">
        <v>11.76</v>
      </c>
      <c r="F10" t="n">
        <v>8.01</v>
      </c>
      <c r="G10" t="n">
        <v>17.8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108.55</v>
      </c>
      <c r="Q10" t="n">
        <v>968.47</v>
      </c>
      <c r="R10" t="n">
        <v>41.65</v>
      </c>
      <c r="S10" t="n">
        <v>23.91</v>
      </c>
      <c r="T10" t="n">
        <v>8015.89</v>
      </c>
      <c r="U10" t="n">
        <v>0.57</v>
      </c>
      <c r="V10" t="n">
        <v>0.84</v>
      </c>
      <c r="W10" t="n">
        <v>1.12</v>
      </c>
      <c r="X10" t="n">
        <v>0.51</v>
      </c>
      <c r="Y10" t="n">
        <v>1</v>
      </c>
      <c r="Z10" t="n">
        <v>10</v>
      </c>
      <c r="AA10" t="n">
        <v>96.77881399091693</v>
      </c>
      <c r="AB10" t="n">
        <v>132.4170428822588</v>
      </c>
      <c r="AC10" t="n">
        <v>119.7793461580982</v>
      </c>
      <c r="AD10" t="n">
        <v>96778.81399091693</v>
      </c>
      <c r="AE10" t="n">
        <v>132417.0428822588</v>
      </c>
      <c r="AF10" t="n">
        <v>1.954730570163437e-06</v>
      </c>
      <c r="AG10" t="n">
        <v>0.1225</v>
      </c>
      <c r="AH10" t="n">
        <v>119779.3461580982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8.5837</v>
      </c>
      <c r="E11" t="n">
        <v>11.65</v>
      </c>
      <c r="F11" t="n">
        <v>7.98</v>
      </c>
      <c r="G11" t="n">
        <v>19.16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107.4</v>
      </c>
      <c r="Q11" t="n">
        <v>968.36</v>
      </c>
      <c r="R11" t="n">
        <v>40.8</v>
      </c>
      <c r="S11" t="n">
        <v>23.91</v>
      </c>
      <c r="T11" t="n">
        <v>7600.96</v>
      </c>
      <c r="U11" t="n">
        <v>0.59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95.04595485724712</v>
      </c>
      <c r="AB11" t="n">
        <v>130.0460685672234</v>
      </c>
      <c r="AC11" t="n">
        <v>117.6346543040057</v>
      </c>
      <c r="AD11" t="n">
        <v>95045.95485724712</v>
      </c>
      <c r="AE11" t="n">
        <v>130046.0685672234</v>
      </c>
      <c r="AF11" t="n">
        <v>1.973607414499847e-06</v>
      </c>
      <c r="AG11" t="n">
        <v>0.1213541666666667</v>
      </c>
      <c r="AH11" t="n">
        <v>117634.6543040057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8.683299999999999</v>
      </c>
      <c r="E12" t="n">
        <v>11.52</v>
      </c>
      <c r="F12" t="n">
        <v>7.93</v>
      </c>
      <c r="G12" t="n">
        <v>20.69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105.5</v>
      </c>
      <c r="Q12" t="n">
        <v>968.4299999999999</v>
      </c>
      <c r="R12" t="n">
        <v>39.2</v>
      </c>
      <c r="S12" t="n">
        <v>23.91</v>
      </c>
      <c r="T12" t="n">
        <v>6811.46</v>
      </c>
      <c r="U12" t="n">
        <v>0.61</v>
      </c>
      <c r="V12" t="n">
        <v>0.85</v>
      </c>
      <c r="W12" t="n">
        <v>1.12</v>
      </c>
      <c r="X12" t="n">
        <v>0.44</v>
      </c>
      <c r="Y12" t="n">
        <v>1</v>
      </c>
      <c r="Z12" t="n">
        <v>10</v>
      </c>
      <c r="AA12" t="n">
        <v>92.62926970913351</v>
      </c>
      <c r="AB12" t="n">
        <v>126.7394533309519</v>
      </c>
      <c r="AC12" t="n">
        <v>114.6436177850193</v>
      </c>
      <c r="AD12" t="n">
        <v>92629.26970913351</v>
      </c>
      <c r="AE12" t="n">
        <v>126739.4533309519</v>
      </c>
      <c r="AF12" t="n">
        <v>1.996507946727695e-06</v>
      </c>
      <c r="AG12" t="n">
        <v>0.12</v>
      </c>
      <c r="AH12" t="n">
        <v>114643.6177850193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8.769399999999999</v>
      </c>
      <c r="E13" t="n">
        <v>11.4</v>
      </c>
      <c r="F13" t="n">
        <v>7.9</v>
      </c>
      <c r="G13" t="n">
        <v>22.58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104.1</v>
      </c>
      <c r="Q13" t="n">
        <v>968.35</v>
      </c>
      <c r="R13" t="n">
        <v>38.32</v>
      </c>
      <c r="S13" t="n">
        <v>23.91</v>
      </c>
      <c r="T13" t="n">
        <v>6379.71</v>
      </c>
      <c r="U13" t="n">
        <v>0.62</v>
      </c>
      <c r="V13" t="n">
        <v>0.86</v>
      </c>
      <c r="W13" t="n">
        <v>1.12</v>
      </c>
      <c r="X13" t="n">
        <v>0.41</v>
      </c>
      <c r="Y13" t="n">
        <v>1</v>
      </c>
      <c r="Z13" t="n">
        <v>10</v>
      </c>
      <c r="AA13" t="n">
        <v>90.77501236333772</v>
      </c>
      <c r="AB13" t="n">
        <v>124.2023766263747</v>
      </c>
      <c r="AC13" t="n">
        <v>112.3486761203166</v>
      </c>
      <c r="AD13" t="n">
        <v>90775.01236333772</v>
      </c>
      <c r="AE13" t="n">
        <v>124202.3766263747</v>
      </c>
      <c r="AF13" t="n">
        <v>2.016304491153577e-06</v>
      </c>
      <c r="AG13" t="n">
        <v>0.11875</v>
      </c>
      <c r="AH13" t="n">
        <v>112348.6761203166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8.832800000000001</v>
      </c>
      <c r="E14" t="n">
        <v>11.32</v>
      </c>
      <c r="F14" t="n">
        <v>7.86</v>
      </c>
      <c r="G14" t="n">
        <v>23.59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102.79</v>
      </c>
      <c r="Q14" t="n">
        <v>968.35</v>
      </c>
      <c r="R14" t="n">
        <v>37.01</v>
      </c>
      <c r="S14" t="n">
        <v>23.91</v>
      </c>
      <c r="T14" t="n">
        <v>5730.92</v>
      </c>
      <c r="U14" t="n">
        <v>0.65</v>
      </c>
      <c r="V14" t="n">
        <v>0.86</v>
      </c>
      <c r="W14" t="n">
        <v>1.11</v>
      </c>
      <c r="X14" t="n">
        <v>0.37</v>
      </c>
      <c r="Y14" t="n">
        <v>1</v>
      </c>
      <c r="Z14" t="n">
        <v>10</v>
      </c>
      <c r="AA14" t="n">
        <v>89.20656595598314</v>
      </c>
      <c r="AB14" t="n">
        <v>122.0563590568613</v>
      </c>
      <c r="AC14" t="n">
        <v>110.4074714556823</v>
      </c>
      <c r="AD14" t="n">
        <v>89206.56595598314</v>
      </c>
      <c r="AE14" t="n">
        <v>122056.3590568613</v>
      </c>
      <c r="AF14" t="n">
        <v>2.030881737571706e-06</v>
      </c>
      <c r="AG14" t="n">
        <v>0.1179166666666667</v>
      </c>
      <c r="AH14" t="n">
        <v>110407.4714556823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8.9213</v>
      </c>
      <c r="E15" t="n">
        <v>11.21</v>
      </c>
      <c r="F15" t="n">
        <v>7.84</v>
      </c>
      <c r="G15" t="n">
        <v>26.12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100.89</v>
      </c>
      <c r="Q15" t="n">
        <v>968.45</v>
      </c>
      <c r="R15" t="n">
        <v>36.44</v>
      </c>
      <c r="S15" t="n">
        <v>23.91</v>
      </c>
      <c r="T15" t="n">
        <v>5457.56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87.11873094622464</v>
      </c>
      <c r="AB15" t="n">
        <v>119.1996910877313</v>
      </c>
      <c r="AC15" t="n">
        <v>107.8234398681664</v>
      </c>
      <c r="AD15" t="n">
        <v>87118.73094622465</v>
      </c>
      <c r="AE15" t="n">
        <v>119199.6910877313</v>
      </c>
      <c r="AF15" t="n">
        <v>2.05123010205127e-06</v>
      </c>
      <c r="AG15" t="n">
        <v>0.1167708333333333</v>
      </c>
      <c r="AH15" t="n">
        <v>107823.4398681664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8.964399999999999</v>
      </c>
      <c r="E16" t="n">
        <v>11.16</v>
      </c>
      <c r="F16" t="n">
        <v>7.82</v>
      </c>
      <c r="G16" t="n">
        <v>27.62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99.51000000000001</v>
      </c>
      <c r="Q16" t="n">
        <v>968.3200000000001</v>
      </c>
      <c r="R16" t="n">
        <v>35.97</v>
      </c>
      <c r="S16" t="n">
        <v>23.91</v>
      </c>
      <c r="T16" t="n">
        <v>5227.01</v>
      </c>
      <c r="U16" t="n">
        <v>0.66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85.81021135301654</v>
      </c>
      <c r="AB16" t="n">
        <v>117.4093168524946</v>
      </c>
      <c r="AC16" t="n">
        <v>106.2039364371342</v>
      </c>
      <c r="AD16" t="n">
        <v>85810.21135301654</v>
      </c>
      <c r="AE16" t="n">
        <v>117409.3168524946</v>
      </c>
      <c r="AF16" t="n">
        <v>2.061139870515329e-06</v>
      </c>
      <c r="AG16" t="n">
        <v>0.11625</v>
      </c>
      <c r="AH16" t="n">
        <v>106203.9364371342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9.027100000000001</v>
      </c>
      <c r="E17" t="n">
        <v>11.08</v>
      </c>
      <c r="F17" t="n">
        <v>7.79</v>
      </c>
      <c r="G17" t="n">
        <v>29.21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98.28</v>
      </c>
      <c r="Q17" t="n">
        <v>968.3200000000001</v>
      </c>
      <c r="R17" t="n">
        <v>34.86</v>
      </c>
      <c r="S17" t="n">
        <v>23.91</v>
      </c>
      <c r="T17" t="n">
        <v>4677.8</v>
      </c>
      <c r="U17" t="n">
        <v>0.6899999999999999</v>
      </c>
      <c r="V17" t="n">
        <v>0.87</v>
      </c>
      <c r="W17" t="n">
        <v>1.11</v>
      </c>
      <c r="X17" t="n">
        <v>0.29</v>
      </c>
      <c r="Y17" t="n">
        <v>1</v>
      </c>
      <c r="Z17" t="n">
        <v>10</v>
      </c>
      <c r="AA17" t="n">
        <v>84.39474927689997</v>
      </c>
      <c r="AB17" t="n">
        <v>115.4726191941733</v>
      </c>
      <c r="AC17" t="n">
        <v>104.4520744851501</v>
      </c>
      <c r="AD17" t="n">
        <v>84394.74927689997</v>
      </c>
      <c r="AE17" t="n">
        <v>115472.6191941733</v>
      </c>
      <c r="AF17" t="n">
        <v>2.0755561694178e-06</v>
      </c>
      <c r="AG17" t="n">
        <v>0.1154166666666667</v>
      </c>
      <c r="AH17" t="n">
        <v>104452.0744851502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9.074</v>
      </c>
      <c r="E18" t="n">
        <v>11.02</v>
      </c>
      <c r="F18" t="n">
        <v>7.77</v>
      </c>
      <c r="G18" t="n">
        <v>31.1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13</v>
      </c>
      <c r="N18" t="n">
        <v>48.79</v>
      </c>
      <c r="O18" t="n">
        <v>27357.39</v>
      </c>
      <c r="P18" t="n">
        <v>96.59</v>
      </c>
      <c r="Q18" t="n">
        <v>968.3200000000001</v>
      </c>
      <c r="R18" t="n">
        <v>34.47</v>
      </c>
      <c r="S18" t="n">
        <v>23.91</v>
      </c>
      <c r="T18" t="n">
        <v>4484.96</v>
      </c>
      <c r="U18" t="n">
        <v>0.6899999999999999</v>
      </c>
      <c r="V18" t="n">
        <v>0.87</v>
      </c>
      <c r="W18" t="n">
        <v>1.1</v>
      </c>
      <c r="X18" t="n">
        <v>0.28</v>
      </c>
      <c r="Y18" t="n">
        <v>1</v>
      </c>
      <c r="Z18" t="n">
        <v>10</v>
      </c>
      <c r="AA18" t="n">
        <v>82.89418950640072</v>
      </c>
      <c r="AB18" t="n">
        <v>113.4194871161524</v>
      </c>
      <c r="AC18" t="n">
        <v>102.5948904510659</v>
      </c>
      <c r="AD18" t="n">
        <v>82894.18950640073</v>
      </c>
      <c r="AE18" t="n">
        <v>113419.4871161523</v>
      </c>
      <c r="AF18" t="n">
        <v>2.086339652966857e-06</v>
      </c>
      <c r="AG18" t="n">
        <v>0.1147916666666667</v>
      </c>
      <c r="AH18" t="n">
        <v>102594.8904510659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9.1357</v>
      </c>
      <c r="E19" t="n">
        <v>10.95</v>
      </c>
      <c r="F19" t="n">
        <v>7.74</v>
      </c>
      <c r="G19" t="n">
        <v>33.18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12</v>
      </c>
      <c r="N19" t="n">
        <v>48.95</v>
      </c>
      <c r="O19" t="n">
        <v>27408.3</v>
      </c>
      <c r="P19" t="n">
        <v>94.70999999999999</v>
      </c>
      <c r="Q19" t="n">
        <v>968.36</v>
      </c>
      <c r="R19" t="n">
        <v>33.38</v>
      </c>
      <c r="S19" t="n">
        <v>23.91</v>
      </c>
      <c r="T19" t="n">
        <v>3948.41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81.13748692156898</v>
      </c>
      <c r="AB19" t="n">
        <v>111.0158891393384</v>
      </c>
      <c r="AC19" t="n">
        <v>100.4206884916874</v>
      </c>
      <c r="AD19" t="n">
        <v>81137.48692156898</v>
      </c>
      <c r="AE19" t="n">
        <v>111015.8891393384</v>
      </c>
      <c r="AF19" t="n">
        <v>2.10052602684696e-06</v>
      </c>
      <c r="AG19" t="n">
        <v>0.1140625</v>
      </c>
      <c r="AH19" t="n">
        <v>100420.6884916874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9.1287</v>
      </c>
      <c r="E20" t="n">
        <v>10.95</v>
      </c>
      <c r="F20" t="n">
        <v>7.75</v>
      </c>
      <c r="G20" t="n">
        <v>33.22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94.29000000000001</v>
      </c>
      <c r="Q20" t="n">
        <v>968.4400000000001</v>
      </c>
      <c r="R20" t="n">
        <v>33.59</v>
      </c>
      <c r="S20" t="n">
        <v>23.91</v>
      </c>
      <c r="T20" t="n">
        <v>4049.83</v>
      </c>
      <c r="U20" t="n">
        <v>0.71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80.97721362487755</v>
      </c>
      <c r="AB20" t="n">
        <v>110.7965961440465</v>
      </c>
      <c r="AC20" t="n">
        <v>100.2223245120864</v>
      </c>
      <c r="AD20" t="n">
        <v>80977.21362487755</v>
      </c>
      <c r="AE20" t="n">
        <v>110796.5961440465</v>
      </c>
      <c r="AF20" t="n">
        <v>2.098916551690385e-06</v>
      </c>
      <c r="AG20" t="n">
        <v>0.1140625</v>
      </c>
      <c r="AH20" t="n">
        <v>100222.3245120864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9.1755</v>
      </c>
      <c r="E21" t="n">
        <v>10.9</v>
      </c>
      <c r="F21" t="n">
        <v>7.74</v>
      </c>
      <c r="G21" t="n">
        <v>35.71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93.16</v>
      </c>
      <c r="Q21" t="n">
        <v>968.3200000000001</v>
      </c>
      <c r="R21" t="n">
        <v>33.31</v>
      </c>
      <c r="S21" t="n">
        <v>23.91</v>
      </c>
      <c r="T21" t="n">
        <v>3916.68</v>
      </c>
      <c r="U21" t="n">
        <v>0.72</v>
      </c>
      <c r="V21" t="n">
        <v>0.87</v>
      </c>
      <c r="W21" t="n">
        <v>1.1</v>
      </c>
      <c r="X21" t="n">
        <v>0.24</v>
      </c>
      <c r="Y21" t="n">
        <v>1</v>
      </c>
      <c r="Z21" t="n">
        <v>10</v>
      </c>
      <c r="AA21" t="n">
        <v>79.87324544356142</v>
      </c>
      <c r="AB21" t="n">
        <v>109.2860981747317</v>
      </c>
      <c r="AC21" t="n">
        <v>98.85598634896532</v>
      </c>
      <c r="AD21" t="n">
        <v>79873.24544356142</v>
      </c>
      <c r="AE21" t="n">
        <v>109286.0981747317</v>
      </c>
      <c r="AF21" t="n">
        <v>2.109677042737205e-06</v>
      </c>
      <c r="AG21" t="n">
        <v>0.1135416666666667</v>
      </c>
      <c r="AH21" t="n">
        <v>98855.98634896532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9.232699999999999</v>
      </c>
      <c r="E22" t="n">
        <v>10.83</v>
      </c>
      <c r="F22" t="n">
        <v>7.71</v>
      </c>
      <c r="G22" t="n">
        <v>38.56</v>
      </c>
      <c r="H22" t="n">
        <v>0.48</v>
      </c>
      <c r="I22" t="n">
        <v>12</v>
      </c>
      <c r="J22" t="n">
        <v>221.57</v>
      </c>
      <c r="K22" t="n">
        <v>56.13</v>
      </c>
      <c r="L22" t="n">
        <v>6</v>
      </c>
      <c r="M22" t="n">
        <v>10</v>
      </c>
      <c r="N22" t="n">
        <v>49.45</v>
      </c>
      <c r="O22" t="n">
        <v>27561.39</v>
      </c>
      <c r="P22" t="n">
        <v>90.90000000000001</v>
      </c>
      <c r="Q22" t="n">
        <v>968.34</v>
      </c>
      <c r="R22" t="n">
        <v>32.35</v>
      </c>
      <c r="S22" t="n">
        <v>23.91</v>
      </c>
      <c r="T22" t="n">
        <v>3442.92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77.96912458311535</v>
      </c>
      <c r="AB22" t="n">
        <v>106.680796009587</v>
      </c>
      <c r="AC22" t="n">
        <v>96.49933056589666</v>
      </c>
      <c r="AD22" t="n">
        <v>77969.12458311535</v>
      </c>
      <c r="AE22" t="n">
        <v>106680.796009587</v>
      </c>
      <c r="AF22" t="n">
        <v>2.122828754016652e-06</v>
      </c>
      <c r="AG22" t="n">
        <v>0.1128125</v>
      </c>
      <c r="AH22" t="n">
        <v>96499.33056589666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9.229100000000001</v>
      </c>
      <c r="E23" t="n">
        <v>10.84</v>
      </c>
      <c r="F23" t="n">
        <v>7.72</v>
      </c>
      <c r="G23" t="n">
        <v>38.58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89.73999999999999</v>
      </c>
      <c r="Q23" t="n">
        <v>968.3200000000001</v>
      </c>
      <c r="R23" t="n">
        <v>32.46</v>
      </c>
      <c r="S23" t="n">
        <v>23.91</v>
      </c>
      <c r="T23" t="n">
        <v>3498</v>
      </c>
      <c r="U23" t="n">
        <v>0.74</v>
      </c>
      <c r="V23" t="n">
        <v>0.88</v>
      </c>
      <c r="W23" t="n">
        <v>1.1</v>
      </c>
      <c r="X23" t="n">
        <v>0.22</v>
      </c>
      <c r="Y23" t="n">
        <v>1</v>
      </c>
      <c r="Z23" t="n">
        <v>10</v>
      </c>
      <c r="AA23" t="n">
        <v>77.34417187364255</v>
      </c>
      <c r="AB23" t="n">
        <v>105.825708141519</v>
      </c>
      <c r="AC23" t="n">
        <v>95.72585108383349</v>
      </c>
      <c r="AD23" t="n">
        <v>77344.17187364255</v>
      </c>
      <c r="AE23" t="n">
        <v>105825.708141519</v>
      </c>
      <c r="AF23" t="n">
        <v>2.122001023936128e-06</v>
      </c>
      <c r="AG23" t="n">
        <v>0.1129166666666667</v>
      </c>
      <c r="AH23" t="n">
        <v>95725.85108383349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9.2879</v>
      </c>
      <c r="E24" t="n">
        <v>10.77</v>
      </c>
      <c r="F24" t="n">
        <v>7.69</v>
      </c>
      <c r="G24" t="n">
        <v>41.94</v>
      </c>
      <c r="H24" t="n">
        <v>0.52</v>
      </c>
      <c r="I24" t="n">
        <v>11</v>
      </c>
      <c r="J24" t="n">
        <v>222.4</v>
      </c>
      <c r="K24" t="n">
        <v>56.13</v>
      </c>
      <c r="L24" t="n">
        <v>6.5</v>
      </c>
      <c r="M24" t="n">
        <v>7</v>
      </c>
      <c r="N24" t="n">
        <v>49.78</v>
      </c>
      <c r="O24" t="n">
        <v>27663.85</v>
      </c>
      <c r="P24" t="n">
        <v>87.72</v>
      </c>
      <c r="Q24" t="n">
        <v>968.37</v>
      </c>
      <c r="R24" t="n">
        <v>31.69</v>
      </c>
      <c r="S24" t="n">
        <v>23.91</v>
      </c>
      <c r="T24" t="n">
        <v>3117.25</v>
      </c>
      <c r="U24" t="n">
        <v>0.75</v>
      </c>
      <c r="V24" t="n">
        <v>0.88</v>
      </c>
      <c r="W24" t="n">
        <v>1.1</v>
      </c>
      <c r="X24" t="n">
        <v>0.19</v>
      </c>
      <c r="Y24" t="n">
        <v>1</v>
      </c>
      <c r="Z24" t="n">
        <v>10</v>
      </c>
      <c r="AA24" t="n">
        <v>75.59455525238685</v>
      </c>
      <c r="AB24" t="n">
        <v>103.4318054926805</v>
      </c>
      <c r="AC24" t="n">
        <v>93.56041914393589</v>
      </c>
      <c r="AD24" t="n">
        <v>75594.55525238685</v>
      </c>
      <c r="AE24" t="n">
        <v>103431.8054926805</v>
      </c>
      <c r="AF24" t="n">
        <v>2.135520615251364e-06</v>
      </c>
      <c r="AG24" t="n">
        <v>0.1121875</v>
      </c>
      <c r="AH24" t="n">
        <v>93560.41914393588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9.276</v>
      </c>
      <c r="E25" t="n">
        <v>10.78</v>
      </c>
      <c r="F25" t="n">
        <v>7.7</v>
      </c>
      <c r="G25" t="n">
        <v>42.02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5</v>
      </c>
      <c r="N25" t="n">
        <v>49.94</v>
      </c>
      <c r="O25" t="n">
        <v>27715.11</v>
      </c>
      <c r="P25" t="n">
        <v>87.61</v>
      </c>
      <c r="Q25" t="n">
        <v>968.66</v>
      </c>
      <c r="R25" t="n">
        <v>31.99</v>
      </c>
      <c r="S25" t="n">
        <v>23.91</v>
      </c>
      <c r="T25" t="n">
        <v>3267.84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75.65372255930312</v>
      </c>
      <c r="AB25" t="n">
        <v>103.5127608122807</v>
      </c>
      <c r="AC25" t="n">
        <v>93.63364820145495</v>
      </c>
      <c r="AD25" t="n">
        <v>75653.72255930312</v>
      </c>
      <c r="AE25" t="n">
        <v>103512.7608122807</v>
      </c>
      <c r="AF25" t="n">
        <v>2.132784507485185e-06</v>
      </c>
      <c r="AG25" t="n">
        <v>0.1122916666666667</v>
      </c>
      <c r="AH25" t="n">
        <v>93633.64820145494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9.276400000000001</v>
      </c>
      <c r="E26" t="n">
        <v>10.78</v>
      </c>
      <c r="F26" t="n">
        <v>7.7</v>
      </c>
      <c r="G26" t="n">
        <v>42.02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2</v>
      </c>
      <c r="N26" t="n">
        <v>50.11</v>
      </c>
      <c r="O26" t="n">
        <v>27766.43</v>
      </c>
      <c r="P26" t="n">
        <v>86.48</v>
      </c>
      <c r="Q26" t="n">
        <v>968.59</v>
      </c>
      <c r="R26" t="n">
        <v>31.92</v>
      </c>
      <c r="S26" t="n">
        <v>23.91</v>
      </c>
      <c r="T26" t="n">
        <v>3230.14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74.98763601004877</v>
      </c>
      <c r="AB26" t="n">
        <v>102.6013918099268</v>
      </c>
      <c r="AC26" t="n">
        <v>92.80925897757093</v>
      </c>
      <c r="AD26" t="n">
        <v>74987.63601004878</v>
      </c>
      <c r="AE26" t="n">
        <v>102601.3918099267</v>
      </c>
      <c r="AF26" t="n">
        <v>2.132876477494132e-06</v>
      </c>
      <c r="AG26" t="n">
        <v>0.1122916666666667</v>
      </c>
      <c r="AH26" t="n">
        <v>92809.25897757093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9.331</v>
      </c>
      <c r="E27" t="n">
        <v>10.72</v>
      </c>
      <c r="F27" t="n">
        <v>7.68</v>
      </c>
      <c r="G27" t="n">
        <v>46.09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1</v>
      </c>
      <c r="N27" t="n">
        <v>50.27</v>
      </c>
      <c r="O27" t="n">
        <v>27817.81</v>
      </c>
      <c r="P27" t="n">
        <v>86.40000000000001</v>
      </c>
      <c r="Q27" t="n">
        <v>968.5599999999999</v>
      </c>
      <c r="R27" t="n">
        <v>31.22</v>
      </c>
      <c r="S27" t="n">
        <v>23.91</v>
      </c>
      <c r="T27" t="n">
        <v>2883.83</v>
      </c>
      <c r="U27" t="n">
        <v>0.77</v>
      </c>
      <c r="V27" t="n">
        <v>0.88</v>
      </c>
      <c r="W27" t="n">
        <v>1.1</v>
      </c>
      <c r="X27" t="n">
        <v>0.18</v>
      </c>
      <c r="Y27" t="n">
        <v>1</v>
      </c>
      <c r="Z27" t="n">
        <v>10</v>
      </c>
      <c r="AA27" t="n">
        <v>74.45430911648674</v>
      </c>
      <c r="AB27" t="n">
        <v>101.8716704254335</v>
      </c>
      <c r="AC27" t="n">
        <v>92.14918117784316</v>
      </c>
      <c r="AD27" t="n">
        <v>74454.30911648674</v>
      </c>
      <c r="AE27" t="n">
        <v>101871.6704254335</v>
      </c>
      <c r="AF27" t="n">
        <v>2.145430383715422e-06</v>
      </c>
      <c r="AG27" t="n">
        <v>0.1116666666666667</v>
      </c>
      <c r="AH27" t="n">
        <v>92149.18117784316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9.3269</v>
      </c>
      <c r="E28" t="n">
        <v>10.72</v>
      </c>
      <c r="F28" t="n">
        <v>7.69</v>
      </c>
      <c r="G28" t="n">
        <v>46.12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1</v>
      </c>
      <c r="N28" t="n">
        <v>50.44</v>
      </c>
      <c r="O28" t="n">
        <v>27869.24</v>
      </c>
      <c r="P28" t="n">
        <v>86.73</v>
      </c>
      <c r="Q28" t="n">
        <v>968.5599999999999</v>
      </c>
      <c r="R28" t="n">
        <v>31.3</v>
      </c>
      <c r="S28" t="n">
        <v>23.91</v>
      </c>
      <c r="T28" t="n">
        <v>2926.02</v>
      </c>
      <c r="U28" t="n">
        <v>0.76</v>
      </c>
      <c r="V28" t="n">
        <v>0.88</v>
      </c>
      <c r="W28" t="n">
        <v>1.11</v>
      </c>
      <c r="X28" t="n">
        <v>0.19</v>
      </c>
      <c r="Y28" t="n">
        <v>1</v>
      </c>
      <c r="Z28" t="n">
        <v>10</v>
      </c>
      <c r="AA28" t="n">
        <v>74.70749623175766</v>
      </c>
      <c r="AB28" t="n">
        <v>102.2180922063742</v>
      </c>
      <c r="AC28" t="n">
        <v>92.46254095021699</v>
      </c>
      <c r="AD28" t="n">
        <v>74707.49623175766</v>
      </c>
      <c r="AE28" t="n">
        <v>102218.0922063742</v>
      </c>
      <c r="AF28" t="n">
        <v>2.144487691123714e-06</v>
      </c>
      <c r="AG28" t="n">
        <v>0.1116666666666667</v>
      </c>
      <c r="AH28" t="n">
        <v>92462.54095021699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9.3255</v>
      </c>
      <c r="E29" t="n">
        <v>10.72</v>
      </c>
      <c r="F29" t="n">
        <v>7.69</v>
      </c>
      <c r="G29" t="n">
        <v>46.13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86.95999999999999</v>
      </c>
      <c r="Q29" t="n">
        <v>968.59</v>
      </c>
      <c r="R29" t="n">
        <v>31.36</v>
      </c>
      <c r="S29" t="n">
        <v>23.91</v>
      </c>
      <c r="T29" t="n">
        <v>2953.91</v>
      </c>
      <c r="U29" t="n">
        <v>0.76</v>
      </c>
      <c r="V29" t="n">
        <v>0.88</v>
      </c>
      <c r="W29" t="n">
        <v>1.11</v>
      </c>
      <c r="X29" t="n">
        <v>0.19</v>
      </c>
      <c r="Y29" t="n">
        <v>1</v>
      </c>
      <c r="Z29" t="n">
        <v>10</v>
      </c>
      <c r="AA29" t="n">
        <v>74.85263383352492</v>
      </c>
      <c r="AB29" t="n">
        <v>102.4166758761312</v>
      </c>
      <c r="AC29" t="n">
        <v>92.64217207324634</v>
      </c>
      <c r="AD29" t="n">
        <v>74852.63383352492</v>
      </c>
      <c r="AE29" t="n">
        <v>102416.6758761312</v>
      </c>
      <c r="AF29" t="n">
        <v>2.144165796092399e-06</v>
      </c>
      <c r="AG29" t="n">
        <v>0.1116666666666667</v>
      </c>
      <c r="AH29" t="n">
        <v>92642.17207324634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2024-09-24T15:16:56Z</dcterms:created>
  <dcterms:modified xmlns:dcterms="http://purl.org/dc/terms/" xmlns:xsi="http://www.w3.org/2001/XMLSchema-instance" xsi:type="dcterms:W3CDTF">2024-09-24T15:16:56Z</dcterms:modified>
</cp:coreProperties>
</file>