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gráficos!$A$7:$A$860</f>
              <numCache>
                <formatCode>General</formatCode>
                <ptCount val="8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</numCache>
            </numRef>
          </xVal>
          <yVal>
            <numRef>
              <f>gráficos!$B$7:$B$860</f>
              <numCache>
                <formatCode>General</formatCode>
                <ptCount val="8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6.7305</v>
      </c>
      <c r="E2" t="n">
        <v>14.86</v>
      </c>
      <c r="F2" t="n">
        <v>8.880000000000001</v>
      </c>
      <c r="G2" t="n">
        <v>5.99</v>
      </c>
      <c r="H2" t="n">
        <v>0.09</v>
      </c>
      <c r="I2" t="n">
        <v>89</v>
      </c>
      <c r="J2" t="n">
        <v>194.77</v>
      </c>
      <c r="K2" t="n">
        <v>54.38</v>
      </c>
      <c r="L2" t="n">
        <v>1</v>
      </c>
      <c r="M2" t="n">
        <v>87</v>
      </c>
      <c r="N2" t="n">
        <v>39.4</v>
      </c>
      <c r="O2" t="n">
        <v>24256.19</v>
      </c>
      <c r="P2" t="n">
        <v>122.43</v>
      </c>
      <c r="Q2" t="n">
        <v>605.99</v>
      </c>
      <c r="R2" t="n">
        <v>80.72</v>
      </c>
      <c r="S2" t="n">
        <v>21.88</v>
      </c>
      <c r="T2" t="n">
        <v>27989.49</v>
      </c>
      <c r="U2" t="n">
        <v>0.27</v>
      </c>
      <c r="V2" t="n">
        <v>0.7</v>
      </c>
      <c r="W2" t="n">
        <v>1.14</v>
      </c>
      <c r="X2" t="n">
        <v>1.82</v>
      </c>
      <c r="Y2" t="n">
        <v>1</v>
      </c>
      <c r="Z2" t="n">
        <v>10</v>
      </c>
      <c r="AA2" t="n">
        <v>135.1653378661826</v>
      </c>
      <c r="AB2" t="n">
        <v>184.9391783422834</v>
      </c>
      <c r="AC2" t="n">
        <v>167.2888427251149</v>
      </c>
      <c r="AD2" t="n">
        <v>135165.3378661826</v>
      </c>
      <c r="AE2" t="n">
        <v>184939.1783422834</v>
      </c>
      <c r="AF2" t="n">
        <v>1.571000222920084e-06</v>
      </c>
      <c r="AG2" t="n">
        <v>0.1547916666666667</v>
      </c>
      <c r="AH2" t="n">
        <v>167288.8427251149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7.3863</v>
      </c>
      <c r="E3" t="n">
        <v>13.54</v>
      </c>
      <c r="F3" t="n">
        <v>8.42</v>
      </c>
      <c r="G3" t="n">
        <v>7.54</v>
      </c>
      <c r="H3" t="n">
        <v>0.11</v>
      </c>
      <c r="I3" t="n">
        <v>67</v>
      </c>
      <c r="J3" t="n">
        <v>195.16</v>
      </c>
      <c r="K3" t="n">
        <v>54.38</v>
      </c>
      <c r="L3" t="n">
        <v>1.25</v>
      </c>
      <c r="M3" t="n">
        <v>65</v>
      </c>
      <c r="N3" t="n">
        <v>39.53</v>
      </c>
      <c r="O3" t="n">
        <v>24303.87</v>
      </c>
      <c r="P3" t="n">
        <v>115.3</v>
      </c>
      <c r="Q3" t="n">
        <v>605.9</v>
      </c>
      <c r="R3" t="n">
        <v>66.48999999999999</v>
      </c>
      <c r="S3" t="n">
        <v>21.88</v>
      </c>
      <c r="T3" t="n">
        <v>20986.45</v>
      </c>
      <c r="U3" t="n">
        <v>0.33</v>
      </c>
      <c r="V3" t="n">
        <v>0.73</v>
      </c>
      <c r="W3" t="n">
        <v>1.1</v>
      </c>
      <c r="X3" t="n">
        <v>1.36</v>
      </c>
      <c r="Y3" t="n">
        <v>1</v>
      </c>
      <c r="Z3" t="n">
        <v>10</v>
      </c>
      <c r="AA3" t="n">
        <v>116.4477359906819</v>
      </c>
      <c r="AB3" t="n">
        <v>159.328929693921</v>
      </c>
      <c r="AC3" t="n">
        <v>144.1228002635343</v>
      </c>
      <c r="AD3" t="n">
        <v>116447.7359906819</v>
      </c>
      <c r="AE3" t="n">
        <v>159328.929693921</v>
      </c>
      <c r="AF3" t="n">
        <v>1.724073835012944e-06</v>
      </c>
      <c r="AG3" t="n">
        <v>0.1410416666666666</v>
      </c>
      <c r="AH3" t="n">
        <v>144122.8002635343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7.8397</v>
      </c>
      <c r="E4" t="n">
        <v>12.76</v>
      </c>
      <c r="F4" t="n">
        <v>8.140000000000001</v>
      </c>
      <c r="G4" t="n">
        <v>9.039999999999999</v>
      </c>
      <c r="H4" t="n">
        <v>0.14</v>
      </c>
      <c r="I4" t="n">
        <v>54</v>
      </c>
      <c r="J4" t="n">
        <v>195.55</v>
      </c>
      <c r="K4" t="n">
        <v>54.38</v>
      </c>
      <c r="L4" t="n">
        <v>1.5</v>
      </c>
      <c r="M4" t="n">
        <v>52</v>
      </c>
      <c r="N4" t="n">
        <v>39.67</v>
      </c>
      <c r="O4" t="n">
        <v>24351.61</v>
      </c>
      <c r="P4" t="n">
        <v>110.92</v>
      </c>
      <c r="Q4" t="n">
        <v>605.97</v>
      </c>
      <c r="R4" t="n">
        <v>57.88</v>
      </c>
      <c r="S4" t="n">
        <v>21.88</v>
      </c>
      <c r="T4" t="n">
        <v>16747.67</v>
      </c>
      <c r="U4" t="n">
        <v>0.38</v>
      </c>
      <c r="V4" t="n">
        <v>0.76</v>
      </c>
      <c r="W4" t="n">
        <v>1.08</v>
      </c>
      <c r="X4" t="n">
        <v>1.08</v>
      </c>
      <c r="Y4" t="n">
        <v>1</v>
      </c>
      <c r="Z4" t="n">
        <v>10</v>
      </c>
      <c r="AA4" t="n">
        <v>105.8447070709746</v>
      </c>
      <c r="AB4" t="n">
        <v>144.8213977533625</v>
      </c>
      <c r="AC4" t="n">
        <v>130.9998468099292</v>
      </c>
      <c r="AD4" t="n">
        <v>105844.7070709746</v>
      </c>
      <c r="AE4" t="n">
        <v>144821.3977533625</v>
      </c>
      <c r="AF4" t="n">
        <v>1.829904234102456e-06</v>
      </c>
      <c r="AG4" t="n">
        <v>0.1329166666666667</v>
      </c>
      <c r="AH4" t="n">
        <v>130999.8468099292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8.187799999999999</v>
      </c>
      <c r="E5" t="n">
        <v>12.21</v>
      </c>
      <c r="F5" t="n">
        <v>7.95</v>
      </c>
      <c r="G5" t="n">
        <v>10.6</v>
      </c>
      <c r="H5" t="n">
        <v>0.16</v>
      </c>
      <c r="I5" t="n">
        <v>45</v>
      </c>
      <c r="J5" t="n">
        <v>195.93</v>
      </c>
      <c r="K5" t="n">
        <v>54.38</v>
      </c>
      <c r="L5" t="n">
        <v>1.75</v>
      </c>
      <c r="M5" t="n">
        <v>43</v>
      </c>
      <c r="N5" t="n">
        <v>39.81</v>
      </c>
      <c r="O5" t="n">
        <v>24399.39</v>
      </c>
      <c r="P5" t="n">
        <v>107.61</v>
      </c>
      <c r="Q5" t="n">
        <v>605.87</v>
      </c>
      <c r="R5" t="n">
        <v>51.97</v>
      </c>
      <c r="S5" t="n">
        <v>21.88</v>
      </c>
      <c r="T5" t="n">
        <v>13836.79</v>
      </c>
      <c r="U5" t="n">
        <v>0.42</v>
      </c>
      <c r="V5" t="n">
        <v>0.78</v>
      </c>
      <c r="W5" t="n">
        <v>1.06</v>
      </c>
      <c r="X5" t="n">
        <v>0.89</v>
      </c>
      <c r="Y5" t="n">
        <v>1</v>
      </c>
      <c r="Z5" t="n">
        <v>10</v>
      </c>
      <c r="AA5" t="n">
        <v>98.61459761747329</v>
      </c>
      <c r="AB5" t="n">
        <v>134.9288430291696</v>
      </c>
      <c r="AC5" t="n">
        <v>122.0514236243223</v>
      </c>
      <c r="AD5" t="n">
        <v>98614.59761747329</v>
      </c>
      <c r="AE5" t="n">
        <v>134928.8430291696</v>
      </c>
      <c r="AF5" t="n">
        <v>1.91115602484586e-06</v>
      </c>
      <c r="AG5" t="n">
        <v>0.1271875</v>
      </c>
      <c r="AH5" t="n">
        <v>122051.4236243223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8.4315</v>
      </c>
      <c r="E6" t="n">
        <v>11.86</v>
      </c>
      <c r="F6" t="n">
        <v>7.83</v>
      </c>
      <c r="G6" t="n">
        <v>12.04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105.42</v>
      </c>
      <c r="Q6" t="n">
        <v>605.86</v>
      </c>
      <c r="R6" t="n">
        <v>48.16</v>
      </c>
      <c r="S6" t="n">
        <v>21.88</v>
      </c>
      <c r="T6" t="n">
        <v>11963.62</v>
      </c>
      <c r="U6" t="n">
        <v>0.45</v>
      </c>
      <c r="V6" t="n">
        <v>0.79</v>
      </c>
      <c r="W6" t="n">
        <v>1.05</v>
      </c>
      <c r="X6" t="n">
        <v>0.77</v>
      </c>
      <c r="Y6" t="n">
        <v>1</v>
      </c>
      <c r="Z6" t="n">
        <v>10</v>
      </c>
      <c r="AA6" t="n">
        <v>94.03045385358151</v>
      </c>
      <c r="AB6" t="n">
        <v>128.6566152932664</v>
      </c>
      <c r="AC6" t="n">
        <v>116.3778085004048</v>
      </c>
      <c r="AD6" t="n">
        <v>94030.45385358151</v>
      </c>
      <c r="AE6" t="n">
        <v>128656.6152932664</v>
      </c>
      <c r="AF6" t="n">
        <v>1.968039280818764e-06</v>
      </c>
      <c r="AG6" t="n">
        <v>0.1235416666666667</v>
      </c>
      <c r="AH6" t="n">
        <v>116377.8085004048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8.656599999999999</v>
      </c>
      <c r="E7" t="n">
        <v>11.55</v>
      </c>
      <c r="F7" t="n">
        <v>7.71</v>
      </c>
      <c r="G7" t="n">
        <v>13.61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32</v>
      </c>
      <c r="N7" t="n">
        <v>40.08</v>
      </c>
      <c r="O7" t="n">
        <v>24495.09</v>
      </c>
      <c r="P7" t="n">
        <v>103.28</v>
      </c>
      <c r="Q7" t="n">
        <v>605.85</v>
      </c>
      <c r="R7" t="n">
        <v>44.59</v>
      </c>
      <c r="S7" t="n">
        <v>21.88</v>
      </c>
      <c r="T7" t="n">
        <v>10200.28</v>
      </c>
      <c r="U7" t="n">
        <v>0.49</v>
      </c>
      <c r="V7" t="n">
        <v>0.8</v>
      </c>
      <c r="W7" t="n">
        <v>1.04</v>
      </c>
      <c r="X7" t="n">
        <v>0.66</v>
      </c>
      <c r="Y7" t="n">
        <v>1</v>
      </c>
      <c r="Z7" t="n">
        <v>10</v>
      </c>
      <c r="AA7" t="n">
        <v>89.92438997669524</v>
      </c>
      <c r="AB7" t="n">
        <v>123.0385175501599</v>
      </c>
      <c r="AC7" t="n">
        <v>111.2958941208488</v>
      </c>
      <c r="AD7" t="n">
        <v>89924.38997669524</v>
      </c>
      <c r="AE7" t="n">
        <v>123038.5175501599</v>
      </c>
      <c r="AF7" t="n">
        <v>2.020581016229106e-06</v>
      </c>
      <c r="AG7" t="n">
        <v>0.1203125</v>
      </c>
      <c r="AH7" t="n">
        <v>111295.8941208488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8.7921</v>
      </c>
      <c r="E8" t="n">
        <v>11.37</v>
      </c>
      <c r="F8" t="n">
        <v>7.65</v>
      </c>
      <c r="G8" t="n">
        <v>14.81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101.77</v>
      </c>
      <c r="Q8" t="n">
        <v>605.86</v>
      </c>
      <c r="R8" t="n">
        <v>42.71</v>
      </c>
      <c r="S8" t="n">
        <v>21.88</v>
      </c>
      <c r="T8" t="n">
        <v>9276.92</v>
      </c>
      <c r="U8" t="n">
        <v>0.51</v>
      </c>
      <c r="V8" t="n">
        <v>0.8100000000000001</v>
      </c>
      <c r="W8" t="n">
        <v>1.04</v>
      </c>
      <c r="X8" t="n">
        <v>0.59</v>
      </c>
      <c r="Y8" t="n">
        <v>1</v>
      </c>
      <c r="Z8" t="n">
        <v>10</v>
      </c>
      <c r="AA8" t="n">
        <v>87.45271397303829</v>
      </c>
      <c r="AB8" t="n">
        <v>119.6566613993087</v>
      </c>
      <c r="AC8" t="n">
        <v>108.2367975745689</v>
      </c>
      <c r="AD8" t="n">
        <v>87452.71397303829</v>
      </c>
      <c r="AE8" t="n">
        <v>119656.6613993087</v>
      </c>
      <c r="AF8" t="n">
        <v>2.052208760112276e-06</v>
      </c>
      <c r="AG8" t="n">
        <v>0.1184375</v>
      </c>
      <c r="AH8" t="n">
        <v>108236.7975745689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8.926600000000001</v>
      </c>
      <c r="E9" t="n">
        <v>11.2</v>
      </c>
      <c r="F9" t="n">
        <v>7.6</v>
      </c>
      <c r="G9" t="n">
        <v>16.28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100.44</v>
      </c>
      <c r="Q9" t="n">
        <v>605.9400000000001</v>
      </c>
      <c r="R9" t="n">
        <v>40.94</v>
      </c>
      <c r="S9" t="n">
        <v>21.88</v>
      </c>
      <c r="T9" t="n">
        <v>8405.370000000001</v>
      </c>
      <c r="U9" t="n">
        <v>0.53</v>
      </c>
      <c r="V9" t="n">
        <v>0.8100000000000001</v>
      </c>
      <c r="W9" t="n">
        <v>1.03</v>
      </c>
      <c r="X9" t="n">
        <v>0.54</v>
      </c>
      <c r="Y9" t="n">
        <v>1</v>
      </c>
      <c r="Z9" t="n">
        <v>10</v>
      </c>
      <c r="AA9" t="n">
        <v>85.20418425092674</v>
      </c>
      <c r="AB9" t="n">
        <v>116.580123835387</v>
      </c>
      <c r="AC9" t="n">
        <v>105.4538804377993</v>
      </c>
      <c r="AD9" t="n">
        <v>85204.18425092674</v>
      </c>
      <c r="AE9" t="n">
        <v>116580.123835387</v>
      </c>
      <c r="AF9" t="n">
        <v>2.083603088911437e-06</v>
      </c>
      <c r="AG9" t="n">
        <v>0.1166666666666667</v>
      </c>
      <c r="AH9" t="n">
        <v>105453.8804377993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9.068199999999999</v>
      </c>
      <c r="E10" t="n">
        <v>11.03</v>
      </c>
      <c r="F10" t="n">
        <v>7.54</v>
      </c>
      <c r="G10" t="n">
        <v>18.09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98.92</v>
      </c>
      <c r="Q10" t="n">
        <v>605.95</v>
      </c>
      <c r="R10" t="n">
        <v>39.28</v>
      </c>
      <c r="S10" t="n">
        <v>21.88</v>
      </c>
      <c r="T10" t="n">
        <v>7589.79</v>
      </c>
      <c r="U10" t="n">
        <v>0.5600000000000001</v>
      </c>
      <c r="V10" t="n">
        <v>0.82</v>
      </c>
      <c r="W10" t="n">
        <v>1.02</v>
      </c>
      <c r="X10" t="n">
        <v>0.48</v>
      </c>
      <c r="Y10" t="n">
        <v>1</v>
      </c>
      <c r="Z10" t="n">
        <v>10</v>
      </c>
      <c r="AA10" t="n">
        <v>82.81628856094798</v>
      </c>
      <c r="AB10" t="n">
        <v>113.3128996058368</v>
      </c>
      <c r="AC10" t="n">
        <v>102.4984755031383</v>
      </c>
      <c r="AD10" t="n">
        <v>82816.28856094799</v>
      </c>
      <c r="AE10" t="n">
        <v>113312.8996058368</v>
      </c>
      <c r="AF10" t="n">
        <v>2.116654664807058e-06</v>
      </c>
      <c r="AG10" t="n">
        <v>0.1148958333333333</v>
      </c>
      <c r="AH10" t="n">
        <v>102498.4755031383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9.160500000000001</v>
      </c>
      <c r="E11" t="n">
        <v>10.92</v>
      </c>
      <c r="F11" t="n">
        <v>7.51</v>
      </c>
      <c r="G11" t="n">
        <v>19.58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97.94</v>
      </c>
      <c r="Q11" t="n">
        <v>605.89</v>
      </c>
      <c r="R11" t="n">
        <v>38.43</v>
      </c>
      <c r="S11" t="n">
        <v>21.88</v>
      </c>
      <c r="T11" t="n">
        <v>7176.4</v>
      </c>
      <c r="U11" t="n">
        <v>0.57</v>
      </c>
      <c r="V11" t="n">
        <v>0.82</v>
      </c>
      <c r="W11" t="n">
        <v>1.02</v>
      </c>
      <c r="X11" t="n">
        <v>0.45</v>
      </c>
      <c r="Y11" t="n">
        <v>1</v>
      </c>
      <c r="Z11" t="n">
        <v>10</v>
      </c>
      <c r="AA11" t="n">
        <v>81.33155128770069</v>
      </c>
      <c r="AB11" t="n">
        <v>111.2814165665953</v>
      </c>
      <c r="AC11" t="n">
        <v>100.660874353957</v>
      </c>
      <c r="AD11" t="n">
        <v>81331.55128770068</v>
      </c>
      <c r="AE11" t="n">
        <v>111281.4165665953</v>
      </c>
      <c r="AF11" t="n">
        <v>2.138198877061055e-06</v>
      </c>
      <c r="AG11" t="n">
        <v>0.11375</v>
      </c>
      <c r="AH11" t="n">
        <v>100660.874353957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9.279500000000001</v>
      </c>
      <c r="E12" t="n">
        <v>10.78</v>
      </c>
      <c r="F12" t="n">
        <v>7.44</v>
      </c>
      <c r="G12" t="n">
        <v>21.27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96.63</v>
      </c>
      <c r="Q12" t="n">
        <v>605.84</v>
      </c>
      <c r="R12" t="n">
        <v>36.1</v>
      </c>
      <c r="S12" t="n">
        <v>21.88</v>
      </c>
      <c r="T12" t="n">
        <v>6022.39</v>
      </c>
      <c r="U12" t="n">
        <v>0.61</v>
      </c>
      <c r="V12" t="n">
        <v>0.83</v>
      </c>
      <c r="W12" t="n">
        <v>1.02</v>
      </c>
      <c r="X12" t="n">
        <v>0.39</v>
      </c>
      <c r="Y12" t="n">
        <v>1</v>
      </c>
      <c r="Z12" t="n">
        <v>10</v>
      </c>
      <c r="AA12" t="n">
        <v>79.34639938176379</v>
      </c>
      <c r="AB12" t="n">
        <v>108.5652441501727</v>
      </c>
      <c r="AC12" t="n">
        <v>98.20392962078502</v>
      </c>
      <c r="AD12" t="n">
        <v>79346.39938176378</v>
      </c>
      <c r="AE12" t="n">
        <v>108565.2441501727</v>
      </c>
      <c r="AF12" t="n">
        <v>2.165975272058082e-06</v>
      </c>
      <c r="AG12" t="n">
        <v>0.1122916666666667</v>
      </c>
      <c r="AH12" t="n">
        <v>98203.92962078501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9.3226</v>
      </c>
      <c r="E13" t="n">
        <v>10.73</v>
      </c>
      <c r="F13" t="n">
        <v>7.43</v>
      </c>
      <c r="G13" t="n">
        <v>22.3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95.78</v>
      </c>
      <c r="Q13" t="n">
        <v>605.84</v>
      </c>
      <c r="R13" t="n">
        <v>35.96</v>
      </c>
      <c r="S13" t="n">
        <v>21.88</v>
      </c>
      <c r="T13" t="n">
        <v>5954.44</v>
      </c>
      <c r="U13" t="n">
        <v>0.61</v>
      </c>
      <c r="V13" t="n">
        <v>0.83</v>
      </c>
      <c r="W13" t="n">
        <v>1.02</v>
      </c>
      <c r="X13" t="n">
        <v>0.37</v>
      </c>
      <c r="Y13" t="n">
        <v>1</v>
      </c>
      <c r="Z13" t="n">
        <v>10</v>
      </c>
      <c r="AA13" t="n">
        <v>78.46322631940623</v>
      </c>
      <c r="AB13" t="n">
        <v>107.35684780341</v>
      </c>
      <c r="AC13" t="n">
        <v>97.11086092536208</v>
      </c>
      <c r="AD13" t="n">
        <v>78463.22631940623</v>
      </c>
      <c r="AE13" t="n">
        <v>107356.84780341</v>
      </c>
      <c r="AF13" t="n">
        <v>2.176035462178854e-06</v>
      </c>
      <c r="AG13" t="n">
        <v>0.1117708333333333</v>
      </c>
      <c r="AH13" t="n">
        <v>97110.86092536208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9.412000000000001</v>
      </c>
      <c r="E14" t="n">
        <v>10.62</v>
      </c>
      <c r="F14" t="n">
        <v>7.41</v>
      </c>
      <c r="G14" t="n">
        <v>24.69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16</v>
      </c>
      <c r="N14" t="n">
        <v>41.06</v>
      </c>
      <c r="O14" t="n">
        <v>24831.54</v>
      </c>
      <c r="P14" t="n">
        <v>94.48999999999999</v>
      </c>
      <c r="Q14" t="n">
        <v>605.9</v>
      </c>
      <c r="R14" t="n">
        <v>35.11</v>
      </c>
      <c r="S14" t="n">
        <v>21.88</v>
      </c>
      <c r="T14" t="n">
        <v>5539.82</v>
      </c>
      <c r="U14" t="n">
        <v>0.62</v>
      </c>
      <c r="V14" t="n">
        <v>0.83</v>
      </c>
      <c r="W14" t="n">
        <v>1.02</v>
      </c>
      <c r="X14" t="n">
        <v>0.35</v>
      </c>
      <c r="Y14" t="n">
        <v>1</v>
      </c>
      <c r="Z14" t="n">
        <v>10</v>
      </c>
      <c r="AA14" t="n">
        <v>76.93244285134966</v>
      </c>
      <c r="AB14" t="n">
        <v>105.2623623290157</v>
      </c>
      <c r="AC14" t="n">
        <v>95.2162702050145</v>
      </c>
      <c r="AD14" t="n">
        <v>76932.44285134967</v>
      </c>
      <c r="AE14" t="n">
        <v>105262.3623290157</v>
      </c>
      <c r="AF14" t="n">
        <v>2.196902770689226e-06</v>
      </c>
      <c r="AG14" t="n">
        <v>0.110625</v>
      </c>
      <c r="AH14" t="n">
        <v>95216.2702050145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9.469200000000001</v>
      </c>
      <c r="E15" t="n">
        <v>10.56</v>
      </c>
      <c r="F15" t="n">
        <v>7.38</v>
      </c>
      <c r="G15" t="n">
        <v>26.06</v>
      </c>
      <c r="H15" t="n">
        <v>0.38</v>
      </c>
      <c r="I15" t="n">
        <v>17</v>
      </c>
      <c r="J15" t="n">
        <v>199.83</v>
      </c>
      <c r="K15" t="n">
        <v>54.38</v>
      </c>
      <c r="L15" t="n">
        <v>4.25</v>
      </c>
      <c r="M15" t="n">
        <v>15</v>
      </c>
      <c r="N15" t="n">
        <v>41.2</v>
      </c>
      <c r="O15" t="n">
        <v>24879.79</v>
      </c>
      <c r="P15" t="n">
        <v>93.87</v>
      </c>
      <c r="Q15" t="n">
        <v>605.84</v>
      </c>
      <c r="R15" t="n">
        <v>34.36</v>
      </c>
      <c r="S15" t="n">
        <v>21.88</v>
      </c>
      <c r="T15" t="n">
        <v>5173.92</v>
      </c>
      <c r="U15" t="n">
        <v>0.64</v>
      </c>
      <c r="V15" t="n">
        <v>0.84</v>
      </c>
      <c r="W15" t="n">
        <v>1.01</v>
      </c>
      <c r="X15" t="n">
        <v>0.33</v>
      </c>
      <c r="Y15" t="n">
        <v>1</v>
      </c>
      <c r="Z15" t="n">
        <v>10</v>
      </c>
      <c r="AA15" t="n">
        <v>76.03956529492787</v>
      </c>
      <c r="AB15" t="n">
        <v>104.0406878653423</v>
      </c>
      <c r="AC15" t="n">
        <v>94.11119063752281</v>
      </c>
      <c r="AD15" t="n">
        <v>76039.56529492787</v>
      </c>
      <c r="AE15" t="n">
        <v>104040.6878653423</v>
      </c>
      <c r="AF15" t="n">
        <v>2.21025411349452e-06</v>
      </c>
      <c r="AG15" t="n">
        <v>0.11</v>
      </c>
      <c r="AH15" t="n">
        <v>94111.19063752281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9.5258</v>
      </c>
      <c r="E16" t="n">
        <v>10.5</v>
      </c>
      <c r="F16" t="n">
        <v>7.36</v>
      </c>
      <c r="G16" t="n">
        <v>27.6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14</v>
      </c>
      <c r="N16" t="n">
        <v>41.35</v>
      </c>
      <c r="O16" t="n">
        <v>24928.09</v>
      </c>
      <c r="P16" t="n">
        <v>92.95</v>
      </c>
      <c r="Q16" t="n">
        <v>605.84</v>
      </c>
      <c r="R16" t="n">
        <v>33.48</v>
      </c>
      <c r="S16" t="n">
        <v>21.88</v>
      </c>
      <c r="T16" t="n">
        <v>4734.28</v>
      </c>
      <c r="U16" t="n">
        <v>0.65</v>
      </c>
      <c r="V16" t="n">
        <v>0.84</v>
      </c>
      <c r="W16" t="n">
        <v>1.02</v>
      </c>
      <c r="X16" t="n">
        <v>0.3</v>
      </c>
      <c r="Y16" t="n">
        <v>1</v>
      </c>
      <c r="Z16" t="n">
        <v>10</v>
      </c>
      <c r="AA16" t="n">
        <v>75.01772832148038</v>
      </c>
      <c r="AB16" t="n">
        <v>102.6425654380065</v>
      </c>
      <c r="AC16" t="n">
        <v>92.84650305237433</v>
      </c>
      <c r="AD16" t="n">
        <v>75017.72832148038</v>
      </c>
      <c r="AE16" t="n">
        <v>102642.5654380065</v>
      </c>
      <c r="AF16" t="n">
        <v>2.223465407249408e-06</v>
      </c>
      <c r="AG16" t="n">
        <v>0.109375</v>
      </c>
      <c r="AH16" t="n">
        <v>92846.50305237433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9.5839</v>
      </c>
      <c r="E17" t="n">
        <v>10.43</v>
      </c>
      <c r="F17" t="n">
        <v>7.33</v>
      </c>
      <c r="G17" t="n">
        <v>29.34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13</v>
      </c>
      <c r="N17" t="n">
        <v>41.49</v>
      </c>
      <c r="O17" t="n">
        <v>24976.45</v>
      </c>
      <c r="P17" t="n">
        <v>91.7</v>
      </c>
      <c r="Q17" t="n">
        <v>605.89</v>
      </c>
      <c r="R17" t="n">
        <v>32.62</v>
      </c>
      <c r="S17" t="n">
        <v>21.88</v>
      </c>
      <c r="T17" t="n">
        <v>4309.22</v>
      </c>
      <c r="U17" t="n">
        <v>0.67</v>
      </c>
      <c r="V17" t="n">
        <v>0.84</v>
      </c>
      <c r="W17" t="n">
        <v>1.02</v>
      </c>
      <c r="X17" t="n">
        <v>0.28</v>
      </c>
      <c r="Y17" t="n">
        <v>1</v>
      </c>
      <c r="Z17" t="n">
        <v>10</v>
      </c>
      <c r="AA17" t="n">
        <v>73.78201965679246</v>
      </c>
      <c r="AB17" t="n">
        <v>100.9518143273626</v>
      </c>
      <c r="AC17" t="n">
        <v>91.31711485474563</v>
      </c>
      <c r="AD17" t="n">
        <v>73782.01965679246</v>
      </c>
      <c r="AE17" t="n">
        <v>100951.8143273626</v>
      </c>
      <c r="AF17" t="n">
        <v>2.237026823630309e-06</v>
      </c>
      <c r="AG17" t="n">
        <v>0.1086458333333333</v>
      </c>
      <c r="AH17" t="n">
        <v>91317.11485474563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9.6357</v>
      </c>
      <c r="E18" t="n">
        <v>10.38</v>
      </c>
      <c r="F18" t="n">
        <v>7.32</v>
      </c>
      <c r="G18" t="n">
        <v>31.36</v>
      </c>
      <c r="H18" t="n">
        <v>0.44</v>
      </c>
      <c r="I18" t="n">
        <v>14</v>
      </c>
      <c r="J18" t="n">
        <v>201.01</v>
      </c>
      <c r="K18" t="n">
        <v>54.38</v>
      </c>
      <c r="L18" t="n">
        <v>5</v>
      </c>
      <c r="M18" t="n">
        <v>12</v>
      </c>
      <c r="N18" t="n">
        <v>41.63</v>
      </c>
      <c r="O18" t="n">
        <v>25024.84</v>
      </c>
      <c r="P18" t="n">
        <v>90.67</v>
      </c>
      <c r="Q18" t="n">
        <v>605.84</v>
      </c>
      <c r="R18" t="n">
        <v>32.01</v>
      </c>
      <c r="S18" t="n">
        <v>21.88</v>
      </c>
      <c r="T18" t="n">
        <v>4010.79</v>
      </c>
      <c r="U18" t="n">
        <v>0.68</v>
      </c>
      <c r="V18" t="n">
        <v>0.85</v>
      </c>
      <c r="W18" t="n">
        <v>1.02</v>
      </c>
      <c r="X18" t="n">
        <v>0.26</v>
      </c>
      <c r="Y18" t="n">
        <v>1</v>
      </c>
      <c r="Z18" t="n">
        <v>10</v>
      </c>
      <c r="AA18" t="n">
        <v>72.78582534899483</v>
      </c>
      <c r="AB18" t="n">
        <v>99.58877732644346</v>
      </c>
      <c r="AC18" t="n">
        <v>90.08416419215935</v>
      </c>
      <c r="AD18" t="n">
        <v>72785.82534899484</v>
      </c>
      <c r="AE18" t="n">
        <v>99588.77732644347</v>
      </c>
      <c r="AF18" t="n">
        <v>2.249117724981956e-06</v>
      </c>
      <c r="AG18" t="n">
        <v>0.108125</v>
      </c>
      <c r="AH18" t="n">
        <v>90084.16419215935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9.6288</v>
      </c>
      <c r="E19" t="n">
        <v>10.39</v>
      </c>
      <c r="F19" t="n">
        <v>7.32</v>
      </c>
      <c r="G19" t="n">
        <v>31.39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90.59</v>
      </c>
      <c r="Q19" t="n">
        <v>605.87</v>
      </c>
      <c r="R19" t="n">
        <v>32.44</v>
      </c>
      <c r="S19" t="n">
        <v>21.88</v>
      </c>
      <c r="T19" t="n">
        <v>4226.96</v>
      </c>
      <c r="U19" t="n">
        <v>0.67</v>
      </c>
      <c r="V19" t="n">
        <v>0.84</v>
      </c>
      <c r="W19" t="n">
        <v>1.01</v>
      </c>
      <c r="X19" t="n">
        <v>0.27</v>
      </c>
      <c r="Y19" t="n">
        <v>1</v>
      </c>
      <c r="Z19" t="n">
        <v>10</v>
      </c>
      <c r="AA19" t="n">
        <v>72.79167925026516</v>
      </c>
      <c r="AB19" t="n">
        <v>99.59678689241741</v>
      </c>
      <c r="AC19" t="n">
        <v>90.09140933639826</v>
      </c>
      <c r="AD19" t="n">
        <v>72791.67925026517</v>
      </c>
      <c r="AE19" t="n">
        <v>99596.78689241741</v>
      </c>
      <c r="AF19" t="n">
        <v>2.247507160902297e-06</v>
      </c>
      <c r="AG19" t="n">
        <v>0.1082291666666667</v>
      </c>
      <c r="AH19" t="n">
        <v>90091.40933639825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9.686</v>
      </c>
      <c r="E20" t="n">
        <v>10.32</v>
      </c>
      <c r="F20" t="n">
        <v>7.3</v>
      </c>
      <c r="G20" t="n">
        <v>33.7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89.12</v>
      </c>
      <c r="Q20" t="n">
        <v>605.84</v>
      </c>
      <c r="R20" t="n">
        <v>31.83</v>
      </c>
      <c r="S20" t="n">
        <v>21.88</v>
      </c>
      <c r="T20" t="n">
        <v>3928.18</v>
      </c>
      <c r="U20" t="n">
        <v>0.6899999999999999</v>
      </c>
      <c r="V20" t="n">
        <v>0.85</v>
      </c>
      <c r="W20" t="n">
        <v>1.01</v>
      </c>
      <c r="X20" t="n">
        <v>0.24</v>
      </c>
      <c r="Y20" t="n">
        <v>1</v>
      </c>
      <c r="Z20" t="n">
        <v>10</v>
      </c>
      <c r="AA20" t="n">
        <v>71.49195050125263</v>
      </c>
      <c r="AB20" t="n">
        <v>97.81844067803381</v>
      </c>
      <c r="AC20" t="n">
        <v>88.48278598879025</v>
      </c>
      <c r="AD20" t="n">
        <v>71491.95050125264</v>
      </c>
      <c r="AE20" t="n">
        <v>97818.4406780338</v>
      </c>
      <c r="AF20" t="n">
        <v>2.26085850370759e-06</v>
      </c>
      <c r="AG20" t="n">
        <v>0.1075</v>
      </c>
      <c r="AH20" t="n">
        <v>88482.78598879026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9.745799999999999</v>
      </c>
      <c r="E21" t="n">
        <v>10.26</v>
      </c>
      <c r="F21" t="n">
        <v>7.28</v>
      </c>
      <c r="G21" t="n">
        <v>36.39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88.18000000000001</v>
      </c>
      <c r="Q21" t="n">
        <v>605.84</v>
      </c>
      <c r="R21" t="n">
        <v>30.96</v>
      </c>
      <c r="S21" t="n">
        <v>21.88</v>
      </c>
      <c r="T21" t="n">
        <v>3497.65</v>
      </c>
      <c r="U21" t="n">
        <v>0.71</v>
      </c>
      <c r="V21" t="n">
        <v>0.85</v>
      </c>
      <c r="W21" t="n">
        <v>1.01</v>
      </c>
      <c r="X21" t="n">
        <v>0.22</v>
      </c>
      <c r="Y21" t="n">
        <v>1</v>
      </c>
      <c r="Z21" t="n">
        <v>10</v>
      </c>
      <c r="AA21" t="n">
        <v>70.48550525881559</v>
      </c>
      <c r="AB21" t="n">
        <v>96.44137789610174</v>
      </c>
      <c r="AC21" t="n">
        <v>87.2371481460456</v>
      </c>
      <c r="AD21" t="n">
        <v>70485.5052588156</v>
      </c>
      <c r="AE21" t="n">
        <v>96441.37789610174</v>
      </c>
      <c r="AF21" t="n">
        <v>2.274816725731306e-06</v>
      </c>
      <c r="AG21" t="n">
        <v>0.106875</v>
      </c>
      <c r="AH21" t="n">
        <v>87237.1481460456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9.7392</v>
      </c>
      <c r="E22" t="n">
        <v>10.27</v>
      </c>
      <c r="F22" t="n">
        <v>7.28</v>
      </c>
      <c r="G22" t="n">
        <v>36.42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87.79000000000001</v>
      </c>
      <c r="Q22" t="n">
        <v>605.88</v>
      </c>
      <c r="R22" t="n">
        <v>31.36</v>
      </c>
      <c r="S22" t="n">
        <v>21.88</v>
      </c>
      <c r="T22" t="n">
        <v>3698.58</v>
      </c>
      <c r="U22" t="n">
        <v>0.7</v>
      </c>
      <c r="V22" t="n">
        <v>0.85</v>
      </c>
      <c r="W22" t="n">
        <v>1.01</v>
      </c>
      <c r="X22" t="n">
        <v>0.23</v>
      </c>
      <c r="Y22" t="n">
        <v>1</v>
      </c>
      <c r="Z22" t="n">
        <v>10</v>
      </c>
      <c r="AA22" t="n">
        <v>70.31433993169387</v>
      </c>
      <c r="AB22" t="n">
        <v>96.20718194425261</v>
      </c>
      <c r="AC22" t="n">
        <v>87.0253035271448</v>
      </c>
      <c r="AD22" t="n">
        <v>70314.33993169386</v>
      </c>
      <c r="AE22" t="n">
        <v>96207.18194425262</v>
      </c>
      <c r="AF22" t="n">
        <v>2.273276186176849e-06</v>
      </c>
      <c r="AG22" t="n">
        <v>0.1069791666666667</v>
      </c>
      <c r="AH22" t="n">
        <v>87025.3035271448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9.8109</v>
      </c>
      <c r="E23" t="n">
        <v>10.19</v>
      </c>
      <c r="F23" t="n">
        <v>7.25</v>
      </c>
      <c r="G23" t="n">
        <v>39.54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9</v>
      </c>
      <c r="N23" t="n">
        <v>42.35</v>
      </c>
      <c r="O23" t="n">
        <v>25267.7</v>
      </c>
      <c r="P23" t="n">
        <v>86.64</v>
      </c>
      <c r="Q23" t="n">
        <v>605.87</v>
      </c>
      <c r="R23" t="n">
        <v>29.98</v>
      </c>
      <c r="S23" t="n">
        <v>21.88</v>
      </c>
      <c r="T23" t="n">
        <v>3013.22</v>
      </c>
      <c r="U23" t="n">
        <v>0.73</v>
      </c>
      <c r="V23" t="n">
        <v>0.85</v>
      </c>
      <c r="W23" t="n">
        <v>1.01</v>
      </c>
      <c r="X23" t="n">
        <v>0.19</v>
      </c>
      <c r="Y23" t="n">
        <v>1</v>
      </c>
      <c r="Z23" t="n">
        <v>10</v>
      </c>
      <c r="AA23" t="n">
        <v>69.09537616777402</v>
      </c>
      <c r="AB23" t="n">
        <v>94.53934194557243</v>
      </c>
      <c r="AC23" t="n">
        <v>85.51663983710999</v>
      </c>
      <c r="AD23" t="n">
        <v>69095.37616777403</v>
      </c>
      <c r="AE23" t="n">
        <v>94539.34194557244</v>
      </c>
      <c r="AF23" t="n">
        <v>2.290012047700268e-06</v>
      </c>
      <c r="AG23" t="n">
        <v>0.1061458333333333</v>
      </c>
      <c r="AH23" t="n">
        <v>85516.63983710999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9.7935</v>
      </c>
      <c r="E24" t="n">
        <v>10.21</v>
      </c>
      <c r="F24" t="n">
        <v>7.27</v>
      </c>
      <c r="G24" t="n">
        <v>39.63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9</v>
      </c>
      <c r="N24" t="n">
        <v>42.49</v>
      </c>
      <c r="O24" t="n">
        <v>25316.39</v>
      </c>
      <c r="P24" t="n">
        <v>86.02</v>
      </c>
      <c r="Q24" t="n">
        <v>605.84</v>
      </c>
      <c r="R24" t="n">
        <v>30.6</v>
      </c>
      <c r="S24" t="n">
        <v>21.88</v>
      </c>
      <c r="T24" t="n">
        <v>3323.26</v>
      </c>
      <c r="U24" t="n">
        <v>0.72</v>
      </c>
      <c r="V24" t="n">
        <v>0.85</v>
      </c>
      <c r="W24" t="n">
        <v>1.01</v>
      </c>
      <c r="X24" t="n">
        <v>0.21</v>
      </c>
      <c r="Y24" t="n">
        <v>1</v>
      </c>
      <c r="Z24" t="n">
        <v>10</v>
      </c>
      <c r="AA24" t="n">
        <v>68.92352902491983</v>
      </c>
      <c r="AB24" t="n">
        <v>94.30421310335858</v>
      </c>
      <c r="AC24" t="n">
        <v>85.30395136159153</v>
      </c>
      <c r="AD24" t="n">
        <v>68923.52902491983</v>
      </c>
      <c r="AE24" t="n">
        <v>94304.21310335858</v>
      </c>
      <c r="AF24" t="n">
        <v>2.285950625238518e-06</v>
      </c>
      <c r="AG24" t="n">
        <v>0.1063541666666667</v>
      </c>
      <c r="AH24" t="n">
        <v>85303.95136159153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9.854900000000001</v>
      </c>
      <c r="E25" t="n">
        <v>10.15</v>
      </c>
      <c r="F25" t="n">
        <v>7.24</v>
      </c>
      <c r="G25" t="n">
        <v>43.45</v>
      </c>
      <c r="H25" t="n">
        <v>0.59</v>
      </c>
      <c r="I25" t="n">
        <v>10</v>
      </c>
      <c r="J25" t="n">
        <v>203.77</v>
      </c>
      <c r="K25" t="n">
        <v>54.38</v>
      </c>
      <c r="L25" t="n">
        <v>6.75</v>
      </c>
      <c r="M25" t="n">
        <v>8</v>
      </c>
      <c r="N25" t="n">
        <v>42.64</v>
      </c>
      <c r="O25" t="n">
        <v>25365.14</v>
      </c>
      <c r="P25" t="n">
        <v>84.78</v>
      </c>
      <c r="Q25" t="n">
        <v>605.84</v>
      </c>
      <c r="R25" t="n">
        <v>29.81</v>
      </c>
      <c r="S25" t="n">
        <v>21.88</v>
      </c>
      <c r="T25" t="n">
        <v>2933.05</v>
      </c>
      <c r="U25" t="n">
        <v>0.73</v>
      </c>
      <c r="V25" t="n">
        <v>0.85</v>
      </c>
      <c r="W25" t="n">
        <v>1.01</v>
      </c>
      <c r="X25" t="n">
        <v>0.18</v>
      </c>
      <c r="Y25" t="n">
        <v>1</v>
      </c>
      <c r="Z25" t="n">
        <v>10</v>
      </c>
      <c r="AA25" t="n">
        <v>67.7410231619203</v>
      </c>
      <c r="AB25" t="n">
        <v>92.68625641312661</v>
      </c>
      <c r="AC25" t="n">
        <v>83.84041018705831</v>
      </c>
      <c r="AD25" t="n">
        <v>67741.0231619203</v>
      </c>
      <c r="AE25" t="n">
        <v>92686.25641312661</v>
      </c>
      <c r="AF25" t="n">
        <v>2.300282311396648e-06</v>
      </c>
      <c r="AG25" t="n">
        <v>0.1057291666666667</v>
      </c>
      <c r="AH25" t="n">
        <v>83840.41018705831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9.8687</v>
      </c>
      <c r="E26" t="n">
        <v>10.13</v>
      </c>
      <c r="F26" t="n">
        <v>7.23</v>
      </c>
      <c r="G26" t="n">
        <v>43.37</v>
      </c>
      <c r="H26" t="n">
        <v>0.61</v>
      </c>
      <c r="I26" t="n">
        <v>10</v>
      </c>
      <c r="J26" t="n">
        <v>204.16</v>
      </c>
      <c r="K26" t="n">
        <v>54.38</v>
      </c>
      <c r="L26" t="n">
        <v>7</v>
      </c>
      <c r="M26" t="n">
        <v>8</v>
      </c>
      <c r="N26" t="n">
        <v>42.78</v>
      </c>
      <c r="O26" t="n">
        <v>25413.94</v>
      </c>
      <c r="P26" t="n">
        <v>83.84999999999999</v>
      </c>
      <c r="Q26" t="n">
        <v>605.84</v>
      </c>
      <c r="R26" t="n">
        <v>29.54</v>
      </c>
      <c r="S26" t="n">
        <v>21.88</v>
      </c>
      <c r="T26" t="n">
        <v>2797.63</v>
      </c>
      <c r="U26" t="n">
        <v>0.74</v>
      </c>
      <c r="V26" t="n">
        <v>0.86</v>
      </c>
      <c r="W26" t="n">
        <v>1</v>
      </c>
      <c r="X26" t="n">
        <v>0.17</v>
      </c>
      <c r="Y26" t="n">
        <v>1</v>
      </c>
      <c r="Z26" t="n">
        <v>10</v>
      </c>
      <c r="AA26" t="n">
        <v>67.10938999158314</v>
      </c>
      <c r="AB26" t="n">
        <v>91.82202804378294</v>
      </c>
      <c r="AC26" t="n">
        <v>83.05866256033238</v>
      </c>
      <c r="AD26" t="n">
        <v>67109.38999158314</v>
      </c>
      <c r="AE26" t="n">
        <v>91822.02804378294</v>
      </c>
      <c r="AF26" t="n">
        <v>2.303503439555967e-06</v>
      </c>
      <c r="AG26" t="n">
        <v>0.1055208333333333</v>
      </c>
      <c r="AH26" t="n">
        <v>83058.66256033238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9.8657</v>
      </c>
      <c r="E27" t="n">
        <v>10.14</v>
      </c>
      <c r="F27" t="n">
        <v>7.23</v>
      </c>
      <c r="G27" t="n">
        <v>43.38</v>
      </c>
      <c r="H27" t="n">
        <v>0.63</v>
      </c>
      <c r="I27" t="n">
        <v>10</v>
      </c>
      <c r="J27" t="n">
        <v>204.56</v>
      </c>
      <c r="K27" t="n">
        <v>54.38</v>
      </c>
      <c r="L27" t="n">
        <v>7.25</v>
      </c>
      <c r="M27" t="n">
        <v>8</v>
      </c>
      <c r="N27" t="n">
        <v>42.93</v>
      </c>
      <c r="O27" t="n">
        <v>25462.78</v>
      </c>
      <c r="P27" t="n">
        <v>82.76000000000001</v>
      </c>
      <c r="Q27" t="n">
        <v>605.84</v>
      </c>
      <c r="R27" t="n">
        <v>29.55</v>
      </c>
      <c r="S27" t="n">
        <v>21.88</v>
      </c>
      <c r="T27" t="n">
        <v>2801.37</v>
      </c>
      <c r="U27" t="n">
        <v>0.74</v>
      </c>
      <c r="V27" t="n">
        <v>0.86</v>
      </c>
      <c r="W27" t="n">
        <v>1</v>
      </c>
      <c r="X27" t="n">
        <v>0.17</v>
      </c>
      <c r="Y27" t="n">
        <v>1</v>
      </c>
      <c r="Z27" t="n">
        <v>10</v>
      </c>
      <c r="AA27" t="n">
        <v>66.5282672634259</v>
      </c>
      <c r="AB27" t="n">
        <v>91.02691028979325</v>
      </c>
      <c r="AC27" t="n">
        <v>82.33942972882845</v>
      </c>
      <c r="AD27" t="n">
        <v>66528.26726342591</v>
      </c>
      <c r="AE27" t="n">
        <v>91026.91028979325</v>
      </c>
      <c r="AF27" t="n">
        <v>2.302803194303941e-06</v>
      </c>
      <c r="AG27" t="n">
        <v>0.105625</v>
      </c>
      <c r="AH27" t="n">
        <v>82339.42972882844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9.9116</v>
      </c>
      <c r="E28" t="n">
        <v>10.09</v>
      </c>
      <c r="F28" t="n">
        <v>7.22</v>
      </c>
      <c r="G28" t="n">
        <v>48.15</v>
      </c>
      <c r="H28" t="n">
        <v>0.65</v>
      </c>
      <c r="I28" t="n">
        <v>9</v>
      </c>
      <c r="J28" t="n">
        <v>204.95</v>
      </c>
      <c r="K28" t="n">
        <v>54.38</v>
      </c>
      <c r="L28" t="n">
        <v>7.5</v>
      </c>
      <c r="M28" t="n">
        <v>7</v>
      </c>
      <c r="N28" t="n">
        <v>43.08</v>
      </c>
      <c r="O28" t="n">
        <v>25511.67</v>
      </c>
      <c r="P28" t="n">
        <v>81.98999999999999</v>
      </c>
      <c r="Q28" t="n">
        <v>605.84</v>
      </c>
      <c r="R28" t="n">
        <v>29.28</v>
      </c>
      <c r="S28" t="n">
        <v>21.88</v>
      </c>
      <c r="T28" t="n">
        <v>2671.56</v>
      </c>
      <c r="U28" t="n">
        <v>0.75</v>
      </c>
      <c r="V28" t="n">
        <v>0.86</v>
      </c>
      <c r="W28" t="n">
        <v>1</v>
      </c>
      <c r="X28" t="n">
        <v>0.17</v>
      </c>
      <c r="Y28" t="n">
        <v>1</v>
      </c>
      <c r="Z28" t="n">
        <v>10</v>
      </c>
      <c r="AA28" t="n">
        <v>65.77881724077019</v>
      </c>
      <c r="AB28" t="n">
        <v>90.0014797053947</v>
      </c>
      <c r="AC28" t="n">
        <v>81.4118648002037</v>
      </c>
      <c r="AD28" t="n">
        <v>65778.81724077019</v>
      </c>
      <c r="AE28" t="n">
        <v>90001.4797053947</v>
      </c>
      <c r="AF28" t="n">
        <v>2.313516946659937e-06</v>
      </c>
      <c r="AG28" t="n">
        <v>0.1051041666666667</v>
      </c>
      <c r="AH28" t="n">
        <v>81411.86480020371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9.922499999999999</v>
      </c>
      <c r="E29" t="n">
        <v>10.08</v>
      </c>
      <c r="F29" t="n">
        <v>7.21</v>
      </c>
      <c r="G29" t="n">
        <v>48.08</v>
      </c>
      <c r="H29" t="n">
        <v>0.67</v>
      </c>
      <c r="I29" t="n">
        <v>9</v>
      </c>
      <c r="J29" t="n">
        <v>205.35</v>
      </c>
      <c r="K29" t="n">
        <v>54.38</v>
      </c>
      <c r="L29" t="n">
        <v>7.75</v>
      </c>
      <c r="M29" t="n">
        <v>7</v>
      </c>
      <c r="N29" t="n">
        <v>43.22</v>
      </c>
      <c r="O29" t="n">
        <v>25560.62</v>
      </c>
      <c r="P29" t="n">
        <v>81.69</v>
      </c>
      <c r="Q29" t="n">
        <v>605.84</v>
      </c>
      <c r="R29" t="n">
        <v>28.99</v>
      </c>
      <c r="S29" t="n">
        <v>21.88</v>
      </c>
      <c r="T29" t="n">
        <v>2525.79</v>
      </c>
      <c r="U29" t="n">
        <v>0.75</v>
      </c>
      <c r="V29" t="n">
        <v>0.86</v>
      </c>
      <c r="W29" t="n">
        <v>1</v>
      </c>
      <c r="X29" t="n">
        <v>0.15</v>
      </c>
      <c r="Y29" t="n">
        <v>1</v>
      </c>
      <c r="Z29" t="n">
        <v>10</v>
      </c>
      <c r="AA29" t="n">
        <v>65.51781987665271</v>
      </c>
      <c r="AB29" t="n">
        <v>89.64437159741826</v>
      </c>
      <c r="AC29" t="n">
        <v>81.08883858884806</v>
      </c>
      <c r="AD29" t="n">
        <v>65517.81987665271</v>
      </c>
      <c r="AE29" t="n">
        <v>89644.37159741826</v>
      </c>
      <c r="AF29" t="n">
        <v>2.316061171075631e-06</v>
      </c>
      <c r="AG29" t="n">
        <v>0.105</v>
      </c>
      <c r="AH29" t="n">
        <v>81088.83858884807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9.9092</v>
      </c>
      <c r="E30" t="n">
        <v>10.09</v>
      </c>
      <c r="F30" t="n">
        <v>7.22</v>
      </c>
      <c r="G30" t="n">
        <v>48.17</v>
      </c>
      <c r="H30" t="n">
        <v>0.6899999999999999</v>
      </c>
      <c r="I30" t="n">
        <v>9</v>
      </c>
      <c r="J30" t="n">
        <v>205.75</v>
      </c>
      <c r="K30" t="n">
        <v>54.38</v>
      </c>
      <c r="L30" t="n">
        <v>8</v>
      </c>
      <c r="M30" t="n">
        <v>7</v>
      </c>
      <c r="N30" t="n">
        <v>43.37</v>
      </c>
      <c r="O30" t="n">
        <v>25609.61</v>
      </c>
      <c r="P30" t="n">
        <v>80.12</v>
      </c>
      <c r="Q30" t="n">
        <v>605.84</v>
      </c>
      <c r="R30" t="n">
        <v>29.35</v>
      </c>
      <c r="S30" t="n">
        <v>21.88</v>
      </c>
      <c r="T30" t="n">
        <v>2707.26</v>
      </c>
      <c r="U30" t="n">
        <v>0.75</v>
      </c>
      <c r="V30" t="n">
        <v>0.86</v>
      </c>
      <c r="W30" t="n">
        <v>1.01</v>
      </c>
      <c r="X30" t="n">
        <v>0.17</v>
      </c>
      <c r="Y30" t="n">
        <v>1</v>
      </c>
      <c r="Z30" t="n">
        <v>10</v>
      </c>
      <c r="AA30" t="n">
        <v>64.76730621616417</v>
      </c>
      <c r="AB30" t="n">
        <v>88.61748569681249</v>
      </c>
      <c r="AC30" t="n">
        <v>80.15995723735236</v>
      </c>
      <c r="AD30" t="n">
        <v>64767.30621616418</v>
      </c>
      <c r="AE30" t="n">
        <v>88617.4856968125</v>
      </c>
      <c r="AF30" t="n">
        <v>2.312956750458316e-06</v>
      </c>
      <c r="AG30" t="n">
        <v>0.1051041666666667</v>
      </c>
      <c r="AH30" t="n">
        <v>80159.95723735236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9.9778</v>
      </c>
      <c r="E31" t="n">
        <v>10.02</v>
      </c>
      <c r="F31" t="n">
        <v>7.19</v>
      </c>
      <c r="G31" t="n">
        <v>53.96</v>
      </c>
      <c r="H31" t="n">
        <v>0.71</v>
      </c>
      <c r="I31" t="n">
        <v>8</v>
      </c>
      <c r="J31" t="n">
        <v>206.15</v>
      </c>
      <c r="K31" t="n">
        <v>54.38</v>
      </c>
      <c r="L31" t="n">
        <v>8.25</v>
      </c>
      <c r="M31" t="n">
        <v>6</v>
      </c>
      <c r="N31" t="n">
        <v>43.52</v>
      </c>
      <c r="O31" t="n">
        <v>25658.66</v>
      </c>
      <c r="P31" t="n">
        <v>78.83</v>
      </c>
      <c r="Q31" t="n">
        <v>605.84</v>
      </c>
      <c r="R31" t="n">
        <v>28.33</v>
      </c>
      <c r="S31" t="n">
        <v>21.88</v>
      </c>
      <c r="T31" t="n">
        <v>2203.32</v>
      </c>
      <c r="U31" t="n">
        <v>0.77</v>
      </c>
      <c r="V31" t="n">
        <v>0.86</v>
      </c>
      <c r="W31" t="n">
        <v>1</v>
      </c>
      <c r="X31" t="n">
        <v>0.14</v>
      </c>
      <c r="Y31" t="n">
        <v>1</v>
      </c>
      <c r="Z31" t="n">
        <v>10</v>
      </c>
      <c r="AA31" t="n">
        <v>63.55198288298869</v>
      </c>
      <c r="AB31" t="n">
        <v>86.95462669608121</v>
      </c>
      <c r="AC31" t="n">
        <v>78.65579916581309</v>
      </c>
      <c r="AD31" t="n">
        <v>63551.98288298869</v>
      </c>
      <c r="AE31" t="n">
        <v>86954.62669608121</v>
      </c>
      <c r="AF31" t="n">
        <v>2.328969025221308e-06</v>
      </c>
      <c r="AG31" t="n">
        <v>0.104375</v>
      </c>
      <c r="AH31" t="n">
        <v>78655.79916581309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9.9839</v>
      </c>
      <c r="E32" t="n">
        <v>10.02</v>
      </c>
      <c r="F32" t="n">
        <v>7.19</v>
      </c>
      <c r="G32" t="n">
        <v>53.91</v>
      </c>
      <c r="H32" t="n">
        <v>0.73</v>
      </c>
      <c r="I32" t="n">
        <v>8</v>
      </c>
      <c r="J32" t="n">
        <v>206.54</v>
      </c>
      <c r="K32" t="n">
        <v>54.38</v>
      </c>
      <c r="L32" t="n">
        <v>8.5</v>
      </c>
      <c r="M32" t="n">
        <v>4</v>
      </c>
      <c r="N32" t="n">
        <v>43.67</v>
      </c>
      <c r="O32" t="n">
        <v>25707.76</v>
      </c>
      <c r="P32" t="n">
        <v>78.42</v>
      </c>
      <c r="Q32" t="n">
        <v>605.85</v>
      </c>
      <c r="R32" t="n">
        <v>28.11</v>
      </c>
      <c r="S32" t="n">
        <v>21.88</v>
      </c>
      <c r="T32" t="n">
        <v>2093.02</v>
      </c>
      <c r="U32" t="n">
        <v>0.78</v>
      </c>
      <c r="V32" t="n">
        <v>0.86</v>
      </c>
      <c r="W32" t="n">
        <v>1</v>
      </c>
      <c r="X32" t="n">
        <v>0.13</v>
      </c>
      <c r="Y32" t="n">
        <v>1</v>
      </c>
      <c r="Z32" t="n">
        <v>10</v>
      </c>
      <c r="AA32" t="n">
        <v>63.29086152605089</v>
      </c>
      <c r="AB32" t="n">
        <v>86.59734893565785</v>
      </c>
      <c r="AC32" t="n">
        <v>78.33261949340194</v>
      </c>
      <c r="AD32" t="n">
        <v>63290.86152605089</v>
      </c>
      <c r="AE32" t="n">
        <v>86597.34893565785</v>
      </c>
      <c r="AF32" t="n">
        <v>2.330392857233761e-06</v>
      </c>
      <c r="AG32" t="n">
        <v>0.104375</v>
      </c>
      <c r="AH32" t="n">
        <v>78332.61949340193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9.973100000000001</v>
      </c>
      <c r="E33" t="n">
        <v>10.03</v>
      </c>
      <c r="F33" t="n">
        <v>7.2</v>
      </c>
      <c r="G33" t="n">
        <v>53.99</v>
      </c>
      <c r="H33" t="n">
        <v>0.75</v>
      </c>
      <c r="I33" t="n">
        <v>8</v>
      </c>
      <c r="J33" t="n">
        <v>206.94</v>
      </c>
      <c r="K33" t="n">
        <v>54.38</v>
      </c>
      <c r="L33" t="n">
        <v>8.75</v>
      </c>
      <c r="M33" t="n">
        <v>3</v>
      </c>
      <c r="N33" t="n">
        <v>43.81</v>
      </c>
      <c r="O33" t="n">
        <v>25756.9</v>
      </c>
      <c r="P33" t="n">
        <v>77.91</v>
      </c>
      <c r="Q33" t="n">
        <v>605.84</v>
      </c>
      <c r="R33" t="n">
        <v>28.44</v>
      </c>
      <c r="S33" t="n">
        <v>21.88</v>
      </c>
      <c r="T33" t="n">
        <v>2256.46</v>
      </c>
      <c r="U33" t="n">
        <v>0.77</v>
      </c>
      <c r="V33" t="n">
        <v>0.86</v>
      </c>
      <c r="W33" t="n">
        <v>1.01</v>
      </c>
      <c r="X33" t="n">
        <v>0.14</v>
      </c>
      <c r="Y33" t="n">
        <v>1</v>
      </c>
      <c r="Z33" t="n">
        <v>10</v>
      </c>
      <c r="AA33" t="n">
        <v>63.10521674110876</v>
      </c>
      <c r="AB33" t="n">
        <v>86.34334155083026</v>
      </c>
      <c r="AC33" t="n">
        <v>78.10285421688059</v>
      </c>
      <c r="AD33" t="n">
        <v>63105.21674110876</v>
      </c>
      <c r="AE33" t="n">
        <v>86343.34155083026</v>
      </c>
      <c r="AF33" t="n">
        <v>2.327871974326468e-06</v>
      </c>
      <c r="AG33" t="n">
        <v>0.1044791666666667</v>
      </c>
      <c r="AH33" t="n">
        <v>78102.85421688059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9.9756</v>
      </c>
      <c r="E34" t="n">
        <v>10.02</v>
      </c>
      <c r="F34" t="n">
        <v>7.2</v>
      </c>
      <c r="G34" t="n">
        <v>53.98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2</v>
      </c>
      <c r="N34" t="n">
        <v>43.96</v>
      </c>
      <c r="O34" t="n">
        <v>25806.1</v>
      </c>
      <c r="P34" t="n">
        <v>77.70999999999999</v>
      </c>
      <c r="Q34" t="n">
        <v>605.84</v>
      </c>
      <c r="R34" t="n">
        <v>28.37</v>
      </c>
      <c r="S34" t="n">
        <v>21.88</v>
      </c>
      <c r="T34" t="n">
        <v>2220.41</v>
      </c>
      <c r="U34" t="n">
        <v>0.77</v>
      </c>
      <c r="V34" t="n">
        <v>0.86</v>
      </c>
      <c r="W34" t="n">
        <v>1.01</v>
      </c>
      <c r="X34" t="n">
        <v>0.14</v>
      </c>
      <c r="Y34" t="n">
        <v>1</v>
      </c>
      <c r="Z34" t="n">
        <v>10</v>
      </c>
      <c r="AA34" t="n">
        <v>62.9804728903259</v>
      </c>
      <c r="AB34" t="n">
        <v>86.17266151087895</v>
      </c>
      <c r="AC34" t="n">
        <v>77.94846364039125</v>
      </c>
      <c r="AD34" t="n">
        <v>62980.4728903259</v>
      </c>
      <c r="AE34" t="n">
        <v>86172.66151087896</v>
      </c>
      <c r="AF34" t="n">
        <v>2.328455512036489e-06</v>
      </c>
      <c r="AG34" t="n">
        <v>0.104375</v>
      </c>
      <c r="AH34" t="n">
        <v>77948.46364039126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9.976699999999999</v>
      </c>
      <c r="E35" t="n">
        <v>10.02</v>
      </c>
      <c r="F35" t="n">
        <v>7.2</v>
      </c>
      <c r="G35" t="n">
        <v>53.97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2</v>
      </c>
      <c r="N35" t="n">
        <v>44.11</v>
      </c>
      <c r="O35" t="n">
        <v>25855.35</v>
      </c>
      <c r="P35" t="n">
        <v>77.25</v>
      </c>
      <c r="Q35" t="n">
        <v>605.86</v>
      </c>
      <c r="R35" t="n">
        <v>28.32</v>
      </c>
      <c r="S35" t="n">
        <v>21.88</v>
      </c>
      <c r="T35" t="n">
        <v>2196.49</v>
      </c>
      <c r="U35" t="n">
        <v>0.77</v>
      </c>
      <c r="V35" t="n">
        <v>0.86</v>
      </c>
      <c r="W35" t="n">
        <v>1</v>
      </c>
      <c r="X35" t="n">
        <v>0.14</v>
      </c>
      <c r="Y35" t="n">
        <v>1</v>
      </c>
      <c r="Z35" t="n">
        <v>10</v>
      </c>
      <c r="AA35" t="n">
        <v>62.72282851236427</v>
      </c>
      <c r="AB35" t="n">
        <v>85.82014110648426</v>
      </c>
      <c r="AC35" t="n">
        <v>77.6295872886264</v>
      </c>
      <c r="AD35" t="n">
        <v>62722.82851236427</v>
      </c>
      <c r="AE35" t="n">
        <v>85820.14110648425</v>
      </c>
      <c r="AF35" t="n">
        <v>2.328712268628899e-06</v>
      </c>
      <c r="AG35" t="n">
        <v>0.104375</v>
      </c>
      <c r="AH35" t="n">
        <v>77629.5872886264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9.979799999999999</v>
      </c>
      <c r="E36" t="n">
        <v>10.02</v>
      </c>
      <c r="F36" t="n">
        <v>7.19</v>
      </c>
      <c r="G36" t="n">
        <v>53.94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2</v>
      </c>
      <c r="N36" t="n">
        <v>44.26</v>
      </c>
      <c r="O36" t="n">
        <v>25904.65</v>
      </c>
      <c r="P36" t="n">
        <v>76.95</v>
      </c>
      <c r="Q36" t="n">
        <v>605.9</v>
      </c>
      <c r="R36" t="n">
        <v>28.19</v>
      </c>
      <c r="S36" t="n">
        <v>21.88</v>
      </c>
      <c r="T36" t="n">
        <v>2133.57</v>
      </c>
      <c r="U36" t="n">
        <v>0.78</v>
      </c>
      <c r="V36" t="n">
        <v>0.86</v>
      </c>
      <c r="W36" t="n">
        <v>1.01</v>
      </c>
      <c r="X36" t="n">
        <v>0.13</v>
      </c>
      <c r="Y36" t="n">
        <v>1</v>
      </c>
      <c r="Z36" t="n">
        <v>10</v>
      </c>
      <c r="AA36" t="n">
        <v>62.51447738660673</v>
      </c>
      <c r="AB36" t="n">
        <v>85.53506590442001</v>
      </c>
      <c r="AC36" t="n">
        <v>77.3717192637415</v>
      </c>
      <c r="AD36" t="n">
        <v>62514.47738660673</v>
      </c>
      <c r="AE36" t="n">
        <v>85535.06590442001</v>
      </c>
      <c r="AF36" t="n">
        <v>2.329435855389325e-06</v>
      </c>
      <c r="AG36" t="n">
        <v>0.104375</v>
      </c>
      <c r="AH36" t="n">
        <v>77371.7192637415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9.9809</v>
      </c>
      <c r="E37" t="n">
        <v>10.02</v>
      </c>
      <c r="F37" t="n">
        <v>7.19</v>
      </c>
      <c r="G37" t="n">
        <v>53.94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2</v>
      </c>
      <c r="N37" t="n">
        <v>44.41</v>
      </c>
      <c r="O37" t="n">
        <v>25954</v>
      </c>
      <c r="P37" t="n">
        <v>76.61</v>
      </c>
      <c r="Q37" t="n">
        <v>605.84</v>
      </c>
      <c r="R37" t="n">
        <v>28.17</v>
      </c>
      <c r="S37" t="n">
        <v>21.88</v>
      </c>
      <c r="T37" t="n">
        <v>2121.7</v>
      </c>
      <c r="U37" t="n">
        <v>0.78</v>
      </c>
      <c r="V37" t="n">
        <v>0.86</v>
      </c>
      <c r="W37" t="n">
        <v>1.01</v>
      </c>
      <c r="X37" t="n">
        <v>0.13</v>
      </c>
      <c r="Y37" t="n">
        <v>1</v>
      </c>
      <c r="Z37" t="n">
        <v>10</v>
      </c>
      <c r="AA37" t="n">
        <v>62.32242125514353</v>
      </c>
      <c r="AB37" t="n">
        <v>85.27228623243367</v>
      </c>
      <c r="AC37" t="n">
        <v>77.13401891483586</v>
      </c>
      <c r="AD37" t="n">
        <v>62322.42125514353</v>
      </c>
      <c r="AE37" t="n">
        <v>85272.28623243367</v>
      </c>
      <c r="AF37" t="n">
        <v>2.329692611981735e-06</v>
      </c>
      <c r="AG37" t="n">
        <v>0.104375</v>
      </c>
      <c r="AH37" t="n">
        <v>77134.01891483586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9.9704</v>
      </c>
      <c r="E38" t="n">
        <v>10.03</v>
      </c>
      <c r="F38" t="n">
        <v>7.2</v>
      </c>
      <c r="G38" t="n">
        <v>54.01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0</v>
      </c>
      <c r="N38" t="n">
        <v>44.56</v>
      </c>
      <c r="O38" t="n">
        <v>26003.41</v>
      </c>
      <c r="P38" t="n">
        <v>76.7</v>
      </c>
      <c r="Q38" t="n">
        <v>605.88</v>
      </c>
      <c r="R38" t="n">
        <v>28.3</v>
      </c>
      <c r="S38" t="n">
        <v>21.88</v>
      </c>
      <c r="T38" t="n">
        <v>2186.55</v>
      </c>
      <c r="U38" t="n">
        <v>0.77</v>
      </c>
      <c r="V38" t="n">
        <v>0.86</v>
      </c>
      <c r="W38" t="n">
        <v>1.01</v>
      </c>
      <c r="X38" t="n">
        <v>0.14</v>
      </c>
      <c r="Y38" t="n">
        <v>1</v>
      </c>
      <c r="Z38" t="n">
        <v>10</v>
      </c>
      <c r="AA38" t="n">
        <v>62.46134724833269</v>
      </c>
      <c r="AB38" t="n">
        <v>85.46237090529721</v>
      </c>
      <c r="AC38" t="n">
        <v>77.3059621733069</v>
      </c>
      <c r="AD38" t="n">
        <v>62461.34724833268</v>
      </c>
      <c r="AE38" t="n">
        <v>85462.37090529721</v>
      </c>
      <c r="AF38" t="n">
        <v>2.327241753599644e-06</v>
      </c>
      <c r="AG38" t="n">
        <v>0.1044791666666667</v>
      </c>
      <c r="AH38" t="n">
        <v>77305.96217330689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5.0659</v>
      </c>
      <c r="E2" t="n">
        <v>19.74</v>
      </c>
      <c r="F2" t="n">
        <v>9.69</v>
      </c>
      <c r="G2" t="n">
        <v>4.58</v>
      </c>
      <c r="H2" t="n">
        <v>0.06</v>
      </c>
      <c r="I2" t="n">
        <v>127</v>
      </c>
      <c r="J2" t="n">
        <v>296.65</v>
      </c>
      <c r="K2" t="n">
        <v>61.82</v>
      </c>
      <c r="L2" t="n">
        <v>1</v>
      </c>
      <c r="M2" t="n">
        <v>125</v>
      </c>
      <c r="N2" t="n">
        <v>83.83</v>
      </c>
      <c r="O2" t="n">
        <v>36821.52</v>
      </c>
      <c r="P2" t="n">
        <v>175.52</v>
      </c>
      <c r="Q2" t="n">
        <v>606.11</v>
      </c>
      <c r="R2" t="n">
        <v>106.09</v>
      </c>
      <c r="S2" t="n">
        <v>21.88</v>
      </c>
      <c r="T2" t="n">
        <v>40485.25</v>
      </c>
      <c r="U2" t="n">
        <v>0.21</v>
      </c>
      <c r="V2" t="n">
        <v>0.64</v>
      </c>
      <c r="W2" t="n">
        <v>1.2</v>
      </c>
      <c r="X2" t="n">
        <v>2.63</v>
      </c>
      <c r="Y2" t="n">
        <v>1</v>
      </c>
      <c r="Z2" t="n">
        <v>10</v>
      </c>
      <c r="AA2" t="n">
        <v>249.0285894344515</v>
      </c>
      <c r="AB2" t="n">
        <v>340.7319024300439</v>
      </c>
      <c r="AC2" t="n">
        <v>308.2129278824506</v>
      </c>
      <c r="AD2" t="n">
        <v>249028.5894344515</v>
      </c>
      <c r="AE2" t="n">
        <v>340731.9024300439</v>
      </c>
      <c r="AF2" t="n">
        <v>1.106325397213746e-06</v>
      </c>
      <c r="AG2" t="n">
        <v>0.205625</v>
      </c>
      <c r="AH2" t="n">
        <v>308212.9278824506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5.8131</v>
      </c>
      <c r="E3" t="n">
        <v>17.2</v>
      </c>
      <c r="F3" t="n">
        <v>8.98</v>
      </c>
      <c r="G3" t="n">
        <v>5.73</v>
      </c>
      <c r="H3" t="n">
        <v>0.07000000000000001</v>
      </c>
      <c r="I3" t="n">
        <v>94</v>
      </c>
      <c r="J3" t="n">
        <v>297.17</v>
      </c>
      <c r="K3" t="n">
        <v>61.82</v>
      </c>
      <c r="L3" t="n">
        <v>1.25</v>
      </c>
      <c r="M3" t="n">
        <v>92</v>
      </c>
      <c r="N3" t="n">
        <v>84.09999999999999</v>
      </c>
      <c r="O3" t="n">
        <v>36885.7</v>
      </c>
      <c r="P3" t="n">
        <v>162.31</v>
      </c>
      <c r="Q3" t="n">
        <v>606.02</v>
      </c>
      <c r="R3" t="n">
        <v>84.04000000000001</v>
      </c>
      <c r="S3" t="n">
        <v>21.88</v>
      </c>
      <c r="T3" t="n">
        <v>29628.56</v>
      </c>
      <c r="U3" t="n">
        <v>0.26</v>
      </c>
      <c r="V3" t="n">
        <v>0.6899999999999999</v>
      </c>
      <c r="W3" t="n">
        <v>1.15</v>
      </c>
      <c r="X3" t="n">
        <v>1.92</v>
      </c>
      <c r="Y3" t="n">
        <v>1</v>
      </c>
      <c r="Z3" t="n">
        <v>10</v>
      </c>
      <c r="AA3" t="n">
        <v>201.1469077954183</v>
      </c>
      <c r="AB3" t="n">
        <v>275.2180732208427</v>
      </c>
      <c r="AC3" t="n">
        <v>248.9516465837179</v>
      </c>
      <c r="AD3" t="n">
        <v>201146.9077954183</v>
      </c>
      <c r="AE3" t="n">
        <v>275218.0732208427</v>
      </c>
      <c r="AF3" t="n">
        <v>1.269503970971244e-06</v>
      </c>
      <c r="AG3" t="n">
        <v>0.1791666666666667</v>
      </c>
      <c r="AH3" t="n">
        <v>248951.6465837179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6.3571</v>
      </c>
      <c r="E4" t="n">
        <v>15.73</v>
      </c>
      <c r="F4" t="n">
        <v>8.57</v>
      </c>
      <c r="G4" t="n">
        <v>6.85</v>
      </c>
      <c r="H4" t="n">
        <v>0.09</v>
      </c>
      <c r="I4" t="n">
        <v>75</v>
      </c>
      <c r="J4" t="n">
        <v>297.7</v>
      </c>
      <c r="K4" t="n">
        <v>61.82</v>
      </c>
      <c r="L4" t="n">
        <v>1.5</v>
      </c>
      <c r="M4" t="n">
        <v>73</v>
      </c>
      <c r="N4" t="n">
        <v>84.37</v>
      </c>
      <c r="O4" t="n">
        <v>36949.99</v>
      </c>
      <c r="P4" t="n">
        <v>154.41</v>
      </c>
      <c r="Q4" t="n">
        <v>606.11</v>
      </c>
      <c r="R4" t="n">
        <v>71.16</v>
      </c>
      <c r="S4" t="n">
        <v>21.88</v>
      </c>
      <c r="T4" t="n">
        <v>23283.84</v>
      </c>
      <c r="U4" t="n">
        <v>0.31</v>
      </c>
      <c r="V4" t="n">
        <v>0.72</v>
      </c>
      <c r="W4" t="n">
        <v>1.11</v>
      </c>
      <c r="X4" t="n">
        <v>1.51</v>
      </c>
      <c r="Y4" t="n">
        <v>1</v>
      </c>
      <c r="Z4" t="n">
        <v>10</v>
      </c>
      <c r="AA4" t="n">
        <v>175.349157411618</v>
      </c>
      <c r="AB4" t="n">
        <v>239.9204530293221</v>
      </c>
      <c r="AC4" t="n">
        <v>217.0227817227438</v>
      </c>
      <c r="AD4" t="n">
        <v>175349.157411618</v>
      </c>
      <c r="AE4" t="n">
        <v>239920.4530293221</v>
      </c>
      <c r="AF4" t="n">
        <v>1.388306358717603e-06</v>
      </c>
      <c r="AG4" t="n">
        <v>0.1638541666666667</v>
      </c>
      <c r="AH4" t="n">
        <v>217022.7817227438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6.785</v>
      </c>
      <c r="E5" t="n">
        <v>14.74</v>
      </c>
      <c r="F5" t="n">
        <v>8.300000000000001</v>
      </c>
      <c r="G5" t="n">
        <v>8.029999999999999</v>
      </c>
      <c r="H5" t="n">
        <v>0.1</v>
      </c>
      <c r="I5" t="n">
        <v>62</v>
      </c>
      <c r="J5" t="n">
        <v>298.22</v>
      </c>
      <c r="K5" t="n">
        <v>61.82</v>
      </c>
      <c r="L5" t="n">
        <v>1.75</v>
      </c>
      <c r="M5" t="n">
        <v>60</v>
      </c>
      <c r="N5" t="n">
        <v>84.65000000000001</v>
      </c>
      <c r="O5" t="n">
        <v>37014.39</v>
      </c>
      <c r="P5" t="n">
        <v>149.17</v>
      </c>
      <c r="Q5" t="n">
        <v>605.9299999999999</v>
      </c>
      <c r="R5" t="n">
        <v>62.45</v>
      </c>
      <c r="S5" t="n">
        <v>21.88</v>
      </c>
      <c r="T5" t="n">
        <v>18992.66</v>
      </c>
      <c r="U5" t="n">
        <v>0.35</v>
      </c>
      <c r="V5" t="n">
        <v>0.75</v>
      </c>
      <c r="W5" t="n">
        <v>1.1</v>
      </c>
      <c r="X5" t="n">
        <v>1.24</v>
      </c>
      <c r="Y5" t="n">
        <v>1</v>
      </c>
      <c r="Z5" t="n">
        <v>10</v>
      </c>
      <c r="AA5" t="n">
        <v>158.9804049099994</v>
      </c>
      <c r="AB5" t="n">
        <v>217.5240037182243</v>
      </c>
      <c r="AC5" t="n">
        <v>196.763818100276</v>
      </c>
      <c r="AD5" t="n">
        <v>158980.4049099994</v>
      </c>
      <c r="AE5" t="n">
        <v>217524.0037182243</v>
      </c>
      <c r="AF5" t="n">
        <v>1.48175404569677e-06</v>
      </c>
      <c r="AG5" t="n">
        <v>0.1535416666666667</v>
      </c>
      <c r="AH5" t="n">
        <v>196763.818100276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7.0796</v>
      </c>
      <c r="E6" t="n">
        <v>14.12</v>
      </c>
      <c r="F6" t="n">
        <v>8.130000000000001</v>
      </c>
      <c r="G6" t="n">
        <v>9.029999999999999</v>
      </c>
      <c r="H6" t="n">
        <v>0.12</v>
      </c>
      <c r="I6" t="n">
        <v>54</v>
      </c>
      <c r="J6" t="n">
        <v>298.74</v>
      </c>
      <c r="K6" t="n">
        <v>61.82</v>
      </c>
      <c r="L6" t="n">
        <v>2</v>
      </c>
      <c r="M6" t="n">
        <v>52</v>
      </c>
      <c r="N6" t="n">
        <v>84.92</v>
      </c>
      <c r="O6" t="n">
        <v>37078.91</v>
      </c>
      <c r="P6" t="n">
        <v>145.79</v>
      </c>
      <c r="Q6" t="n">
        <v>605.88</v>
      </c>
      <c r="R6" t="n">
        <v>57.5</v>
      </c>
      <c r="S6" t="n">
        <v>21.88</v>
      </c>
      <c r="T6" t="n">
        <v>16555.82</v>
      </c>
      <c r="U6" t="n">
        <v>0.38</v>
      </c>
      <c r="V6" t="n">
        <v>0.76</v>
      </c>
      <c r="W6" t="n">
        <v>1.08</v>
      </c>
      <c r="X6" t="n">
        <v>1.07</v>
      </c>
      <c r="Y6" t="n">
        <v>1</v>
      </c>
      <c r="Z6" t="n">
        <v>10</v>
      </c>
      <c r="AA6" t="n">
        <v>149.1039482600497</v>
      </c>
      <c r="AB6" t="n">
        <v>204.010600011254</v>
      </c>
      <c r="AC6" t="n">
        <v>184.5401146769134</v>
      </c>
      <c r="AD6" t="n">
        <v>149103.9482600497</v>
      </c>
      <c r="AE6" t="n">
        <v>204010.600011254</v>
      </c>
      <c r="AF6" t="n">
        <v>1.546090779943235e-06</v>
      </c>
      <c r="AG6" t="n">
        <v>0.1470833333333333</v>
      </c>
      <c r="AH6" t="n">
        <v>184540.1146769134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7.3567</v>
      </c>
      <c r="E7" t="n">
        <v>13.59</v>
      </c>
      <c r="F7" t="n">
        <v>7.98</v>
      </c>
      <c r="G7" t="n">
        <v>10.19</v>
      </c>
      <c r="H7" t="n">
        <v>0.13</v>
      </c>
      <c r="I7" t="n">
        <v>47</v>
      </c>
      <c r="J7" t="n">
        <v>299.26</v>
      </c>
      <c r="K7" t="n">
        <v>61.82</v>
      </c>
      <c r="L7" t="n">
        <v>2.25</v>
      </c>
      <c r="M7" t="n">
        <v>45</v>
      </c>
      <c r="N7" t="n">
        <v>85.19</v>
      </c>
      <c r="O7" t="n">
        <v>37143.54</v>
      </c>
      <c r="P7" t="n">
        <v>142.86</v>
      </c>
      <c r="Q7" t="n">
        <v>605.99</v>
      </c>
      <c r="R7" t="n">
        <v>53.22</v>
      </c>
      <c r="S7" t="n">
        <v>21.88</v>
      </c>
      <c r="T7" t="n">
        <v>14451.29</v>
      </c>
      <c r="U7" t="n">
        <v>0.41</v>
      </c>
      <c r="V7" t="n">
        <v>0.77</v>
      </c>
      <c r="W7" t="n">
        <v>1.06</v>
      </c>
      <c r="X7" t="n">
        <v>0.93</v>
      </c>
      <c r="Y7" t="n">
        <v>1</v>
      </c>
      <c r="Z7" t="n">
        <v>10</v>
      </c>
      <c r="AA7" t="n">
        <v>140.7616599888523</v>
      </c>
      <c r="AB7" t="n">
        <v>192.5963131628236</v>
      </c>
      <c r="AC7" t="n">
        <v>174.2151913452414</v>
      </c>
      <c r="AD7" t="n">
        <v>140761.6599888523</v>
      </c>
      <c r="AE7" t="n">
        <v>192596.3131628236</v>
      </c>
      <c r="AF7" t="n">
        <v>1.606605746201537e-06</v>
      </c>
      <c r="AG7" t="n">
        <v>0.1415625</v>
      </c>
      <c r="AH7" t="n">
        <v>174215.1913452414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7.5683</v>
      </c>
      <c r="E8" t="n">
        <v>13.21</v>
      </c>
      <c r="F8" t="n">
        <v>7.88</v>
      </c>
      <c r="G8" t="n">
        <v>11.26</v>
      </c>
      <c r="H8" t="n">
        <v>0.15</v>
      </c>
      <c r="I8" t="n">
        <v>42</v>
      </c>
      <c r="J8" t="n">
        <v>299.79</v>
      </c>
      <c r="K8" t="n">
        <v>61.82</v>
      </c>
      <c r="L8" t="n">
        <v>2.5</v>
      </c>
      <c r="M8" t="n">
        <v>40</v>
      </c>
      <c r="N8" t="n">
        <v>85.47</v>
      </c>
      <c r="O8" t="n">
        <v>37208.42</v>
      </c>
      <c r="P8" t="n">
        <v>140.56</v>
      </c>
      <c r="Q8" t="n">
        <v>605.89</v>
      </c>
      <c r="R8" t="n">
        <v>49.81</v>
      </c>
      <c r="S8" t="n">
        <v>21.88</v>
      </c>
      <c r="T8" t="n">
        <v>12770.77</v>
      </c>
      <c r="U8" t="n">
        <v>0.44</v>
      </c>
      <c r="V8" t="n">
        <v>0.78</v>
      </c>
      <c r="W8" t="n">
        <v>1.06</v>
      </c>
      <c r="X8" t="n">
        <v>0.82</v>
      </c>
      <c r="Y8" t="n">
        <v>1</v>
      </c>
      <c r="Z8" t="n">
        <v>10</v>
      </c>
      <c r="AA8" t="n">
        <v>134.8160495595945</v>
      </c>
      <c r="AB8" t="n">
        <v>184.4612666716974</v>
      </c>
      <c r="AC8" t="n">
        <v>166.8565422736162</v>
      </c>
      <c r="AD8" t="n">
        <v>134816.0495595945</v>
      </c>
      <c r="AE8" t="n">
        <v>184461.2666716974</v>
      </c>
      <c r="AF8" t="n">
        <v>1.652816380846995e-06</v>
      </c>
      <c r="AG8" t="n">
        <v>0.1376041666666667</v>
      </c>
      <c r="AH8" t="n">
        <v>166856.5422736162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7.7408</v>
      </c>
      <c r="E9" t="n">
        <v>12.92</v>
      </c>
      <c r="F9" t="n">
        <v>7.81</v>
      </c>
      <c r="G9" t="n">
        <v>12.33</v>
      </c>
      <c r="H9" t="n">
        <v>0.16</v>
      </c>
      <c r="I9" t="n">
        <v>38</v>
      </c>
      <c r="J9" t="n">
        <v>300.32</v>
      </c>
      <c r="K9" t="n">
        <v>61.82</v>
      </c>
      <c r="L9" t="n">
        <v>2.75</v>
      </c>
      <c r="M9" t="n">
        <v>36</v>
      </c>
      <c r="N9" t="n">
        <v>85.73999999999999</v>
      </c>
      <c r="O9" t="n">
        <v>37273.29</v>
      </c>
      <c r="P9" t="n">
        <v>139.08</v>
      </c>
      <c r="Q9" t="n">
        <v>605.85</v>
      </c>
      <c r="R9" t="n">
        <v>47.37</v>
      </c>
      <c r="S9" t="n">
        <v>21.88</v>
      </c>
      <c r="T9" t="n">
        <v>11571.01</v>
      </c>
      <c r="U9" t="n">
        <v>0.46</v>
      </c>
      <c r="V9" t="n">
        <v>0.79</v>
      </c>
      <c r="W9" t="n">
        <v>1.06</v>
      </c>
      <c r="X9" t="n">
        <v>0.75</v>
      </c>
      <c r="Y9" t="n">
        <v>1</v>
      </c>
      <c r="Z9" t="n">
        <v>10</v>
      </c>
      <c r="AA9" t="n">
        <v>130.5327114616418</v>
      </c>
      <c r="AB9" t="n">
        <v>178.6006145185412</v>
      </c>
      <c r="AC9" t="n">
        <v>161.5552225364784</v>
      </c>
      <c r="AD9" t="n">
        <v>130532.7114616418</v>
      </c>
      <c r="AE9" t="n">
        <v>178600.6145185412</v>
      </c>
      <c r="AF9" t="n">
        <v>1.690488093873185e-06</v>
      </c>
      <c r="AG9" t="n">
        <v>0.1345833333333333</v>
      </c>
      <c r="AH9" t="n">
        <v>161555.2225364784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7.9325</v>
      </c>
      <c r="E10" t="n">
        <v>12.61</v>
      </c>
      <c r="F10" t="n">
        <v>7.72</v>
      </c>
      <c r="G10" t="n">
        <v>13.62</v>
      </c>
      <c r="H10" t="n">
        <v>0.18</v>
      </c>
      <c r="I10" t="n">
        <v>34</v>
      </c>
      <c r="J10" t="n">
        <v>300.84</v>
      </c>
      <c r="K10" t="n">
        <v>61.82</v>
      </c>
      <c r="L10" t="n">
        <v>3</v>
      </c>
      <c r="M10" t="n">
        <v>32</v>
      </c>
      <c r="N10" t="n">
        <v>86.02</v>
      </c>
      <c r="O10" t="n">
        <v>37338.27</v>
      </c>
      <c r="P10" t="n">
        <v>137.09</v>
      </c>
      <c r="Q10" t="n">
        <v>605.88</v>
      </c>
      <c r="R10" t="n">
        <v>44.5</v>
      </c>
      <c r="S10" t="n">
        <v>21.88</v>
      </c>
      <c r="T10" t="n">
        <v>10157.69</v>
      </c>
      <c r="U10" t="n">
        <v>0.49</v>
      </c>
      <c r="V10" t="n">
        <v>0.8</v>
      </c>
      <c r="W10" t="n">
        <v>1.05</v>
      </c>
      <c r="X10" t="n">
        <v>0.66</v>
      </c>
      <c r="Y10" t="n">
        <v>1</v>
      </c>
      <c r="Z10" t="n">
        <v>10</v>
      </c>
      <c r="AA10" t="n">
        <v>125.7073975110506</v>
      </c>
      <c r="AB10" t="n">
        <v>171.9984070935182</v>
      </c>
      <c r="AC10" t="n">
        <v>155.5831205218412</v>
      </c>
      <c r="AD10" t="n">
        <v>125707.3975110506</v>
      </c>
      <c r="AE10" t="n">
        <v>171998.4070935182</v>
      </c>
      <c r="AF10" t="n">
        <v>1.732352832349245e-06</v>
      </c>
      <c r="AG10" t="n">
        <v>0.1313541666666667</v>
      </c>
      <c r="AH10" t="n">
        <v>155583.1205218412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8.0783</v>
      </c>
      <c r="E11" t="n">
        <v>12.38</v>
      </c>
      <c r="F11" t="n">
        <v>7.66</v>
      </c>
      <c r="G11" t="n">
        <v>14.82</v>
      </c>
      <c r="H11" t="n">
        <v>0.19</v>
      </c>
      <c r="I11" t="n">
        <v>31</v>
      </c>
      <c r="J11" t="n">
        <v>301.37</v>
      </c>
      <c r="K11" t="n">
        <v>61.82</v>
      </c>
      <c r="L11" t="n">
        <v>3.25</v>
      </c>
      <c r="M11" t="n">
        <v>29</v>
      </c>
      <c r="N11" t="n">
        <v>86.3</v>
      </c>
      <c r="O11" t="n">
        <v>37403.38</v>
      </c>
      <c r="P11" t="n">
        <v>135.62</v>
      </c>
      <c r="Q11" t="n">
        <v>605.9400000000001</v>
      </c>
      <c r="R11" t="n">
        <v>42.88</v>
      </c>
      <c r="S11" t="n">
        <v>21.88</v>
      </c>
      <c r="T11" t="n">
        <v>9362.280000000001</v>
      </c>
      <c r="U11" t="n">
        <v>0.51</v>
      </c>
      <c r="V11" t="n">
        <v>0.8100000000000001</v>
      </c>
      <c r="W11" t="n">
        <v>1.04</v>
      </c>
      <c r="X11" t="n">
        <v>0.6</v>
      </c>
      <c r="Y11" t="n">
        <v>1</v>
      </c>
      <c r="Z11" t="n">
        <v>10</v>
      </c>
      <c r="AA11" t="n">
        <v>122.2517701193441</v>
      </c>
      <c r="AB11" t="n">
        <v>167.2702652446667</v>
      </c>
      <c r="AC11" t="n">
        <v>151.3062258950538</v>
      </c>
      <c r="AD11" t="n">
        <v>122251.7701193441</v>
      </c>
      <c r="AE11" t="n">
        <v>167270.2652446667</v>
      </c>
      <c r="AF11" t="n">
        <v>1.764193619359207e-06</v>
      </c>
      <c r="AG11" t="n">
        <v>0.1289583333333333</v>
      </c>
      <c r="AH11" t="n">
        <v>151306.2258950538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8.1677</v>
      </c>
      <c r="E12" t="n">
        <v>12.24</v>
      </c>
      <c r="F12" t="n">
        <v>7.63</v>
      </c>
      <c r="G12" t="n">
        <v>15.8</v>
      </c>
      <c r="H12" t="n">
        <v>0.21</v>
      </c>
      <c r="I12" t="n">
        <v>29</v>
      </c>
      <c r="J12" t="n">
        <v>301.9</v>
      </c>
      <c r="K12" t="n">
        <v>61.82</v>
      </c>
      <c r="L12" t="n">
        <v>3.5</v>
      </c>
      <c r="M12" t="n">
        <v>27</v>
      </c>
      <c r="N12" t="n">
        <v>86.58</v>
      </c>
      <c r="O12" t="n">
        <v>37468.6</v>
      </c>
      <c r="P12" t="n">
        <v>134.88</v>
      </c>
      <c r="Q12" t="n">
        <v>605.92</v>
      </c>
      <c r="R12" t="n">
        <v>42.09</v>
      </c>
      <c r="S12" t="n">
        <v>21.88</v>
      </c>
      <c r="T12" t="n">
        <v>8976.5</v>
      </c>
      <c r="U12" t="n">
        <v>0.52</v>
      </c>
      <c r="V12" t="n">
        <v>0.8100000000000001</v>
      </c>
      <c r="W12" t="n">
        <v>1.04</v>
      </c>
      <c r="X12" t="n">
        <v>0.58</v>
      </c>
      <c r="Y12" t="n">
        <v>1</v>
      </c>
      <c r="Z12" t="n">
        <v>10</v>
      </c>
      <c r="AA12" t="n">
        <v>120.3266007373279</v>
      </c>
      <c r="AB12" t="n">
        <v>164.6361635637147</v>
      </c>
      <c r="AC12" t="n">
        <v>148.9235191815461</v>
      </c>
      <c r="AD12" t="n">
        <v>120326.6007373279</v>
      </c>
      <c r="AE12" t="n">
        <v>164636.1635637147</v>
      </c>
      <c r="AF12" t="n">
        <v>1.783717394110171e-06</v>
      </c>
      <c r="AG12" t="n">
        <v>0.1275</v>
      </c>
      <c r="AH12" t="n">
        <v>148923.5191815461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8.2852</v>
      </c>
      <c r="E13" t="n">
        <v>12.07</v>
      </c>
      <c r="F13" t="n">
        <v>7.57</v>
      </c>
      <c r="G13" t="n">
        <v>16.83</v>
      </c>
      <c r="H13" t="n">
        <v>0.22</v>
      </c>
      <c r="I13" t="n">
        <v>27</v>
      </c>
      <c r="J13" t="n">
        <v>302.43</v>
      </c>
      <c r="K13" t="n">
        <v>61.82</v>
      </c>
      <c r="L13" t="n">
        <v>3.75</v>
      </c>
      <c r="M13" t="n">
        <v>25</v>
      </c>
      <c r="N13" t="n">
        <v>86.86</v>
      </c>
      <c r="O13" t="n">
        <v>37533.94</v>
      </c>
      <c r="P13" t="n">
        <v>133.22</v>
      </c>
      <c r="Q13" t="n">
        <v>605.9400000000001</v>
      </c>
      <c r="R13" t="n">
        <v>39.95</v>
      </c>
      <c r="S13" t="n">
        <v>21.88</v>
      </c>
      <c r="T13" t="n">
        <v>7919.15</v>
      </c>
      <c r="U13" t="n">
        <v>0.55</v>
      </c>
      <c r="V13" t="n">
        <v>0.82</v>
      </c>
      <c r="W13" t="n">
        <v>1.04</v>
      </c>
      <c r="X13" t="n">
        <v>0.51</v>
      </c>
      <c r="Y13" t="n">
        <v>1</v>
      </c>
      <c r="Z13" t="n">
        <v>10</v>
      </c>
      <c r="AA13" t="n">
        <v>117.3327841828871</v>
      </c>
      <c r="AB13" t="n">
        <v>160.539891676066</v>
      </c>
      <c r="AC13" t="n">
        <v>145.2181897336996</v>
      </c>
      <c r="AD13" t="n">
        <v>117332.7841828871</v>
      </c>
      <c r="AE13" t="n">
        <v>160539.891676066</v>
      </c>
      <c r="AF13" t="n">
        <v>1.809377836316415e-06</v>
      </c>
      <c r="AG13" t="n">
        <v>0.1257291666666667</v>
      </c>
      <c r="AH13" t="n">
        <v>145218.1897336996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8.377700000000001</v>
      </c>
      <c r="E14" t="n">
        <v>11.94</v>
      </c>
      <c r="F14" t="n">
        <v>7.55</v>
      </c>
      <c r="G14" t="n">
        <v>18.12</v>
      </c>
      <c r="H14" t="n">
        <v>0.24</v>
      </c>
      <c r="I14" t="n">
        <v>25</v>
      </c>
      <c r="J14" t="n">
        <v>302.96</v>
      </c>
      <c r="K14" t="n">
        <v>61.82</v>
      </c>
      <c r="L14" t="n">
        <v>4</v>
      </c>
      <c r="M14" t="n">
        <v>23</v>
      </c>
      <c r="N14" t="n">
        <v>87.14</v>
      </c>
      <c r="O14" t="n">
        <v>37599.4</v>
      </c>
      <c r="P14" t="n">
        <v>132.78</v>
      </c>
      <c r="Q14" t="n">
        <v>605.84</v>
      </c>
      <c r="R14" t="n">
        <v>39.4</v>
      </c>
      <c r="S14" t="n">
        <v>21.88</v>
      </c>
      <c r="T14" t="n">
        <v>7651.59</v>
      </c>
      <c r="U14" t="n">
        <v>0.5600000000000001</v>
      </c>
      <c r="V14" t="n">
        <v>0.82</v>
      </c>
      <c r="W14" t="n">
        <v>1.03</v>
      </c>
      <c r="X14" t="n">
        <v>0.49</v>
      </c>
      <c r="Y14" t="n">
        <v>1</v>
      </c>
      <c r="Z14" t="n">
        <v>10</v>
      </c>
      <c r="AA14" t="n">
        <v>115.6969901843176</v>
      </c>
      <c r="AB14" t="n">
        <v>158.3017261610863</v>
      </c>
      <c r="AC14" t="n">
        <v>143.1936315941838</v>
      </c>
      <c r="AD14" t="n">
        <v>115696.9901843176</v>
      </c>
      <c r="AE14" t="n">
        <v>158301.7261610863</v>
      </c>
      <c r="AF14" t="n">
        <v>1.82957860996814e-06</v>
      </c>
      <c r="AG14" t="n">
        <v>0.124375</v>
      </c>
      <c r="AH14" t="n">
        <v>143193.6315941838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8.4335</v>
      </c>
      <c r="E15" t="n">
        <v>11.86</v>
      </c>
      <c r="F15" t="n">
        <v>7.53</v>
      </c>
      <c r="G15" t="n">
        <v>18.82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131.95</v>
      </c>
      <c r="Q15" t="n">
        <v>605.9400000000001</v>
      </c>
      <c r="R15" t="n">
        <v>38.76</v>
      </c>
      <c r="S15" t="n">
        <v>21.88</v>
      </c>
      <c r="T15" t="n">
        <v>7337.06</v>
      </c>
      <c r="U15" t="n">
        <v>0.5600000000000001</v>
      </c>
      <c r="V15" t="n">
        <v>0.82</v>
      </c>
      <c r="W15" t="n">
        <v>1.03</v>
      </c>
      <c r="X15" t="n">
        <v>0.47</v>
      </c>
      <c r="Y15" t="n">
        <v>1</v>
      </c>
      <c r="Z15" t="n">
        <v>10</v>
      </c>
      <c r="AA15" t="n">
        <v>114.3345326986886</v>
      </c>
      <c r="AB15" t="n">
        <v>156.4375517218677</v>
      </c>
      <c r="AC15" t="n">
        <v>141.5073713470583</v>
      </c>
      <c r="AD15" t="n">
        <v>114334.5326986886</v>
      </c>
      <c r="AE15" t="n">
        <v>156437.5517218677</v>
      </c>
      <c r="AF15" t="n">
        <v>1.841764590181829e-06</v>
      </c>
      <c r="AG15" t="n">
        <v>0.1235416666666667</v>
      </c>
      <c r="AH15" t="n">
        <v>141507.3713470583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8.5549</v>
      </c>
      <c r="E16" t="n">
        <v>11.69</v>
      </c>
      <c r="F16" t="n">
        <v>7.47</v>
      </c>
      <c r="G16" t="n">
        <v>20.37</v>
      </c>
      <c r="H16" t="n">
        <v>0.26</v>
      </c>
      <c r="I16" t="n">
        <v>22</v>
      </c>
      <c r="J16" t="n">
        <v>304.03</v>
      </c>
      <c r="K16" t="n">
        <v>61.82</v>
      </c>
      <c r="L16" t="n">
        <v>4.5</v>
      </c>
      <c r="M16" t="n">
        <v>20</v>
      </c>
      <c r="N16" t="n">
        <v>87.7</v>
      </c>
      <c r="O16" t="n">
        <v>37730.68</v>
      </c>
      <c r="P16" t="n">
        <v>130.69</v>
      </c>
      <c r="Q16" t="n">
        <v>605.84</v>
      </c>
      <c r="R16" t="n">
        <v>37.03</v>
      </c>
      <c r="S16" t="n">
        <v>21.88</v>
      </c>
      <c r="T16" t="n">
        <v>6483.72</v>
      </c>
      <c r="U16" t="n">
        <v>0.59</v>
      </c>
      <c r="V16" t="n">
        <v>0.83</v>
      </c>
      <c r="W16" t="n">
        <v>1.02</v>
      </c>
      <c r="X16" t="n">
        <v>0.41</v>
      </c>
      <c r="Y16" t="n">
        <v>1</v>
      </c>
      <c r="Z16" t="n">
        <v>10</v>
      </c>
      <c r="AA16" t="n">
        <v>111.7202961058518</v>
      </c>
      <c r="AB16" t="n">
        <v>152.8606378835713</v>
      </c>
      <c r="AC16" t="n">
        <v>138.2718331452578</v>
      </c>
      <c r="AD16" t="n">
        <v>111720.2961058518</v>
      </c>
      <c r="AE16" t="n">
        <v>152860.6378835713</v>
      </c>
      <c r="AF16" t="n">
        <v>1.868276740682579e-06</v>
      </c>
      <c r="AG16" t="n">
        <v>0.1217708333333333</v>
      </c>
      <c r="AH16" t="n">
        <v>138271.8331452578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8.616199999999999</v>
      </c>
      <c r="E17" t="n">
        <v>11.61</v>
      </c>
      <c r="F17" t="n">
        <v>7.44</v>
      </c>
      <c r="G17" t="n">
        <v>21.26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19</v>
      </c>
      <c r="N17" t="n">
        <v>87.98999999999999</v>
      </c>
      <c r="O17" t="n">
        <v>37796.51</v>
      </c>
      <c r="P17" t="n">
        <v>129.91</v>
      </c>
      <c r="Q17" t="n">
        <v>605.87</v>
      </c>
      <c r="R17" t="n">
        <v>35.99</v>
      </c>
      <c r="S17" t="n">
        <v>21.88</v>
      </c>
      <c r="T17" t="n">
        <v>5966.32</v>
      </c>
      <c r="U17" t="n">
        <v>0.61</v>
      </c>
      <c r="V17" t="n">
        <v>0.83</v>
      </c>
      <c r="W17" t="n">
        <v>1.02</v>
      </c>
      <c r="X17" t="n">
        <v>0.38</v>
      </c>
      <c r="Y17" t="n">
        <v>1</v>
      </c>
      <c r="Z17" t="n">
        <v>10</v>
      </c>
      <c r="AA17" t="n">
        <v>110.3386228107779</v>
      </c>
      <c r="AB17" t="n">
        <v>150.9701715261284</v>
      </c>
      <c r="AC17" t="n">
        <v>136.5617902436824</v>
      </c>
      <c r="AD17" t="n">
        <v>110338.6228107779</v>
      </c>
      <c r="AE17" t="n">
        <v>150970.1715261284</v>
      </c>
      <c r="AF17" t="n">
        <v>1.881663847978262e-06</v>
      </c>
      <c r="AG17" t="n">
        <v>0.1209375</v>
      </c>
      <c r="AH17" t="n">
        <v>136561.7902436824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8.6595</v>
      </c>
      <c r="E18" t="n">
        <v>11.55</v>
      </c>
      <c r="F18" t="n">
        <v>7.44</v>
      </c>
      <c r="G18" t="n">
        <v>22.32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129.53</v>
      </c>
      <c r="Q18" t="n">
        <v>605.89</v>
      </c>
      <c r="R18" t="n">
        <v>35.89</v>
      </c>
      <c r="S18" t="n">
        <v>21.88</v>
      </c>
      <c r="T18" t="n">
        <v>5923.69</v>
      </c>
      <c r="U18" t="n">
        <v>0.61</v>
      </c>
      <c r="V18" t="n">
        <v>0.83</v>
      </c>
      <c r="W18" t="n">
        <v>1.03</v>
      </c>
      <c r="X18" t="n">
        <v>0.38</v>
      </c>
      <c r="Y18" t="n">
        <v>1</v>
      </c>
      <c r="Z18" t="n">
        <v>10</v>
      </c>
      <c r="AA18" t="n">
        <v>109.5561908955497</v>
      </c>
      <c r="AB18" t="n">
        <v>149.8996136612538</v>
      </c>
      <c r="AC18" t="n">
        <v>135.5934049188937</v>
      </c>
      <c r="AD18" t="n">
        <v>109556.1908955497</v>
      </c>
      <c r="AE18" t="n">
        <v>149899.6136612538</v>
      </c>
      <c r="AF18" t="n">
        <v>1.891119993914691e-06</v>
      </c>
      <c r="AG18" t="n">
        <v>0.1203125</v>
      </c>
      <c r="AH18" t="n">
        <v>135593.4049188937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8.7163</v>
      </c>
      <c r="E19" t="n">
        <v>11.47</v>
      </c>
      <c r="F19" t="n">
        <v>7.42</v>
      </c>
      <c r="G19" t="n">
        <v>23.43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128.56</v>
      </c>
      <c r="Q19" t="n">
        <v>605.85</v>
      </c>
      <c r="R19" t="n">
        <v>35.34</v>
      </c>
      <c r="S19" t="n">
        <v>21.88</v>
      </c>
      <c r="T19" t="n">
        <v>5652.43</v>
      </c>
      <c r="U19" t="n">
        <v>0.62</v>
      </c>
      <c r="V19" t="n">
        <v>0.83</v>
      </c>
      <c r="W19" t="n">
        <v>1.02</v>
      </c>
      <c r="X19" t="n">
        <v>0.36</v>
      </c>
      <c r="Y19" t="n">
        <v>1</v>
      </c>
      <c r="Z19" t="n">
        <v>10</v>
      </c>
      <c r="AA19" t="n">
        <v>108.1773348009091</v>
      </c>
      <c r="AB19" t="n">
        <v>148.0130019217298</v>
      </c>
      <c r="AC19" t="n">
        <v>133.8868487559131</v>
      </c>
      <c r="AD19" t="n">
        <v>108177.3348009091</v>
      </c>
      <c r="AE19" t="n">
        <v>148013.0019217298</v>
      </c>
      <c r="AF19" t="n">
        <v>1.903524360870561e-06</v>
      </c>
      <c r="AG19" t="n">
        <v>0.1194791666666667</v>
      </c>
      <c r="AH19" t="n">
        <v>133886.8487559131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8.770899999999999</v>
      </c>
      <c r="E20" t="n">
        <v>11.4</v>
      </c>
      <c r="F20" t="n">
        <v>7.4</v>
      </c>
      <c r="G20" t="n">
        <v>24.68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127.98</v>
      </c>
      <c r="Q20" t="n">
        <v>605.84</v>
      </c>
      <c r="R20" t="n">
        <v>35.15</v>
      </c>
      <c r="S20" t="n">
        <v>21.88</v>
      </c>
      <c r="T20" t="n">
        <v>5559.99</v>
      </c>
      <c r="U20" t="n">
        <v>0.62</v>
      </c>
      <c r="V20" t="n">
        <v>0.84</v>
      </c>
      <c r="W20" t="n">
        <v>1.01</v>
      </c>
      <c r="X20" t="n">
        <v>0.35</v>
      </c>
      <c r="Y20" t="n">
        <v>1</v>
      </c>
      <c r="Z20" t="n">
        <v>10</v>
      </c>
      <c r="AA20" t="n">
        <v>107.0848981313439</v>
      </c>
      <c r="AB20" t="n">
        <v>146.518281875527</v>
      </c>
      <c r="AC20" t="n">
        <v>132.5347826930666</v>
      </c>
      <c r="AD20" t="n">
        <v>107084.8981313439</v>
      </c>
      <c r="AE20" t="n">
        <v>146518.281875527</v>
      </c>
      <c r="AF20" t="n">
        <v>1.915448276993633e-06</v>
      </c>
      <c r="AG20" t="n">
        <v>0.11875</v>
      </c>
      <c r="AH20" t="n">
        <v>132534.7826930666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8.830500000000001</v>
      </c>
      <c r="E21" t="n">
        <v>11.32</v>
      </c>
      <c r="F21" t="n">
        <v>7.38</v>
      </c>
      <c r="G21" t="n">
        <v>26.06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127.37</v>
      </c>
      <c r="Q21" t="n">
        <v>605.85</v>
      </c>
      <c r="R21" t="n">
        <v>34.25</v>
      </c>
      <c r="S21" t="n">
        <v>21.88</v>
      </c>
      <c r="T21" t="n">
        <v>5115.81</v>
      </c>
      <c r="U21" t="n">
        <v>0.64</v>
      </c>
      <c r="V21" t="n">
        <v>0.84</v>
      </c>
      <c r="W21" t="n">
        <v>1.02</v>
      </c>
      <c r="X21" t="n">
        <v>0.33</v>
      </c>
      <c r="Y21" t="n">
        <v>1</v>
      </c>
      <c r="Z21" t="n">
        <v>10</v>
      </c>
      <c r="AA21" t="n">
        <v>105.9282435720288</v>
      </c>
      <c r="AB21" t="n">
        <v>144.9356960794751</v>
      </c>
      <c r="AC21" t="n">
        <v>131.1032366642163</v>
      </c>
      <c r="AD21" t="n">
        <v>105928.2435720288</v>
      </c>
      <c r="AE21" t="n">
        <v>144935.6960794751</v>
      </c>
      <c r="AF21" t="n">
        <v>1.928464126827609e-06</v>
      </c>
      <c r="AG21" t="n">
        <v>0.1179166666666667</v>
      </c>
      <c r="AH21" t="n">
        <v>131103.2366642163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8.841100000000001</v>
      </c>
      <c r="E22" t="n">
        <v>11.31</v>
      </c>
      <c r="F22" t="n">
        <v>7.37</v>
      </c>
      <c r="G22" t="n">
        <v>26.01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15</v>
      </c>
      <c r="N22" t="n">
        <v>89.42</v>
      </c>
      <c r="O22" t="n">
        <v>38127.48</v>
      </c>
      <c r="P22" t="n">
        <v>126.92</v>
      </c>
      <c r="Q22" t="n">
        <v>605.9</v>
      </c>
      <c r="R22" t="n">
        <v>33.92</v>
      </c>
      <c r="S22" t="n">
        <v>21.88</v>
      </c>
      <c r="T22" t="n">
        <v>4952.23</v>
      </c>
      <c r="U22" t="n">
        <v>0.65</v>
      </c>
      <c r="V22" t="n">
        <v>0.84</v>
      </c>
      <c r="W22" t="n">
        <v>1.01</v>
      </c>
      <c r="X22" t="n">
        <v>0.31</v>
      </c>
      <c r="Y22" t="n">
        <v>1</v>
      </c>
      <c r="Z22" t="n">
        <v>10</v>
      </c>
      <c r="AA22" t="n">
        <v>105.4919227440064</v>
      </c>
      <c r="AB22" t="n">
        <v>144.3387026734587</v>
      </c>
      <c r="AC22" t="n">
        <v>130.5632194709844</v>
      </c>
      <c r="AD22" t="n">
        <v>105491.9227440064</v>
      </c>
      <c r="AE22" t="n">
        <v>144338.7026734587</v>
      </c>
      <c r="AF22" t="n">
        <v>1.930779026294726e-06</v>
      </c>
      <c r="AG22" t="n">
        <v>0.1178125</v>
      </c>
      <c r="AH22" t="n">
        <v>130563.2194709844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8.888199999999999</v>
      </c>
      <c r="E23" t="n">
        <v>11.25</v>
      </c>
      <c r="F23" t="n">
        <v>7.36</v>
      </c>
      <c r="G23" t="n">
        <v>27.62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126.43</v>
      </c>
      <c r="Q23" t="n">
        <v>605.85</v>
      </c>
      <c r="R23" t="n">
        <v>33.7</v>
      </c>
      <c r="S23" t="n">
        <v>21.88</v>
      </c>
      <c r="T23" t="n">
        <v>4845.96</v>
      </c>
      <c r="U23" t="n">
        <v>0.65</v>
      </c>
      <c r="V23" t="n">
        <v>0.84</v>
      </c>
      <c r="W23" t="n">
        <v>1.02</v>
      </c>
      <c r="X23" t="n">
        <v>0.31</v>
      </c>
      <c r="Y23" t="n">
        <v>1</v>
      </c>
      <c r="Z23" t="n">
        <v>10</v>
      </c>
      <c r="AA23" t="n">
        <v>104.6073182124328</v>
      </c>
      <c r="AB23" t="n">
        <v>143.1283477273627</v>
      </c>
      <c r="AC23" t="n">
        <v>129.4683791021996</v>
      </c>
      <c r="AD23" t="n">
        <v>104607.3182124328</v>
      </c>
      <c r="AE23" t="n">
        <v>143128.3477273627</v>
      </c>
      <c r="AF23" t="n">
        <v>1.941065041851441e-06</v>
      </c>
      <c r="AG23" t="n">
        <v>0.1171875</v>
      </c>
      <c r="AH23" t="n">
        <v>129468.3791021996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8.959199999999999</v>
      </c>
      <c r="E24" t="n">
        <v>11.16</v>
      </c>
      <c r="F24" t="n">
        <v>7.33</v>
      </c>
      <c r="G24" t="n">
        <v>29.32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125.37</v>
      </c>
      <c r="Q24" t="n">
        <v>605.84</v>
      </c>
      <c r="R24" t="n">
        <v>32.59</v>
      </c>
      <c r="S24" t="n">
        <v>21.88</v>
      </c>
      <c r="T24" t="n">
        <v>4298.58</v>
      </c>
      <c r="U24" t="n">
        <v>0.67</v>
      </c>
      <c r="V24" t="n">
        <v>0.84</v>
      </c>
      <c r="W24" t="n">
        <v>1.02</v>
      </c>
      <c r="X24" t="n">
        <v>0.27</v>
      </c>
      <c r="Y24" t="n">
        <v>1</v>
      </c>
      <c r="Z24" t="n">
        <v>10</v>
      </c>
      <c r="AA24" t="n">
        <v>103.04551420342</v>
      </c>
      <c r="AB24" t="n">
        <v>140.9914185803025</v>
      </c>
      <c r="AC24" t="n">
        <v>127.5353954737352</v>
      </c>
      <c r="AD24" t="n">
        <v>103045.51420342</v>
      </c>
      <c r="AE24" t="n">
        <v>140991.4185803024</v>
      </c>
      <c r="AF24" t="n">
        <v>1.956570500546278e-06</v>
      </c>
      <c r="AG24" t="n">
        <v>0.11625</v>
      </c>
      <c r="AH24" t="n">
        <v>127535.3954737351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8.959</v>
      </c>
      <c r="E25" t="n">
        <v>11.16</v>
      </c>
      <c r="F25" t="n">
        <v>7.33</v>
      </c>
      <c r="G25" t="n">
        <v>29.33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124.78</v>
      </c>
      <c r="Q25" t="n">
        <v>605.88</v>
      </c>
      <c r="R25" t="n">
        <v>32.66</v>
      </c>
      <c r="S25" t="n">
        <v>21.88</v>
      </c>
      <c r="T25" t="n">
        <v>4332.69</v>
      </c>
      <c r="U25" t="n">
        <v>0.67</v>
      </c>
      <c r="V25" t="n">
        <v>0.84</v>
      </c>
      <c r="W25" t="n">
        <v>1.01</v>
      </c>
      <c r="X25" t="n">
        <v>0.27</v>
      </c>
      <c r="Y25" t="n">
        <v>1</v>
      </c>
      <c r="Z25" t="n">
        <v>10</v>
      </c>
      <c r="AA25" t="n">
        <v>102.6893865558345</v>
      </c>
      <c r="AB25" t="n">
        <v>140.5041490216332</v>
      </c>
      <c r="AC25" t="n">
        <v>127.0946302378581</v>
      </c>
      <c r="AD25" t="n">
        <v>102689.3865558345</v>
      </c>
      <c r="AE25" t="n">
        <v>140504.1490216332</v>
      </c>
      <c r="AF25" t="n">
        <v>1.956526823197843e-06</v>
      </c>
      <c r="AG25" t="n">
        <v>0.11625</v>
      </c>
      <c r="AH25" t="n">
        <v>127094.6302378581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9.023899999999999</v>
      </c>
      <c r="E26" t="n">
        <v>11.08</v>
      </c>
      <c r="F26" t="n">
        <v>7.31</v>
      </c>
      <c r="G26" t="n">
        <v>31.31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124.25</v>
      </c>
      <c r="Q26" t="n">
        <v>605.84</v>
      </c>
      <c r="R26" t="n">
        <v>32.01</v>
      </c>
      <c r="S26" t="n">
        <v>21.88</v>
      </c>
      <c r="T26" t="n">
        <v>4009.8</v>
      </c>
      <c r="U26" t="n">
        <v>0.68</v>
      </c>
      <c r="V26" t="n">
        <v>0.85</v>
      </c>
      <c r="W26" t="n">
        <v>1.01</v>
      </c>
      <c r="X26" t="n">
        <v>0.25</v>
      </c>
      <c r="Y26" t="n">
        <v>1</v>
      </c>
      <c r="Z26" t="n">
        <v>10</v>
      </c>
      <c r="AA26" t="n">
        <v>101.5755524802747</v>
      </c>
      <c r="AB26" t="n">
        <v>138.9801521005617</v>
      </c>
      <c r="AC26" t="n">
        <v>125.71608144399</v>
      </c>
      <c r="AD26" t="n">
        <v>101575.5524802747</v>
      </c>
      <c r="AE26" t="n">
        <v>138980.1521005617</v>
      </c>
      <c r="AF26" t="n">
        <v>1.970700122765377e-06</v>
      </c>
      <c r="AG26" t="n">
        <v>0.1154166666666667</v>
      </c>
      <c r="AH26" t="n">
        <v>125716.08144399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9.011699999999999</v>
      </c>
      <c r="E27" t="n">
        <v>11.1</v>
      </c>
      <c r="F27" t="n">
        <v>7.32</v>
      </c>
      <c r="G27" t="n">
        <v>31.38</v>
      </c>
      <c r="H27" t="n">
        <v>0.42</v>
      </c>
      <c r="I27" t="n">
        <v>14</v>
      </c>
      <c r="J27" t="n">
        <v>309.95</v>
      </c>
      <c r="K27" t="n">
        <v>61.82</v>
      </c>
      <c r="L27" t="n">
        <v>7.25</v>
      </c>
      <c r="M27" t="n">
        <v>12</v>
      </c>
      <c r="N27" t="n">
        <v>90.88</v>
      </c>
      <c r="O27" t="n">
        <v>38461.6</v>
      </c>
      <c r="P27" t="n">
        <v>124.4</v>
      </c>
      <c r="Q27" t="n">
        <v>605.86</v>
      </c>
      <c r="R27" t="n">
        <v>32.4</v>
      </c>
      <c r="S27" t="n">
        <v>21.88</v>
      </c>
      <c r="T27" t="n">
        <v>4206.23</v>
      </c>
      <c r="U27" t="n">
        <v>0.68</v>
      </c>
      <c r="V27" t="n">
        <v>0.84</v>
      </c>
      <c r="W27" t="n">
        <v>1.01</v>
      </c>
      <c r="X27" t="n">
        <v>0.26</v>
      </c>
      <c r="Y27" t="n">
        <v>1</v>
      </c>
      <c r="Z27" t="n">
        <v>10</v>
      </c>
      <c r="AA27" t="n">
        <v>101.8353590879084</v>
      </c>
      <c r="AB27" t="n">
        <v>139.3356309629846</v>
      </c>
      <c r="AC27" t="n">
        <v>126.0376339027011</v>
      </c>
      <c r="AD27" t="n">
        <v>101835.3590879084</v>
      </c>
      <c r="AE27" t="n">
        <v>139335.6309629846</v>
      </c>
      <c r="AF27" t="n">
        <v>1.968035804510771e-06</v>
      </c>
      <c r="AG27" t="n">
        <v>0.115625</v>
      </c>
      <c r="AH27" t="n">
        <v>126037.6339027011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9.072800000000001</v>
      </c>
      <c r="E28" t="n">
        <v>11.02</v>
      </c>
      <c r="F28" t="n">
        <v>7.3</v>
      </c>
      <c r="G28" t="n">
        <v>33.7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123.35</v>
      </c>
      <c r="Q28" t="n">
        <v>605.85</v>
      </c>
      <c r="R28" t="n">
        <v>31.68</v>
      </c>
      <c r="S28" t="n">
        <v>21.88</v>
      </c>
      <c r="T28" t="n">
        <v>3851.83</v>
      </c>
      <c r="U28" t="n">
        <v>0.6899999999999999</v>
      </c>
      <c r="V28" t="n">
        <v>0.85</v>
      </c>
      <c r="W28" t="n">
        <v>1.01</v>
      </c>
      <c r="X28" t="n">
        <v>0.24</v>
      </c>
      <c r="Y28" t="n">
        <v>1</v>
      </c>
      <c r="Z28" t="n">
        <v>10</v>
      </c>
      <c r="AA28" t="n">
        <v>100.4635201898766</v>
      </c>
      <c r="AB28" t="n">
        <v>137.4586204614376</v>
      </c>
      <c r="AC28" t="n">
        <v>124.3397626490204</v>
      </c>
      <c r="AD28" t="n">
        <v>100463.5201898766</v>
      </c>
      <c r="AE28" t="n">
        <v>137458.6204614376</v>
      </c>
      <c r="AF28" t="n">
        <v>1.981379234458019e-06</v>
      </c>
      <c r="AG28" t="n">
        <v>0.1147916666666667</v>
      </c>
      <c r="AH28" t="n">
        <v>124339.7626490204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9.0717</v>
      </c>
      <c r="E29" t="n">
        <v>11.02</v>
      </c>
      <c r="F29" t="n">
        <v>7.3</v>
      </c>
      <c r="G29" t="n">
        <v>33.71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11</v>
      </c>
      <c r="N29" t="n">
        <v>91.47</v>
      </c>
      <c r="O29" t="n">
        <v>38596.15</v>
      </c>
      <c r="P29" t="n">
        <v>123.56</v>
      </c>
      <c r="Q29" t="n">
        <v>605.9299999999999</v>
      </c>
      <c r="R29" t="n">
        <v>32</v>
      </c>
      <c r="S29" t="n">
        <v>21.88</v>
      </c>
      <c r="T29" t="n">
        <v>4010.08</v>
      </c>
      <c r="U29" t="n">
        <v>0.68</v>
      </c>
      <c r="V29" t="n">
        <v>0.85</v>
      </c>
      <c r="W29" t="n">
        <v>1</v>
      </c>
      <c r="X29" t="n">
        <v>0.25</v>
      </c>
      <c r="Y29" t="n">
        <v>1</v>
      </c>
      <c r="Z29" t="n">
        <v>10</v>
      </c>
      <c r="AA29" t="n">
        <v>100.6014348067936</v>
      </c>
      <c r="AB29" t="n">
        <v>137.6473213246669</v>
      </c>
      <c r="AC29" t="n">
        <v>124.5104541667064</v>
      </c>
      <c r="AD29" t="n">
        <v>100601.4348067936</v>
      </c>
      <c r="AE29" t="n">
        <v>137647.3213246669</v>
      </c>
      <c r="AF29" t="n">
        <v>1.98113900904162e-06</v>
      </c>
      <c r="AG29" t="n">
        <v>0.1147916666666667</v>
      </c>
      <c r="AH29" t="n">
        <v>124510.4541667064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9.1417</v>
      </c>
      <c r="E30" t="n">
        <v>10.94</v>
      </c>
      <c r="F30" t="n">
        <v>7.28</v>
      </c>
      <c r="G30" t="n">
        <v>36.38</v>
      </c>
      <c r="H30" t="n">
        <v>0.46</v>
      </c>
      <c r="I30" t="n">
        <v>12</v>
      </c>
      <c r="J30" t="n">
        <v>311.59</v>
      </c>
      <c r="K30" t="n">
        <v>61.82</v>
      </c>
      <c r="L30" t="n">
        <v>8</v>
      </c>
      <c r="M30" t="n">
        <v>10</v>
      </c>
      <c r="N30" t="n">
        <v>91.77</v>
      </c>
      <c r="O30" t="n">
        <v>38663.62</v>
      </c>
      <c r="P30" t="n">
        <v>122.28</v>
      </c>
      <c r="Q30" t="n">
        <v>605.84</v>
      </c>
      <c r="R30" t="n">
        <v>30.96</v>
      </c>
      <c r="S30" t="n">
        <v>21.88</v>
      </c>
      <c r="T30" t="n">
        <v>3499.14</v>
      </c>
      <c r="U30" t="n">
        <v>0.71</v>
      </c>
      <c r="V30" t="n">
        <v>0.85</v>
      </c>
      <c r="W30" t="n">
        <v>1.01</v>
      </c>
      <c r="X30" t="n">
        <v>0.22</v>
      </c>
      <c r="Y30" t="n">
        <v>1</v>
      </c>
      <c r="Z30" t="n">
        <v>10</v>
      </c>
      <c r="AA30" t="n">
        <v>99.01523435191497</v>
      </c>
      <c r="AB30" t="n">
        <v>135.4770118840778</v>
      </c>
      <c r="AC30" t="n">
        <v>122.547276013078</v>
      </c>
      <c r="AD30" t="n">
        <v>99015.23435191497</v>
      </c>
      <c r="AE30" t="n">
        <v>135477.0118840778</v>
      </c>
      <c r="AF30" t="n">
        <v>1.996426080994276e-06</v>
      </c>
      <c r="AG30" t="n">
        <v>0.1139583333333333</v>
      </c>
      <c r="AH30" t="n">
        <v>122547.276013078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9.1373</v>
      </c>
      <c r="E31" t="n">
        <v>10.94</v>
      </c>
      <c r="F31" t="n">
        <v>7.28</v>
      </c>
      <c r="G31" t="n">
        <v>36.4</v>
      </c>
      <c r="H31" t="n">
        <v>0.47</v>
      </c>
      <c r="I31" t="n">
        <v>12</v>
      </c>
      <c r="J31" t="n">
        <v>312.14</v>
      </c>
      <c r="K31" t="n">
        <v>61.82</v>
      </c>
      <c r="L31" t="n">
        <v>8.25</v>
      </c>
      <c r="M31" t="n">
        <v>10</v>
      </c>
      <c r="N31" t="n">
        <v>92.06999999999999</v>
      </c>
      <c r="O31" t="n">
        <v>38731.35</v>
      </c>
      <c r="P31" t="n">
        <v>122.13</v>
      </c>
      <c r="Q31" t="n">
        <v>605.86</v>
      </c>
      <c r="R31" t="n">
        <v>31.14</v>
      </c>
      <c r="S31" t="n">
        <v>21.88</v>
      </c>
      <c r="T31" t="n">
        <v>3588.49</v>
      </c>
      <c r="U31" t="n">
        <v>0.7</v>
      </c>
      <c r="V31" t="n">
        <v>0.85</v>
      </c>
      <c r="W31" t="n">
        <v>1.01</v>
      </c>
      <c r="X31" t="n">
        <v>0.22</v>
      </c>
      <c r="Y31" t="n">
        <v>1</v>
      </c>
      <c r="Z31" t="n">
        <v>10</v>
      </c>
      <c r="AA31" t="n">
        <v>98.97261568382061</v>
      </c>
      <c r="AB31" t="n">
        <v>135.4186991421882</v>
      </c>
      <c r="AC31" t="n">
        <v>122.4945285574318</v>
      </c>
      <c r="AD31" t="n">
        <v>98972.61568382061</v>
      </c>
      <c r="AE31" t="n">
        <v>135418.6991421882</v>
      </c>
      <c r="AF31" t="n">
        <v>1.99546517932868e-06</v>
      </c>
      <c r="AG31" t="n">
        <v>0.1139583333333333</v>
      </c>
      <c r="AH31" t="n">
        <v>122494.5285574319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9.1396</v>
      </c>
      <c r="E32" t="n">
        <v>10.94</v>
      </c>
      <c r="F32" t="n">
        <v>7.28</v>
      </c>
      <c r="G32" t="n">
        <v>36.39</v>
      </c>
      <c r="H32" t="n">
        <v>0.48</v>
      </c>
      <c r="I32" t="n">
        <v>12</v>
      </c>
      <c r="J32" t="n">
        <v>312.69</v>
      </c>
      <c r="K32" t="n">
        <v>61.82</v>
      </c>
      <c r="L32" t="n">
        <v>8.5</v>
      </c>
      <c r="M32" t="n">
        <v>10</v>
      </c>
      <c r="N32" t="n">
        <v>92.37</v>
      </c>
      <c r="O32" t="n">
        <v>38799.09</v>
      </c>
      <c r="P32" t="n">
        <v>121.98</v>
      </c>
      <c r="Q32" t="n">
        <v>605.9400000000001</v>
      </c>
      <c r="R32" t="n">
        <v>31.02</v>
      </c>
      <c r="S32" t="n">
        <v>21.88</v>
      </c>
      <c r="T32" t="n">
        <v>3525.76</v>
      </c>
      <c r="U32" t="n">
        <v>0.71</v>
      </c>
      <c r="V32" t="n">
        <v>0.85</v>
      </c>
      <c r="W32" t="n">
        <v>1.01</v>
      </c>
      <c r="X32" t="n">
        <v>0.22</v>
      </c>
      <c r="Y32" t="n">
        <v>1</v>
      </c>
      <c r="Z32" t="n">
        <v>10</v>
      </c>
      <c r="AA32" t="n">
        <v>98.85889795397865</v>
      </c>
      <c r="AB32" t="n">
        <v>135.2631055273463</v>
      </c>
      <c r="AC32" t="n">
        <v>122.3537845788135</v>
      </c>
      <c r="AD32" t="n">
        <v>98858.89795397865</v>
      </c>
      <c r="AE32" t="n">
        <v>135263.1055273463</v>
      </c>
      <c r="AF32" t="n">
        <v>1.995967468835696e-06</v>
      </c>
      <c r="AG32" t="n">
        <v>0.1139583333333333</v>
      </c>
      <c r="AH32" t="n">
        <v>122353.7845788135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9.2095</v>
      </c>
      <c r="E33" t="n">
        <v>10.86</v>
      </c>
      <c r="F33" t="n">
        <v>7.25</v>
      </c>
      <c r="G33" t="n">
        <v>39.55</v>
      </c>
      <c r="H33" t="n">
        <v>0.5</v>
      </c>
      <c r="I33" t="n">
        <v>11</v>
      </c>
      <c r="J33" t="n">
        <v>313.24</v>
      </c>
      <c r="K33" t="n">
        <v>61.82</v>
      </c>
      <c r="L33" t="n">
        <v>8.75</v>
      </c>
      <c r="M33" t="n">
        <v>9</v>
      </c>
      <c r="N33" t="n">
        <v>92.67</v>
      </c>
      <c r="O33" t="n">
        <v>38866.96</v>
      </c>
      <c r="P33" t="n">
        <v>121.08</v>
      </c>
      <c r="Q33" t="n">
        <v>605.95</v>
      </c>
      <c r="R33" t="n">
        <v>30.03</v>
      </c>
      <c r="S33" t="n">
        <v>21.88</v>
      </c>
      <c r="T33" t="n">
        <v>3037.46</v>
      </c>
      <c r="U33" t="n">
        <v>0.73</v>
      </c>
      <c r="V33" t="n">
        <v>0.85</v>
      </c>
      <c r="W33" t="n">
        <v>1.01</v>
      </c>
      <c r="X33" t="n">
        <v>0.19</v>
      </c>
      <c r="Y33" t="n">
        <v>1</v>
      </c>
      <c r="Z33" t="n">
        <v>10</v>
      </c>
      <c r="AA33" t="n">
        <v>97.49014530059394</v>
      </c>
      <c r="AB33" t="n">
        <v>133.390317761881</v>
      </c>
      <c r="AC33" t="n">
        <v>120.6597330492094</v>
      </c>
      <c r="AD33" t="n">
        <v>97490.14530059394</v>
      </c>
      <c r="AE33" t="n">
        <v>133390.317761881</v>
      </c>
      <c r="AF33" t="n">
        <v>2.011232702114135e-06</v>
      </c>
      <c r="AG33" t="n">
        <v>0.113125</v>
      </c>
      <c r="AH33" t="n">
        <v>120659.7330492094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9.2142</v>
      </c>
      <c r="E34" t="n">
        <v>10.85</v>
      </c>
      <c r="F34" t="n">
        <v>7.24</v>
      </c>
      <c r="G34" t="n">
        <v>39.52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9</v>
      </c>
      <c r="N34" t="n">
        <v>92.97</v>
      </c>
      <c r="O34" t="n">
        <v>38934.97</v>
      </c>
      <c r="P34" t="n">
        <v>120.62</v>
      </c>
      <c r="Q34" t="n">
        <v>605.84</v>
      </c>
      <c r="R34" t="n">
        <v>30.08</v>
      </c>
      <c r="S34" t="n">
        <v>21.88</v>
      </c>
      <c r="T34" t="n">
        <v>3061.74</v>
      </c>
      <c r="U34" t="n">
        <v>0.73</v>
      </c>
      <c r="V34" t="n">
        <v>0.85</v>
      </c>
      <c r="W34" t="n">
        <v>1</v>
      </c>
      <c r="X34" t="n">
        <v>0.19</v>
      </c>
      <c r="Y34" t="n">
        <v>1</v>
      </c>
      <c r="Z34" t="n">
        <v>10</v>
      </c>
      <c r="AA34" t="n">
        <v>97.13640844515602</v>
      </c>
      <c r="AB34" t="n">
        <v>132.9063193905024</v>
      </c>
      <c r="AC34" t="n">
        <v>120.2219268030991</v>
      </c>
      <c r="AD34" t="n">
        <v>97136.40844515602</v>
      </c>
      <c r="AE34" t="n">
        <v>132906.3193905024</v>
      </c>
      <c r="AF34" t="n">
        <v>2.012259119802384e-06</v>
      </c>
      <c r="AG34" t="n">
        <v>0.1130208333333333</v>
      </c>
      <c r="AH34" t="n">
        <v>120221.9268030991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9.1975</v>
      </c>
      <c r="E35" t="n">
        <v>10.87</v>
      </c>
      <c r="F35" t="n">
        <v>7.26</v>
      </c>
      <c r="G35" t="n">
        <v>39.62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120.42</v>
      </c>
      <c r="Q35" t="n">
        <v>605.92</v>
      </c>
      <c r="R35" t="n">
        <v>30.59</v>
      </c>
      <c r="S35" t="n">
        <v>21.88</v>
      </c>
      <c r="T35" t="n">
        <v>3314.52</v>
      </c>
      <c r="U35" t="n">
        <v>0.72</v>
      </c>
      <c r="V35" t="n">
        <v>0.85</v>
      </c>
      <c r="W35" t="n">
        <v>1.01</v>
      </c>
      <c r="X35" t="n">
        <v>0.21</v>
      </c>
      <c r="Y35" t="n">
        <v>1</v>
      </c>
      <c r="Z35" t="n">
        <v>10</v>
      </c>
      <c r="AA35" t="n">
        <v>97.25763782300346</v>
      </c>
      <c r="AB35" t="n">
        <v>133.0721907735359</v>
      </c>
      <c r="AC35" t="n">
        <v>120.3719676541378</v>
      </c>
      <c r="AD35" t="n">
        <v>97257.63782300346</v>
      </c>
      <c r="AE35" t="n">
        <v>133072.1907735359</v>
      </c>
      <c r="AF35" t="n">
        <v>2.008612061207965e-06</v>
      </c>
      <c r="AG35" t="n">
        <v>0.1132291666666667</v>
      </c>
      <c r="AH35" t="n">
        <v>120371.9676541378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9.273300000000001</v>
      </c>
      <c r="E36" t="n">
        <v>10.78</v>
      </c>
      <c r="F36" t="n">
        <v>7.23</v>
      </c>
      <c r="G36" t="n">
        <v>43.38</v>
      </c>
      <c r="H36" t="n">
        <v>0.54</v>
      </c>
      <c r="I36" t="n">
        <v>10</v>
      </c>
      <c r="J36" t="n">
        <v>314.9</v>
      </c>
      <c r="K36" t="n">
        <v>61.82</v>
      </c>
      <c r="L36" t="n">
        <v>9.5</v>
      </c>
      <c r="M36" t="n">
        <v>8</v>
      </c>
      <c r="N36" t="n">
        <v>93.56999999999999</v>
      </c>
      <c r="O36" t="n">
        <v>39071.38</v>
      </c>
      <c r="P36" t="n">
        <v>119.49</v>
      </c>
      <c r="Q36" t="n">
        <v>605.84</v>
      </c>
      <c r="R36" t="n">
        <v>29.65</v>
      </c>
      <c r="S36" t="n">
        <v>21.88</v>
      </c>
      <c r="T36" t="n">
        <v>2854.02</v>
      </c>
      <c r="U36" t="n">
        <v>0.74</v>
      </c>
      <c r="V36" t="n">
        <v>0.86</v>
      </c>
      <c r="W36" t="n">
        <v>1</v>
      </c>
      <c r="X36" t="n">
        <v>0.17</v>
      </c>
      <c r="Y36" t="n">
        <v>1</v>
      </c>
      <c r="Z36" t="n">
        <v>10</v>
      </c>
      <c r="AA36" t="n">
        <v>95.83178786592707</v>
      </c>
      <c r="AB36" t="n">
        <v>131.1212799582043</v>
      </c>
      <c r="AC36" t="n">
        <v>118.6072490289004</v>
      </c>
      <c r="AD36" t="n">
        <v>95831.78786592706</v>
      </c>
      <c r="AE36" t="n">
        <v>131121.2799582043</v>
      </c>
      <c r="AF36" t="n">
        <v>2.02516577626527e-06</v>
      </c>
      <c r="AG36" t="n">
        <v>0.1122916666666667</v>
      </c>
      <c r="AH36" t="n">
        <v>118607.2490289004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9.275700000000001</v>
      </c>
      <c r="E37" t="n">
        <v>10.78</v>
      </c>
      <c r="F37" t="n">
        <v>7.23</v>
      </c>
      <c r="G37" t="n">
        <v>43.37</v>
      </c>
      <c r="H37" t="n">
        <v>0.55</v>
      </c>
      <c r="I37" t="n">
        <v>10</v>
      </c>
      <c r="J37" t="n">
        <v>315.45</v>
      </c>
      <c r="K37" t="n">
        <v>61.82</v>
      </c>
      <c r="L37" t="n">
        <v>9.75</v>
      </c>
      <c r="M37" t="n">
        <v>8</v>
      </c>
      <c r="N37" t="n">
        <v>93.88</v>
      </c>
      <c r="O37" t="n">
        <v>39139.8</v>
      </c>
      <c r="P37" t="n">
        <v>119.17</v>
      </c>
      <c r="Q37" t="n">
        <v>605.85</v>
      </c>
      <c r="R37" t="n">
        <v>29.53</v>
      </c>
      <c r="S37" t="n">
        <v>21.88</v>
      </c>
      <c r="T37" t="n">
        <v>2791.79</v>
      </c>
      <c r="U37" t="n">
        <v>0.74</v>
      </c>
      <c r="V37" t="n">
        <v>0.86</v>
      </c>
      <c r="W37" t="n">
        <v>1</v>
      </c>
      <c r="X37" t="n">
        <v>0.17</v>
      </c>
      <c r="Y37" t="n">
        <v>1</v>
      </c>
      <c r="Z37" t="n">
        <v>10</v>
      </c>
      <c r="AA37" t="n">
        <v>95.61976723249198</v>
      </c>
      <c r="AB37" t="n">
        <v>130.8311839738484</v>
      </c>
      <c r="AC37" t="n">
        <v>118.344839398139</v>
      </c>
      <c r="AD37" t="n">
        <v>95619.76723249198</v>
      </c>
      <c r="AE37" t="n">
        <v>130831.1839738484</v>
      </c>
      <c r="AF37" t="n">
        <v>2.025689904446504e-06</v>
      </c>
      <c r="AG37" t="n">
        <v>0.1122916666666667</v>
      </c>
      <c r="AH37" t="n">
        <v>118344.839398139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9.2736</v>
      </c>
      <c r="E38" t="n">
        <v>10.78</v>
      </c>
      <c r="F38" t="n">
        <v>7.23</v>
      </c>
      <c r="G38" t="n">
        <v>43.38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8</v>
      </c>
      <c r="N38" t="n">
        <v>94.18000000000001</v>
      </c>
      <c r="O38" t="n">
        <v>39208.35</v>
      </c>
      <c r="P38" t="n">
        <v>118.64</v>
      </c>
      <c r="Q38" t="n">
        <v>605.87</v>
      </c>
      <c r="R38" t="n">
        <v>29.65</v>
      </c>
      <c r="S38" t="n">
        <v>21.88</v>
      </c>
      <c r="T38" t="n">
        <v>2849.92</v>
      </c>
      <c r="U38" t="n">
        <v>0.74</v>
      </c>
      <c r="V38" t="n">
        <v>0.86</v>
      </c>
      <c r="W38" t="n">
        <v>1</v>
      </c>
      <c r="X38" t="n">
        <v>0.17</v>
      </c>
      <c r="Y38" t="n">
        <v>1</v>
      </c>
      <c r="Z38" t="n">
        <v>10</v>
      </c>
      <c r="AA38" t="n">
        <v>95.32995293527118</v>
      </c>
      <c r="AB38" t="n">
        <v>130.4346472666867</v>
      </c>
      <c r="AC38" t="n">
        <v>117.9861475977659</v>
      </c>
      <c r="AD38" t="n">
        <v>95329.95293527118</v>
      </c>
      <c r="AE38" t="n">
        <v>130434.6472666867</v>
      </c>
      <c r="AF38" t="n">
        <v>2.025231292287924e-06</v>
      </c>
      <c r="AG38" t="n">
        <v>0.1122916666666667</v>
      </c>
      <c r="AH38" t="n">
        <v>117986.1475977659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9.2669</v>
      </c>
      <c r="E39" t="n">
        <v>10.79</v>
      </c>
      <c r="F39" t="n">
        <v>7.24</v>
      </c>
      <c r="G39" t="n">
        <v>43.43</v>
      </c>
      <c r="H39" t="n">
        <v>0.58</v>
      </c>
      <c r="I39" t="n">
        <v>10</v>
      </c>
      <c r="J39" t="n">
        <v>316.56</v>
      </c>
      <c r="K39" t="n">
        <v>61.82</v>
      </c>
      <c r="L39" t="n">
        <v>10.25</v>
      </c>
      <c r="M39" t="n">
        <v>8</v>
      </c>
      <c r="N39" t="n">
        <v>94.48999999999999</v>
      </c>
      <c r="O39" t="n">
        <v>39277.04</v>
      </c>
      <c r="P39" t="n">
        <v>118.45</v>
      </c>
      <c r="Q39" t="n">
        <v>605.84</v>
      </c>
      <c r="R39" t="n">
        <v>29.81</v>
      </c>
      <c r="S39" t="n">
        <v>21.88</v>
      </c>
      <c r="T39" t="n">
        <v>2930.79</v>
      </c>
      <c r="U39" t="n">
        <v>0.73</v>
      </c>
      <c r="V39" t="n">
        <v>0.85</v>
      </c>
      <c r="W39" t="n">
        <v>1.01</v>
      </c>
      <c r="X39" t="n">
        <v>0.18</v>
      </c>
      <c r="Y39" t="n">
        <v>1</v>
      </c>
      <c r="Z39" t="n">
        <v>10</v>
      </c>
      <c r="AA39" t="n">
        <v>95.31901941965576</v>
      </c>
      <c r="AB39" t="n">
        <v>130.419687548269</v>
      </c>
      <c r="AC39" t="n">
        <v>117.972615613878</v>
      </c>
      <c r="AD39" t="n">
        <v>95319.01941965576</v>
      </c>
      <c r="AE39" t="n">
        <v>130419.687548269</v>
      </c>
      <c r="AF39" t="n">
        <v>2.023768101115313e-06</v>
      </c>
      <c r="AG39" t="n">
        <v>0.1123958333333333</v>
      </c>
      <c r="AH39" t="n">
        <v>117972.615613878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9.3325</v>
      </c>
      <c r="E40" t="n">
        <v>10.72</v>
      </c>
      <c r="F40" t="n">
        <v>7.22</v>
      </c>
      <c r="G40" t="n">
        <v>48.12</v>
      </c>
      <c r="H40" t="n">
        <v>0.59</v>
      </c>
      <c r="I40" t="n">
        <v>9</v>
      </c>
      <c r="J40" t="n">
        <v>317.12</v>
      </c>
      <c r="K40" t="n">
        <v>61.82</v>
      </c>
      <c r="L40" t="n">
        <v>10.5</v>
      </c>
      <c r="M40" t="n">
        <v>7</v>
      </c>
      <c r="N40" t="n">
        <v>94.8</v>
      </c>
      <c r="O40" t="n">
        <v>39345.87</v>
      </c>
      <c r="P40" t="n">
        <v>117.26</v>
      </c>
      <c r="Q40" t="n">
        <v>605.84</v>
      </c>
      <c r="R40" t="n">
        <v>29.16</v>
      </c>
      <c r="S40" t="n">
        <v>21.88</v>
      </c>
      <c r="T40" t="n">
        <v>2610.78</v>
      </c>
      <c r="U40" t="n">
        <v>0.75</v>
      </c>
      <c r="V40" t="n">
        <v>0.86</v>
      </c>
      <c r="W40" t="n">
        <v>1</v>
      </c>
      <c r="X40" t="n">
        <v>0.16</v>
      </c>
      <c r="Y40" t="n">
        <v>1</v>
      </c>
      <c r="Z40" t="n">
        <v>10</v>
      </c>
      <c r="AA40" t="n">
        <v>93.90157285908447</v>
      </c>
      <c r="AB40" t="n">
        <v>128.4802746307675</v>
      </c>
      <c r="AC40" t="n">
        <v>116.218297543239</v>
      </c>
      <c r="AD40" t="n">
        <v>93901.57285908447</v>
      </c>
      <c r="AE40" t="n">
        <v>128480.2746307675</v>
      </c>
      <c r="AF40" t="n">
        <v>2.038094271402373e-06</v>
      </c>
      <c r="AG40" t="n">
        <v>0.1116666666666667</v>
      </c>
      <c r="AH40" t="n">
        <v>116218.297543239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9.329800000000001</v>
      </c>
      <c r="E41" t="n">
        <v>10.72</v>
      </c>
      <c r="F41" t="n">
        <v>7.22</v>
      </c>
      <c r="G41" t="n">
        <v>48.14</v>
      </c>
      <c r="H41" t="n">
        <v>0.6</v>
      </c>
      <c r="I41" t="n">
        <v>9</v>
      </c>
      <c r="J41" t="n">
        <v>317.68</v>
      </c>
      <c r="K41" t="n">
        <v>61.82</v>
      </c>
      <c r="L41" t="n">
        <v>10.75</v>
      </c>
      <c r="M41" t="n">
        <v>7</v>
      </c>
      <c r="N41" t="n">
        <v>95.11</v>
      </c>
      <c r="O41" t="n">
        <v>39414.84</v>
      </c>
      <c r="P41" t="n">
        <v>117.5</v>
      </c>
      <c r="Q41" t="n">
        <v>605.84</v>
      </c>
      <c r="R41" t="n">
        <v>29.27</v>
      </c>
      <c r="S41" t="n">
        <v>21.88</v>
      </c>
      <c r="T41" t="n">
        <v>2666.81</v>
      </c>
      <c r="U41" t="n">
        <v>0.75</v>
      </c>
      <c r="V41" t="n">
        <v>0.86</v>
      </c>
      <c r="W41" t="n">
        <v>1</v>
      </c>
      <c r="X41" t="n">
        <v>0.16</v>
      </c>
      <c r="Y41" t="n">
        <v>1</v>
      </c>
      <c r="Z41" t="n">
        <v>10</v>
      </c>
      <c r="AA41" t="n">
        <v>94.06816041378229</v>
      </c>
      <c r="AB41" t="n">
        <v>128.7082070724291</v>
      </c>
      <c r="AC41" t="n">
        <v>116.4244764325738</v>
      </c>
      <c r="AD41" t="n">
        <v>94068.1604137823</v>
      </c>
      <c r="AE41" t="n">
        <v>128708.2070724291</v>
      </c>
      <c r="AF41" t="n">
        <v>2.037504627198486e-06</v>
      </c>
      <c r="AG41" t="n">
        <v>0.1116666666666667</v>
      </c>
      <c r="AH41" t="n">
        <v>116424.4764325738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9.3317</v>
      </c>
      <c r="E42" t="n">
        <v>10.72</v>
      </c>
      <c r="F42" t="n">
        <v>7.22</v>
      </c>
      <c r="G42" t="n">
        <v>48.13</v>
      </c>
      <c r="H42" t="n">
        <v>0.62</v>
      </c>
      <c r="I42" t="n">
        <v>9</v>
      </c>
      <c r="J42" t="n">
        <v>318.24</v>
      </c>
      <c r="K42" t="n">
        <v>61.82</v>
      </c>
      <c r="L42" t="n">
        <v>11</v>
      </c>
      <c r="M42" t="n">
        <v>7</v>
      </c>
      <c r="N42" t="n">
        <v>95.42</v>
      </c>
      <c r="O42" t="n">
        <v>39483.95</v>
      </c>
      <c r="P42" t="n">
        <v>117.59</v>
      </c>
      <c r="Q42" t="n">
        <v>605.84</v>
      </c>
      <c r="R42" t="n">
        <v>29.26</v>
      </c>
      <c r="S42" t="n">
        <v>21.88</v>
      </c>
      <c r="T42" t="n">
        <v>2663.58</v>
      </c>
      <c r="U42" t="n">
        <v>0.75</v>
      </c>
      <c r="V42" t="n">
        <v>0.86</v>
      </c>
      <c r="W42" t="n">
        <v>1</v>
      </c>
      <c r="X42" t="n">
        <v>0.16</v>
      </c>
      <c r="Y42" t="n">
        <v>1</v>
      </c>
      <c r="Z42" t="n">
        <v>10</v>
      </c>
      <c r="AA42" t="n">
        <v>94.10189807046311</v>
      </c>
      <c r="AB42" t="n">
        <v>128.7543684227002</v>
      </c>
      <c r="AC42" t="n">
        <v>116.4662322083628</v>
      </c>
      <c r="AD42" t="n">
        <v>94101.89807046311</v>
      </c>
      <c r="AE42" t="n">
        <v>128754.3684227002</v>
      </c>
      <c r="AF42" t="n">
        <v>2.037919562008629e-06</v>
      </c>
      <c r="AG42" t="n">
        <v>0.1116666666666667</v>
      </c>
      <c r="AH42" t="n">
        <v>116466.2322083628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9.335900000000001</v>
      </c>
      <c r="E43" t="n">
        <v>10.71</v>
      </c>
      <c r="F43" t="n">
        <v>7.21</v>
      </c>
      <c r="G43" t="n">
        <v>48.09</v>
      </c>
      <c r="H43" t="n">
        <v>0.63</v>
      </c>
      <c r="I43" t="n">
        <v>9</v>
      </c>
      <c r="J43" t="n">
        <v>318.8</v>
      </c>
      <c r="K43" t="n">
        <v>61.82</v>
      </c>
      <c r="L43" t="n">
        <v>11.25</v>
      </c>
      <c r="M43" t="n">
        <v>7</v>
      </c>
      <c r="N43" t="n">
        <v>95.73</v>
      </c>
      <c r="O43" t="n">
        <v>39553.2</v>
      </c>
      <c r="P43" t="n">
        <v>117.33</v>
      </c>
      <c r="Q43" t="n">
        <v>605.84</v>
      </c>
      <c r="R43" t="n">
        <v>29.08</v>
      </c>
      <c r="S43" t="n">
        <v>21.88</v>
      </c>
      <c r="T43" t="n">
        <v>2570</v>
      </c>
      <c r="U43" t="n">
        <v>0.75</v>
      </c>
      <c r="V43" t="n">
        <v>0.86</v>
      </c>
      <c r="W43" t="n">
        <v>1</v>
      </c>
      <c r="X43" t="n">
        <v>0.16</v>
      </c>
      <c r="Y43" t="n">
        <v>1</v>
      </c>
      <c r="Z43" t="n">
        <v>10</v>
      </c>
      <c r="AA43" t="n">
        <v>93.87598596050481</v>
      </c>
      <c r="AB43" t="n">
        <v>128.4452655073165</v>
      </c>
      <c r="AC43" t="n">
        <v>116.1866296413946</v>
      </c>
      <c r="AD43" t="n">
        <v>93875.98596050481</v>
      </c>
      <c r="AE43" t="n">
        <v>128445.2655073165</v>
      </c>
      <c r="AF43" t="n">
        <v>2.038836786325789e-06</v>
      </c>
      <c r="AG43" t="n">
        <v>0.1115625</v>
      </c>
      <c r="AH43" t="n">
        <v>116186.6296413946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9.329599999999999</v>
      </c>
      <c r="E44" t="n">
        <v>10.72</v>
      </c>
      <c r="F44" t="n">
        <v>7.22</v>
      </c>
      <c r="G44" t="n">
        <v>48.14</v>
      </c>
      <c r="H44" t="n">
        <v>0.64</v>
      </c>
      <c r="I44" t="n">
        <v>9</v>
      </c>
      <c r="J44" t="n">
        <v>319.36</v>
      </c>
      <c r="K44" t="n">
        <v>61.82</v>
      </c>
      <c r="L44" t="n">
        <v>11.5</v>
      </c>
      <c r="M44" t="n">
        <v>7</v>
      </c>
      <c r="N44" t="n">
        <v>96.04000000000001</v>
      </c>
      <c r="O44" t="n">
        <v>39622.59</v>
      </c>
      <c r="P44" t="n">
        <v>116.19</v>
      </c>
      <c r="Q44" t="n">
        <v>605.9400000000001</v>
      </c>
      <c r="R44" t="n">
        <v>29.3</v>
      </c>
      <c r="S44" t="n">
        <v>21.88</v>
      </c>
      <c r="T44" t="n">
        <v>2681.7</v>
      </c>
      <c r="U44" t="n">
        <v>0.75</v>
      </c>
      <c r="V44" t="n">
        <v>0.86</v>
      </c>
      <c r="W44" t="n">
        <v>1</v>
      </c>
      <c r="X44" t="n">
        <v>0.16</v>
      </c>
      <c r="Y44" t="n">
        <v>1</v>
      </c>
      <c r="Z44" t="n">
        <v>10</v>
      </c>
      <c r="AA44" t="n">
        <v>93.30601087969478</v>
      </c>
      <c r="AB44" t="n">
        <v>127.6654004562267</v>
      </c>
      <c r="AC44" t="n">
        <v>115.4811938162331</v>
      </c>
      <c r="AD44" t="n">
        <v>93306.01087969478</v>
      </c>
      <c r="AE44" t="n">
        <v>127665.4004562267</v>
      </c>
      <c r="AF44" t="n">
        <v>2.037460949850049e-06</v>
      </c>
      <c r="AG44" t="n">
        <v>0.1116666666666667</v>
      </c>
      <c r="AH44" t="n">
        <v>115481.1938162331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9.3301</v>
      </c>
      <c r="E45" t="n">
        <v>10.72</v>
      </c>
      <c r="F45" t="n">
        <v>7.22</v>
      </c>
      <c r="G45" t="n">
        <v>48.14</v>
      </c>
      <c r="H45" t="n">
        <v>0.65</v>
      </c>
      <c r="I45" t="n">
        <v>9</v>
      </c>
      <c r="J45" t="n">
        <v>319.93</v>
      </c>
      <c r="K45" t="n">
        <v>61.82</v>
      </c>
      <c r="L45" t="n">
        <v>11.75</v>
      </c>
      <c r="M45" t="n">
        <v>7</v>
      </c>
      <c r="N45" t="n">
        <v>96.36</v>
      </c>
      <c r="O45" t="n">
        <v>39692.13</v>
      </c>
      <c r="P45" t="n">
        <v>115.47</v>
      </c>
      <c r="Q45" t="n">
        <v>605.84</v>
      </c>
      <c r="R45" t="n">
        <v>29.35</v>
      </c>
      <c r="S45" t="n">
        <v>21.88</v>
      </c>
      <c r="T45" t="n">
        <v>2705.02</v>
      </c>
      <c r="U45" t="n">
        <v>0.75</v>
      </c>
      <c r="V45" t="n">
        <v>0.86</v>
      </c>
      <c r="W45" t="n">
        <v>1</v>
      </c>
      <c r="X45" t="n">
        <v>0.16</v>
      </c>
      <c r="Y45" t="n">
        <v>1</v>
      </c>
      <c r="Z45" t="n">
        <v>10</v>
      </c>
      <c r="AA45" t="n">
        <v>92.88116359325903</v>
      </c>
      <c r="AB45" t="n">
        <v>127.0841056559862</v>
      </c>
      <c r="AC45" t="n">
        <v>114.9553769758749</v>
      </c>
      <c r="AD45" t="n">
        <v>92881.16359325903</v>
      </c>
      <c r="AE45" t="n">
        <v>127084.1056559862</v>
      </c>
      <c r="AF45" t="n">
        <v>2.03757014322114e-06</v>
      </c>
      <c r="AG45" t="n">
        <v>0.1116666666666667</v>
      </c>
      <c r="AH45" t="n">
        <v>114955.3769758749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9.4024</v>
      </c>
      <c r="E46" t="n">
        <v>10.64</v>
      </c>
      <c r="F46" t="n">
        <v>7.19</v>
      </c>
      <c r="G46" t="n">
        <v>53.95</v>
      </c>
      <c r="H46" t="n">
        <v>0.67</v>
      </c>
      <c r="I46" t="n">
        <v>8</v>
      </c>
      <c r="J46" t="n">
        <v>320.49</v>
      </c>
      <c r="K46" t="n">
        <v>61.82</v>
      </c>
      <c r="L46" t="n">
        <v>12</v>
      </c>
      <c r="M46" t="n">
        <v>6</v>
      </c>
      <c r="N46" t="n">
        <v>96.67</v>
      </c>
      <c r="O46" t="n">
        <v>39761.81</v>
      </c>
      <c r="P46" t="n">
        <v>115.26</v>
      </c>
      <c r="Q46" t="n">
        <v>605.84</v>
      </c>
      <c r="R46" t="n">
        <v>28.5</v>
      </c>
      <c r="S46" t="n">
        <v>21.88</v>
      </c>
      <c r="T46" t="n">
        <v>2288.81</v>
      </c>
      <c r="U46" t="n">
        <v>0.77</v>
      </c>
      <c r="V46" t="n">
        <v>0.86</v>
      </c>
      <c r="W46" t="n">
        <v>1</v>
      </c>
      <c r="X46" t="n">
        <v>0.14</v>
      </c>
      <c r="Y46" t="n">
        <v>1</v>
      </c>
      <c r="Z46" t="n">
        <v>10</v>
      </c>
      <c r="AA46" t="n">
        <v>91.96098381190987</v>
      </c>
      <c r="AB46" t="n">
        <v>125.825075083678</v>
      </c>
      <c r="AC46" t="n">
        <v>113.8165065143269</v>
      </c>
      <c r="AD46" t="n">
        <v>91960.98381190987</v>
      </c>
      <c r="AE46" t="n">
        <v>125825.075083678</v>
      </c>
      <c r="AF46" t="n">
        <v>2.053359504680812e-06</v>
      </c>
      <c r="AG46" t="n">
        <v>0.1108333333333333</v>
      </c>
      <c r="AH46" t="n">
        <v>113816.5065143269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9.408300000000001</v>
      </c>
      <c r="E47" t="n">
        <v>10.63</v>
      </c>
      <c r="F47" t="n">
        <v>7.19</v>
      </c>
      <c r="G47" t="n">
        <v>53.9</v>
      </c>
      <c r="H47" t="n">
        <v>0.68</v>
      </c>
      <c r="I47" t="n">
        <v>8</v>
      </c>
      <c r="J47" t="n">
        <v>321.06</v>
      </c>
      <c r="K47" t="n">
        <v>61.82</v>
      </c>
      <c r="L47" t="n">
        <v>12.25</v>
      </c>
      <c r="M47" t="n">
        <v>6</v>
      </c>
      <c r="N47" t="n">
        <v>96.98999999999999</v>
      </c>
      <c r="O47" t="n">
        <v>39831.64</v>
      </c>
      <c r="P47" t="n">
        <v>114.35</v>
      </c>
      <c r="Q47" t="n">
        <v>605.87</v>
      </c>
      <c r="R47" t="n">
        <v>28.22</v>
      </c>
      <c r="S47" t="n">
        <v>21.88</v>
      </c>
      <c r="T47" t="n">
        <v>2146.83</v>
      </c>
      <c r="U47" t="n">
        <v>0.78</v>
      </c>
      <c r="V47" t="n">
        <v>0.86</v>
      </c>
      <c r="W47" t="n">
        <v>1</v>
      </c>
      <c r="X47" t="n">
        <v>0.13</v>
      </c>
      <c r="Y47" t="n">
        <v>1</v>
      </c>
      <c r="Z47" t="n">
        <v>10</v>
      </c>
      <c r="AA47" t="n">
        <v>91.37786416028595</v>
      </c>
      <c r="AB47" t="n">
        <v>125.0272250509031</v>
      </c>
      <c r="AC47" t="n">
        <v>113.0948021688903</v>
      </c>
      <c r="AD47" t="n">
        <v>91377.86416028596</v>
      </c>
      <c r="AE47" t="n">
        <v>125027.2250509031</v>
      </c>
      <c r="AF47" t="n">
        <v>2.054647986459679e-06</v>
      </c>
      <c r="AG47" t="n">
        <v>0.1107291666666667</v>
      </c>
      <c r="AH47" t="n">
        <v>113094.8021688903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9.4064</v>
      </c>
      <c r="E48" t="n">
        <v>10.63</v>
      </c>
      <c r="F48" t="n">
        <v>7.19</v>
      </c>
      <c r="G48" t="n">
        <v>53.92</v>
      </c>
      <c r="H48" t="n">
        <v>0.6899999999999999</v>
      </c>
      <c r="I48" t="n">
        <v>8</v>
      </c>
      <c r="J48" t="n">
        <v>321.63</v>
      </c>
      <c r="K48" t="n">
        <v>61.82</v>
      </c>
      <c r="L48" t="n">
        <v>12.5</v>
      </c>
      <c r="M48" t="n">
        <v>6</v>
      </c>
      <c r="N48" t="n">
        <v>97.31</v>
      </c>
      <c r="O48" t="n">
        <v>39901.61</v>
      </c>
      <c r="P48" t="n">
        <v>114.33</v>
      </c>
      <c r="Q48" t="n">
        <v>605.84</v>
      </c>
      <c r="R48" t="n">
        <v>28.15</v>
      </c>
      <c r="S48" t="n">
        <v>21.88</v>
      </c>
      <c r="T48" t="n">
        <v>2112.49</v>
      </c>
      <c r="U48" t="n">
        <v>0.78</v>
      </c>
      <c r="V48" t="n">
        <v>0.86</v>
      </c>
      <c r="W48" t="n">
        <v>1</v>
      </c>
      <c r="X48" t="n">
        <v>0.13</v>
      </c>
      <c r="Y48" t="n">
        <v>1</v>
      </c>
      <c r="Z48" t="n">
        <v>10</v>
      </c>
      <c r="AA48" t="n">
        <v>91.38434927252997</v>
      </c>
      <c r="AB48" t="n">
        <v>125.0360982675783</v>
      </c>
      <c r="AC48" t="n">
        <v>113.1028285382197</v>
      </c>
      <c r="AD48" t="n">
        <v>91384.34927252997</v>
      </c>
      <c r="AE48" t="n">
        <v>125036.0982675783</v>
      </c>
      <c r="AF48" t="n">
        <v>2.054233051649535e-06</v>
      </c>
      <c r="AG48" t="n">
        <v>0.1107291666666667</v>
      </c>
      <c r="AH48" t="n">
        <v>113102.8285382197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9.4086</v>
      </c>
      <c r="E49" t="n">
        <v>10.63</v>
      </c>
      <c r="F49" t="n">
        <v>7.19</v>
      </c>
      <c r="G49" t="n">
        <v>53.9</v>
      </c>
      <c r="H49" t="n">
        <v>0.71</v>
      </c>
      <c r="I49" t="n">
        <v>8</v>
      </c>
      <c r="J49" t="n">
        <v>322.2</v>
      </c>
      <c r="K49" t="n">
        <v>61.82</v>
      </c>
      <c r="L49" t="n">
        <v>12.75</v>
      </c>
      <c r="M49" t="n">
        <v>6</v>
      </c>
      <c r="N49" t="n">
        <v>97.62</v>
      </c>
      <c r="O49" t="n">
        <v>39971.73</v>
      </c>
      <c r="P49" t="n">
        <v>113.49</v>
      </c>
      <c r="Q49" t="n">
        <v>605.84</v>
      </c>
      <c r="R49" t="n">
        <v>28.21</v>
      </c>
      <c r="S49" t="n">
        <v>21.88</v>
      </c>
      <c r="T49" t="n">
        <v>2142.91</v>
      </c>
      <c r="U49" t="n">
        <v>0.78</v>
      </c>
      <c r="V49" t="n">
        <v>0.86</v>
      </c>
      <c r="W49" t="n">
        <v>1</v>
      </c>
      <c r="X49" t="n">
        <v>0.13</v>
      </c>
      <c r="Y49" t="n">
        <v>1</v>
      </c>
      <c r="Z49" t="n">
        <v>10</v>
      </c>
      <c r="AA49" t="n">
        <v>90.87758767652277</v>
      </c>
      <c r="AB49" t="n">
        <v>124.3427246951779</v>
      </c>
      <c r="AC49" t="n">
        <v>112.475629566413</v>
      </c>
      <c r="AD49" t="n">
        <v>90877.58767652276</v>
      </c>
      <c r="AE49" t="n">
        <v>124342.7246951779</v>
      </c>
      <c r="AF49" t="n">
        <v>2.054713502482333e-06</v>
      </c>
      <c r="AG49" t="n">
        <v>0.1107291666666667</v>
      </c>
      <c r="AH49" t="n">
        <v>112475.629566413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9.4056</v>
      </c>
      <c r="E50" t="n">
        <v>10.63</v>
      </c>
      <c r="F50" t="n">
        <v>7.19</v>
      </c>
      <c r="G50" t="n">
        <v>53.93</v>
      </c>
      <c r="H50" t="n">
        <v>0.72</v>
      </c>
      <c r="I50" t="n">
        <v>8</v>
      </c>
      <c r="J50" t="n">
        <v>322.77</v>
      </c>
      <c r="K50" t="n">
        <v>61.82</v>
      </c>
      <c r="L50" t="n">
        <v>13</v>
      </c>
      <c r="M50" t="n">
        <v>6</v>
      </c>
      <c r="N50" t="n">
        <v>97.94</v>
      </c>
      <c r="O50" t="n">
        <v>40042</v>
      </c>
      <c r="P50" t="n">
        <v>113.27</v>
      </c>
      <c r="Q50" t="n">
        <v>605.84</v>
      </c>
      <c r="R50" t="n">
        <v>28.34</v>
      </c>
      <c r="S50" t="n">
        <v>21.88</v>
      </c>
      <c r="T50" t="n">
        <v>2208.01</v>
      </c>
      <c r="U50" t="n">
        <v>0.77</v>
      </c>
      <c r="V50" t="n">
        <v>0.86</v>
      </c>
      <c r="W50" t="n">
        <v>1</v>
      </c>
      <c r="X50" t="n">
        <v>0.13</v>
      </c>
      <c r="Y50" t="n">
        <v>1</v>
      </c>
      <c r="Z50" t="n">
        <v>10</v>
      </c>
      <c r="AA50" t="n">
        <v>90.77865064553269</v>
      </c>
      <c r="AB50" t="n">
        <v>124.2073546845836</v>
      </c>
      <c r="AC50" t="n">
        <v>112.3531790796367</v>
      </c>
      <c r="AD50" t="n">
        <v>90778.65064553269</v>
      </c>
      <c r="AE50" t="n">
        <v>124207.3546845836</v>
      </c>
      <c r="AF50" t="n">
        <v>2.054058342255791e-06</v>
      </c>
      <c r="AG50" t="n">
        <v>0.1107291666666667</v>
      </c>
      <c r="AH50" t="n">
        <v>112353.1790796367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9.401899999999999</v>
      </c>
      <c r="E51" t="n">
        <v>10.64</v>
      </c>
      <c r="F51" t="n">
        <v>7.19</v>
      </c>
      <c r="G51" t="n">
        <v>53.96</v>
      </c>
      <c r="H51" t="n">
        <v>0.73</v>
      </c>
      <c r="I51" t="n">
        <v>8</v>
      </c>
      <c r="J51" t="n">
        <v>323.34</v>
      </c>
      <c r="K51" t="n">
        <v>61.82</v>
      </c>
      <c r="L51" t="n">
        <v>13.25</v>
      </c>
      <c r="M51" t="n">
        <v>6</v>
      </c>
      <c r="N51" t="n">
        <v>98.27</v>
      </c>
      <c r="O51" t="n">
        <v>40112.54</v>
      </c>
      <c r="P51" t="n">
        <v>111.98</v>
      </c>
      <c r="Q51" t="n">
        <v>605.84</v>
      </c>
      <c r="R51" t="n">
        <v>28.42</v>
      </c>
      <c r="S51" t="n">
        <v>21.88</v>
      </c>
      <c r="T51" t="n">
        <v>2245.11</v>
      </c>
      <c r="U51" t="n">
        <v>0.77</v>
      </c>
      <c r="V51" t="n">
        <v>0.86</v>
      </c>
      <c r="W51" t="n">
        <v>1</v>
      </c>
      <c r="X51" t="n">
        <v>0.14</v>
      </c>
      <c r="Y51" t="n">
        <v>1</v>
      </c>
      <c r="Z51" t="n">
        <v>10</v>
      </c>
      <c r="AA51" t="n">
        <v>90.0672561847686</v>
      </c>
      <c r="AB51" t="n">
        <v>123.233993398858</v>
      </c>
      <c r="AC51" t="n">
        <v>111.4727140288994</v>
      </c>
      <c r="AD51" t="n">
        <v>90067.2561847686</v>
      </c>
      <c r="AE51" t="n">
        <v>123233.993398858</v>
      </c>
      <c r="AF51" t="n">
        <v>2.053250311309722e-06</v>
      </c>
      <c r="AG51" t="n">
        <v>0.1108333333333333</v>
      </c>
      <c r="AH51" t="n">
        <v>111472.7140288994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9.4717</v>
      </c>
      <c r="E52" t="n">
        <v>10.56</v>
      </c>
      <c r="F52" t="n">
        <v>7.17</v>
      </c>
      <c r="G52" t="n">
        <v>61.47</v>
      </c>
      <c r="H52" t="n">
        <v>0.74</v>
      </c>
      <c r="I52" t="n">
        <v>7</v>
      </c>
      <c r="J52" t="n">
        <v>323.91</v>
      </c>
      <c r="K52" t="n">
        <v>61.82</v>
      </c>
      <c r="L52" t="n">
        <v>13.5</v>
      </c>
      <c r="M52" t="n">
        <v>5</v>
      </c>
      <c r="N52" t="n">
        <v>98.59</v>
      </c>
      <c r="O52" t="n">
        <v>40183.11</v>
      </c>
      <c r="P52" t="n">
        <v>111.68</v>
      </c>
      <c r="Q52" t="n">
        <v>605.84</v>
      </c>
      <c r="R52" t="n">
        <v>27.74</v>
      </c>
      <c r="S52" t="n">
        <v>21.88</v>
      </c>
      <c r="T52" t="n">
        <v>1912.75</v>
      </c>
      <c r="U52" t="n">
        <v>0.79</v>
      </c>
      <c r="V52" t="n">
        <v>0.86</v>
      </c>
      <c r="W52" t="n">
        <v>1</v>
      </c>
      <c r="X52" t="n">
        <v>0.11</v>
      </c>
      <c r="Y52" t="n">
        <v>1</v>
      </c>
      <c r="Z52" t="n">
        <v>10</v>
      </c>
      <c r="AA52" t="n">
        <v>89.17890330442421</v>
      </c>
      <c r="AB52" t="n">
        <v>122.0185097966084</v>
      </c>
      <c r="AC52" t="n">
        <v>110.3732344757061</v>
      </c>
      <c r="AD52" t="n">
        <v>89178.90330442421</v>
      </c>
      <c r="AE52" t="n">
        <v>122018.5097966084</v>
      </c>
      <c r="AF52" t="n">
        <v>2.068493705913942e-06</v>
      </c>
      <c r="AG52" t="n">
        <v>0.11</v>
      </c>
      <c r="AH52" t="n">
        <v>110373.2344757061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9.4739</v>
      </c>
      <c r="E53" t="n">
        <v>10.56</v>
      </c>
      <c r="F53" t="n">
        <v>7.17</v>
      </c>
      <c r="G53" t="n">
        <v>61.45</v>
      </c>
      <c r="H53" t="n">
        <v>0.76</v>
      </c>
      <c r="I53" t="n">
        <v>7</v>
      </c>
      <c r="J53" t="n">
        <v>324.48</v>
      </c>
      <c r="K53" t="n">
        <v>61.82</v>
      </c>
      <c r="L53" t="n">
        <v>13.75</v>
      </c>
      <c r="M53" t="n">
        <v>5</v>
      </c>
      <c r="N53" t="n">
        <v>98.91</v>
      </c>
      <c r="O53" t="n">
        <v>40253.84</v>
      </c>
      <c r="P53" t="n">
        <v>111.61</v>
      </c>
      <c r="Q53" t="n">
        <v>605.84</v>
      </c>
      <c r="R53" t="n">
        <v>27.7</v>
      </c>
      <c r="S53" t="n">
        <v>21.88</v>
      </c>
      <c r="T53" t="n">
        <v>1891.72</v>
      </c>
      <c r="U53" t="n">
        <v>0.79</v>
      </c>
      <c r="V53" t="n">
        <v>0.86</v>
      </c>
      <c r="W53" t="n">
        <v>1</v>
      </c>
      <c r="X53" t="n">
        <v>0.11</v>
      </c>
      <c r="Y53" t="n">
        <v>1</v>
      </c>
      <c r="Z53" t="n">
        <v>10</v>
      </c>
      <c r="AA53" t="n">
        <v>89.11844644713038</v>
      </c>
      <c r="AB53" t="n">
        <v>121.9357900572907</v>
      </c>
      <c r="AC53" t="n">
        <v>110.298409392211</v>
      </c>
      <c r="AD53" t="n">
        <v>89118.44644713038</v>
      </c>
      <c r="AE53" t="n">
        <v>121935.7900572907</v>
      </c>
      <c r="AF53" t="n">
        <v>2.06897415674674e-06</v>
      </c>
      <c r="AG53" t="n">
        <v>0.11</v>
      </c>
      <c r="AH53" t="n">
        <v>110298.409392211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9.461</v>
      </c>
      <c r="E54" t="n">
        <v>10.57</v>
      </c>
      <c r="F54" t="n">
        <v>7.18</v>
      </c>
      <c r="G54" t="n">
        <v>61.57</v>
      </c>
      <c r="H54" t="n">
        <v>0.77</v>
      </c>
      <c r="I54" t="n">
        <v>7</v>
      </c>
      <c r="J54" t="n">
        <v>325.06</v>
      </c>
      <c r="K54" t="n">
        <v>61.82</v>
      </c>
      <c r="L54" t="n">
        <v>14</v>
      </c>
      <c r="M54" t="n">
        <v>5</v>
      </c>
      <c r="N54" t="n">
        <v>99.23999999999999</v>
      </c>
      <c r="O54" t="n">
        <v>40324.71</v>
      </c>
      <c r="P54" t="n">
        <v>112.3</v>
      </c>
      <c r="Q54" t="n">
        <v>605.84</v>
      </c>
      <c r="R54" t="n">
        <v>28.1</v>
      </c>
      <c r="S54" t="n">
        <v>21.88</v>
      </c>
      <c r="T54" t="n">
        <v>2092.19</v>
      </c>
      <c r="U54" t="n">
        <v>0.78</v>
      </c>
      <c r="V54" t="n">
        <v>0.86</v>
      </c>
      <c r="W54" t="n">
        <v>1</v>
      </c>
      <c r="X54" t="n">
        <v>0.13</v>
      </c>
      <c r="Y54" t="n">
        <v>1</v>
      </c>
      <c r="Z54" t="n">
        <v>10</v>
      </c>
      <c r="AA54" t="n">
        <v>89.66662570876575</v>
      </c>
      <c r="AB54" t="n">
        <v>122.685833107022</v>
      </c>
      <c r="AC54" t="n">
        <v>110.9768693859682</v>
      </c>
      <c r="AD54" t="n">
        <v>89666.62570876574</v>
      </c>
      <c r="AE54" t="n">
        <v>122685.833107022</v>
      </c>
      <c r="AF54" t="n">
        <v>2.066156967772607e-06</v>
      </c>
      <c r="AG54" t="n">
        <v>0.1101041666666667</v>
      </c>
      <c r="AH54" t="n">
        <v>110976.8693859682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9.4575</v>
      </c>
      <c r="E55" t="n">
        <v>10.57</v>
      </c>
      <c r="F55" t="n">
        <v>7.19</v>
      </c>
      <c r="G55" t="n">
        <v>61.61</v>
      </c>
      <c r="H55" t="n">
        <v>0.78</v>
      </c>
      <c r="I55" t="n">
        <v>7</v>
      </c>
      <c r="J55" t="n">
        <v>325.63</v>
      </c>
      <c r="K55" t="n">
        <v>61.82</v>
      </c>
      <c r="L55" t="n">
        <v>14.25</v>
      </c>
      <c r="M55" t="n">
        <v>5</v>
      </c>
      <c r="N55" t="n">
        <v>99.56</v>
      </c>
      <c r="O55" t="n">
        <v>40395.74</v>
      </c>
      <c r="P55" t="n">
        <v>112.46</v>
      </c>
      <c r="Q55" t="n">
        <v>605.84</v>
      </c>
      <c r="R55" t="n">
        <v>28.22</v>
      </c>
      <c r="S55" t="n">
        <v>21.88</v>
      </c>
      <c r="T55" t="n">
        <v>2151.09</v>
      </c>
      <c r="U55" t="n">
        <v>0.78</v>
      </c>
      <c r="V55" t="n">
        <v>0.86</v>
      </c>
      <c r="W55" t="n">
        <v>1</v>
      </c>
      <c r="X55" t="n">
        <v>0.13</v>
      </c>
      <c r="Y55" t="n">
        <v>1</v>
      </c>
      <c r="Z55" t="n">
        <v>10</v>
      </c>
      <c r="AA55" t="n">
        <v>89.82330495270489</v>
      </c>
      <c r="AB55" t="n">
        <v>122.9002085607799</v>
      </c>
      <c r="AC55" t="n">
        <v>111.1707851472973</v>
      </c>
      <c r="AD55" t="n">
        <v>89823.30495270489</v>
      </c>
      <c r="AE55" t="n">
        <v>122900.2085607799</v>
      </c>
      <c r="AF55" t="n">
        <v>2.065392614174974e-06</v>
      </c>
      <c r="AG55" t="n">
        <v>0.1101041666666667</v>
      </c>
      <c r="AH55" t="n">
        <v>111170.7851472973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9.4704</v>
      </c>
      <c r="E56" t="n">
        <v>10.56</v>
      </c>
      <c r="F56" t="n">
        <v>7.17</v>
      </c>
      <c r="G56" t="n">
        <v>61.48</v>
      </c>
      <c r="H56" t="n">
        <v>0.79</v>
      </c>
      <c r="I56" t="n">
        <v>7</v>
      </c>
      <c r="J56" t="n">
        <v>326.21</v>
      </c>
      <c r="K56" t="n">
        <v>61.82</v>
      </c>
      <c r="L56" t="n">
        <v>14.5</v>
      </c>
      <c r="M56" t="n">
        <v>5</v>
      </c>
      <c r="N56" t="n">
        <v>99.89</v>
      </c>
      <c r="O56" t="n">
        <v>40466.92</v>
      </c>
      <c r="P56" t="n">
        <v>111.98</v>
      </c>
      <c r="Q56" t="n">
        <v>605.89</v>
      </c>
      <c r="R56" t="n">
        <v>27.76</v>
      </c>
      <c r="S56" t="n">
        <v>21.88</v>
      </c>
      <c r="T56" t="n">
        <v>1924.08</v>
      </c>
      <c r="U56" t="n">
        <v>0.79</v>
      </c>
      <c r="V56" t="n">
        <v>0.86</v>
      </c>
      <c r="W56" t="n">
        <v>1</v>
      </c>
      <c r="X56" t="n">
        <v>0.12</v>
      </c>
      <c r="Y56" t="n">
        <v>1</v>
      </c>
      <c r="Z56" t="n">
        <v>10</v>
      </c>
      <c r="AA56" t="n">
        <v>89.3632607526558</v>
      </c>
      <c r="AB56" t="n">
        <v>122.2707557905553</v>
      </c>
      <c r="AC56" t="n">
        <v>110.6014064660203</v>
      </c>
      <c r="AD56" t="n">
        <v>89363.2607526558</v>
      </c>
      <c r="AE56" t="n">
        <v>122270.7557905553</v>
      </c>
      <c r="AF56" t="n">
        <v>2.068209803149107e-06</v>
      </c>
      <c r="AG56" t="n">
        <v>0.11</v>
      </c>
      <c r="AH56" t="n">
        <v>110601.4064660203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9.469200000000001</v>
      </c>
      <c r="E57" t="n">
        <v>10.56</v>
      </c>
      <c r="F57" t="n">
        <v>7.17</v>
      </c>
      <c r="G57" t="n">
        <v>61.5</v>
      </c>
      <c r="H57" t="n">
        <v>0.8</v>
      </c>
      <c r="I57" t="n">
        <v>7</v>
      </c>
      <c r="J57" t="n">
        <v>326.79</v>
      </c>
      <c r="K57" t="n">
        <v>61.82</v>
      </c>
      <c r="L57" t="n">
        <v>14.75</v>
      </c>
      <c r="M57" t="n">
        <v>5</v>
      </c>
      <c r="N57" t="n">
        <v>100.22</v>
      </c>
      <c r="O57" t="n">
        <v>40538.25</v>
      </c>
      <c r="P57" t="n">
        <v>111.07</v>
      </c>
      <c r="Q57" t="n">
        <v>605.84</v>
      </c>
      <c r="R57" t="n">
        <v>27.79</v>
      </c>
      <c r="S57" t="n">
        <v>21.88</v>
      </c>
      <c r="T57" t="n">
        <v>1935.07</v>
      </c>
      <c r="U57" t="n">
        <v>0.79</v>
      </c>
      <c r="V57" t="n">
        <v>0.86</v>
      </c>
      <c r="W57" t="n">
        <v>1</v>
      </c>
      <c r="X57" t="n">
        <v>0.12</v>
      </c>
      <c r="Y57" t="n">
        <v>1</v>
      </c>
      <c r="Z57" t="n">
        <v>10</v>
      </c>
      <c r="AA57" t="n">
        <v>88.85135592616409</v>
      </c>
      <c r="AB57" t="n">
        <v>121.5703450233026</v>
      </c>
      <c r="AC57" t="n">
        <v>109.9678419193613</v>
      </c>
      <c r="AD57" t="n">
        <v>88851.35592616409</v>
      </c>
      <c r="AE57" t="n">
        <v>121570.3450233026</v>
      </c>
      <c r="AF57" t="n">
        <v>2.06794773905849e-06</v>
      </c>
      <c r="AG57" t="n">
        <v>0.11</v>
      </c>
      <c r="AH57" t="n">
        <v>109967.8419193613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9.4605</v>
      </c>
      <c r="E58" t="n">
        <v>10.57</v>
      </c>
      <c r="F58" t="n">
        <v>7.18</v>
      </c>
      <c r="G58" t="n">
        <v>61.58</v>
      </c>
      <c r="H58" t="n">
        <v>0.82</v>
      </c>
      <c r="I58" t="n">
        <v>7</v>
      </c>
      <c r="J58" t="n">
        <v>327.37</v>
      </c>
      <c r="K58" t="n">
        <v>61.82</v>
      </c>
      <c r="L58" t="n">
        <v>15</v>
      </c>
      <c r="M58" t="n">
        <v>5</v>
      </c>
      <c r="N58" t="n">
        <v>100.55</v>
      </c>
      <c r="O58" t="n">
        <v>40609.74</v>
      </c>
      <c r="P58" t="n">
        <v>110.83</v>
      </c>
      <c r="Q58" t="n">
        <v>605.85</v>
      </c>
      <c r="R58" t="n">
        <v>28.11</v>
      </c>
      <c r="S58" t="n">
        <v>21.88</v>
      </c>
      <c r="T58" t="n">
        <v>2095.82</v>
      </c>
      <c r="U58" t="n">
        <v>0.78</v>
      </c>
      <c r="V58" t="n">
        <v>0.86</v>
      </c>
      <c r="W58" t="n">
        <v>1</v>
      </c>
      <c r="X58" t="n">
        <v>0.13</v>
      </c>
      <c r="Y58" t="n">
        <v>1</v>
      </c>
      <c r="Z58" t="n">
        <v>10</v>
      </c>
      <c r="AA58" t="n">
        <v>88.82567239964112</v>
      </c>
      <c r="AB58" t="n">
        <v>121.5352036892367</v>
      </c>
      <c r="AC58" t="n">
        <v>109.9360544248974</v>
      </c>
      <c r="AD58" t="n">
        <v>88825.67239964112</v>
      </c>
      <c r="AE58" t="n">
        <v>121535.2036892367</v>
      </c>
      <c r="AF58" t="n">
        <v>2.066047774401517e-06</v>
      </c>
      <c r="AG58" t="n">
        <v>0.1101041666666667</v>
      </c>
      <c r="AH58" t="n">
        <v>109936.0544248974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9.465</v>
      </c>
      <c r="E59" t="n">
        <v>10.57</v>
      </c>
      <c r="F59" t="n">
        <v>7.18</v>
      </c>
      <c r="G59" t="n">
        <v>61.54</v>
      </c>
      <c r="H59" t="n">
        <v>0.83</v>
      </c>
      <c r="I59" t="n">
        <v>7</v>
      </c>
      <c r="J59" t="n">
        <v>327.95</v>
      </c>
      <c r="K59" t="n">
        <v>61.82</v>
      </c>
      <c r="L59" t="n">
        <v>15.25</v>
      </c>
      <c r="M59" t="n">
        <v>5</v>
      </c>
      <c r="N59" t="n">
        <v>100.88</v>
      </c>
      <c r="O59" t="n">
        <v>40681.39</v>
      </c>
      <c r="P59" t="n">
        <v>110.34</v>
      </c>
      <c r="Q59" t="n">
        <v>605.84</v>
      </c>
      <c r="R59" t="n">
        <v>27.91</v>
      </c>
      <c r="S59" t="n">
        <v>21.88</v>
      </c>
      <c r="T59" t="n">
        <v>1997.52</v>
      </c>
      <c r="U59" t="n">
        <v>0.78</v>
      </c>
      <c r="V59" t="n">
        <v>0.86</v>
      </c>
      <c r="W59" t="n">
        <v>1</v>
      </c>
      <c r="X59" t="n">
        <v>0.12</v>
      </c>
      <c r="Y59" t="n">
        <v>1</v>
      </c>
      <c r="Z59" t="n">
        <v>10</v>
      </c>
      <c r="AA59" t="n">
        <v>88.50265726810223</v>
      </c>
      <c r="AB59" t="n">
        <v>121.0932401358435</v>
      </c>
      <c r="AC59" t="n">
        <v>109.5362712527402</v>
      </c>
      <c r="AD59" t="n">
        <v>88502.65726810222</v>
      </c>
      <c r="AE59" t="n">
        <v>121093.2401358435</v>
      </c>
      <c r="AF59" t="n">
        <v>2.067030514741331e-06</v>
      </c>
      <c r="AG59" t="n">
        <v>0.1101041666666667</v>
      </c>
      <c r="AH59" t="n">
        <v>109536.2712527402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9.544</v>
      </c>
      <c r="E60" t="n">
        <v>10.48</v>
      </c>
      <c r="F60" t="n">
        <v>7.15</v>
      </c>
      <c r="G60" t="n">
        <v>71.47</v>
      </c>
      <c r="H60" t="n">
        <v>0.84</v>
      </c>
      <c r="I60" t="n">
        <v>6</v>
      </c>
      <c r="J60" t="n">
        <v>328.53</v>
      </c>
      <c r="K60" t="n">
        <v>61.82</v>
      </c>
      <c r="L60" t="n">
        <v>15.5</v>
      </c>
      <c r="M60" t="n">
        <v>4</v>
      </c>
      <c r="N60" t="n">
        <v>101.21</v>
      </c>
      <c r="O60" t="n">
        <v>40753.2</v>
      </c>
      <c r="P60" t="n">
        <v>108.39</v>
      </c>
      <c r="Q60" t="n">
        <v>605.84</v>
      </c>
      <c r="R60" t="n">
        <v>26.96</v>
      </c>
      <c r="S60" t="n">
        <v>21.88</v>
      </c>
      <c r="T60" t="n">
        <v>1527.56</v>
      </c>
      <c r="U60" t="n">
        <v>0.8100000000000001</v>
      </c>
      <c r="V60" t="n">
        <v>0.87</v>
      </c>
      <c r="W60" t="n">
        <v>1</v>
      </c>
      <c r="X60" t="n">
        <v>0.09</v>
      </c>
      <c r="Y60" t="n">
        <v>1</v>
      </c>
      <c r="Z60" t="n">
        <v>10</v>
      </c>
      <c r="AA60" t="n">
        <v>86.57600891979192</v>
      </c>
      <c r="AB60" t="n">
        <v>118.4571148679604</v>
      </c>
      <c r="AC60" t="n">
        <v>107.151734080598</v>
      </c>
      <c r="AD60" t="n">
        <v>86576.00891979192</v>
      </c>
      <c r="AE60" t="n">
        <v>118457.1148679604</v>
      </c>
      <c r="AF60" t="n">
        <v>2.084283067373615e-06</v>
      </c>
      <c r="AG60" t="n">
        <v>0.1091666666666667</v>
      </c>
      <c r="AH60" t="n">
        <v>107151.734080598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9.5412</v>
      </c>
      <c r="E61" t="n">
        <v>10.48</v>
      </c>
      <c r="F61" t="n">
        <v>7.15</v>
      </c>
      <c r="G61" t="n">
        <v>71.5</v>
      </c>
      <c r="H61" t="n">
        <v>0.85</v>
      </c>
      <c r="I61" t="n">
        <v>6</v>
      </c>
      <c r="J61" t="n">
        <v>329.12</v>
      </c>
      <c r="K61" t="n">
        <v>61.82</v>
      </c>
      <c r="L61" t="n">
        <v>15.75</v>
      </c>
      <c r="M61" t="n">
        <v>4</v>
      </c>
      <c r="N61" t="n">
        <v>101.54</v>
      </c>
      <c r="O61" t="n">
        <v>40825.16</v>
      </c>
      <c r="P61" t="n">
        <v>108.78</v>
      </c>
      <c r="Q61" t="n">
        <v>605.84</v>
      </c>
      <c r="R61" t="n">
        <v>27.04</v>
      </c>
      <c r="S61" t="n">
        <v>21.88</v>
      </c>
      <c r="T61" t="n">
        <v>1564.92</v>
      </c>
      <c r="U61" t="n">
        <v>0.8100000000000001</v>
      </c>
      <c r="V61" t="n">
        <v>0.87</v>
      </c>
      <c r="W61" t="n">
        <v>1</v>
      </c>
      <c r="X61" t="n">
        <v>0.09</v>
      </c>
      <c r="Y61" t="n">
        <v>1</v>
      </c>
      <c r="Z61" t="n">
        <v>10</v>
      </c>
      <c r="AA61" t="n">
        <v>86.82327596002496</v>
      </c>
      <c r="AB61" t="n">
        <v>118.795436541059</v>
      </c>
      <c r="AC61" t="n">
        <v>107.4577668080536</v>
      </c>
      <c r="AD61" t="n">
        <v>86823.27596002496</v>
      </c>
      <c r="AE61" t="n">
        <v>118795.436541059</v>
      </c>
      <c r="AF61" t="n">
        <v>2.083671584495508e-06</v>
      </c>
      <c r="AG61" t="n">
        <v>0.1091666666666667</v>
      </c>
      <c r="AH61" t="n">
        <v>107457.7668080536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9.5342</v>
      </c>
      <c r="E62" t="n">
        <v>10.49</v>
      </c>
      <c r="F62" t="n">
        <v>7.16</v>
      </c>
      <c r="G62" t="n">
        <v>71.58</v>
      </c>
      <c r="H62" t="n">
        <v>0.86</v>
      </c>
      <c r="I62" t="n">
        <v>6</v>
      </c>
      <c r="J62" t="n">
        <v>329.7</v>
      </c>
      <c r="K62" t="n">
        <v>61.82</v>
      </c>
      <c r="L62" t="n">
        <v>16</v>
      </c>
      <c r="M62" t="n">
        <v>4</v>
      </c>
      <c r="N62" t="n">
        <v>101.88</v>
      </c>
      <c r="O62" t="n">
        <v>40897.29</v>
      </c>
      <c r="P62" t="n">
        <v>108.33</v>
      </c>
      <c r="Q62" t="n">
        <v>605.85</v>
      </c>
      <c r="R62" t="n">
        <v>27.3</v>
      </c>
      <c r="S62" t="n">
        <v>21.88</v>
      </c>
      <c r="T62" t="n">
        <v>1698.74</v>
      </c>
      <c r="U62" t="n">
        <v>0.8</v>
      </c>
      <c r="V62" t="n">
        <v>0.86</v>
      </c>
      <c r="W62" t="n">
        <v>1</v>
      </c>
      <c r="X62" t="n">
        <v>0.1</v>
      </c>
      <c r="Y62" t="n">
        <v>1</v>
      </c>
      <c r="Z62" t="n">
        <v>10</v>
      </c>
      <c r="AA62" t="n">
        <v>86.66095345841622</v>
      </c>
      <c r="AB62" t="n">
        <v>118.5733397331947</v>
      </c>
      <c r="AC62" t="n">
        <v>107.2568666078169</v>
      </c>
      <c r="AD62" t="n">
        <v>86660.95345841622</v>
      </c>
      <c r="AE62" t="n">
        <v>118573.3397331947</v>
      </c>
      <c r="AF62" t="n">
        <v>2.082142877300243e-06</v>
      </c>
      <c r="AG62" t="n">
        <v>0.1092708333333333</v>
      </c>
      <c r="AH62" t="n">
        <v>107256.8666078169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9.5352</v>
      </c>
      <c r="E63" t="n">
        <v>10.49</v>
      </c>
      <c r="F63" t="n">
        <v>7.16</v>
      </c>
      <c r="G63" t="n">
        <v>71.56999999999999</v>
      </c>
      <c r="H63" t="n">
        <v>0.88</v>
      </c>
      <c r="I63" t="n">
        <v>6</v>
      </c>
      <c r="J63" t="n">
        <v>330.29</v>
      </c>
      <c r="K63" t="n">
        <v>61.82</v>
      </c>
      <c r="L63" t="n">
        <v>16.25</v>
      </c>
      <c r="M63" t="n">
        <v>4</v>
      </c>
      <c r="N63" t="n">
        <v>102.21</v>
      </c>
      <c r="O63" t="n">
        <v>40969.57</v>
      </c>
      <c r="P63" t="n">
        <v>107.86</v>
      </c>
      <c r="Q63" t="n">
        <v>605.88</v>
      </c>
      <c r="R63" t="n">
        <v>27.32</v>
      </c>
      <c r="S63" t="n">
        <v>21.88</v>
      </c>
      <c r="T63" t="n">
        <v>1705.63</v>
      </c>
      <c r="U63" t="n">
        <v>0.8</v>
      </c>
      <c r="V63" t="n">
        <v>0.86</v>
      </c>
      <c r="W63" t="n">
        <v>1</v>
      </c>
      <c r="X63" t="n">
        <v>0.1</v>
      </c>
      <c r="Y63" t="n">
        <v>1</v>
      </c>
      <c r="Z63" t="n">
        <v>10</v>
      </c>
      <c r="AA63" t="n">
        <v>86.38383308838948</v>
      </c>
      <c r="AB63" t="n">
        <v>118.1941714172364</v>
      </c>
      <c r="AC63" t="n">
        <v>106.9138855837676</v>
      </c>
      <c r="AD63" t="n">
        <v>86383.83308838948</v>
      </c>
      <c r="AE63" t="n">
        <v>118194.1714172364</v>
      </c>
      <c r="AF63" t="n">
        <v>2.082361264042423e-06</v>
      </c>
      <c r="AG63" t="n">
        <v>0.1092708333333333</v>
      </c>
      <c r="AH63" t="n">
        <v>106913.8855837676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9.545999999999999</v>
      </c>
      <c r="E64" t="n">
        <v>10.48</v>
      </c>
      <c r="F64" t="n">
        <v>7.14</v>
      </c>
      <c r="G64" t="n">
        <v>71.45</v>
      </c>
      <c r="H64" t="n">
        <v>0.89</v>
      </c>
      <c r="I64" t="n">
        <v>6</v>
      </c>
      <c r="J64" t="n">
        <v>330.87</v>
      </c>
      <c r="K64" t="n">
        <v>61.82</v>
      </c>
      <c r="L64" t="n">
        <v>16.5</v>
      </c>
      <c r="M64" t="n">
        <v>4</v>
      </c>
      <c r="N64" t="n">
        <v>102.55</v>
      </c>
      <c r="O64" t="n">
        <v>41042.02</v>
      </c>
      <c r="P64" t="n">
        <v>107.62</v>
      </c>
      <c r="Q64" t="n">
        <v>605.9</v>
      </c>
      <c r="R64" t="n">
        <v>26.87</v>
      </c>
      <c r="S64" t="n">
        <v>21.88</v>
      </c>
      <c r="T64" t="n">
        <v>1481.7</v>
      </c>
      <c r="U64" t="n">
        <v>0.8100000000000001</v>
      </c>
      <c r="V64" t="n">
        <v>0.87</v>
      </c>
      <c r="W64" t="n">
        <v>1</v>
      </c>
      <c r="X64" t="n">
        <v>0.09</v>
      </c>
      <c r="Y64" t="n">
        <v>1</v>
      </c>
      <c r="Z64" t="n">
        <v>10</v>
      </c>
      <c r="AA64" t="n">
        <v>86.08745952538172</v>
      </c>
      <c r="AB64" t="n">
        <v>117.7886600332506</v>
      </c>
      <c r="AC64" t="n">
        <v>106.5470756371304</v>
      </c>
      <c r="AD64" t="n">
        <v>86087.45952538172</v>
      </c>
      <c r="AE64" t="n">
        <v>117788.6600332506</v>
      </c>
      <c r="AF64" t="n">
        <v>2.084719840857975e-06</v>
      </c>
      <c r="AG64" t="n">
        <v>0.1091666666666667</v>
      </c>
      <c r="AH64" t="n">
        <v>106547.0756371304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9.541</v>
      </c>
      <c r="E65" t="n">
        <v>10.48</v>
      </c>
      <c r="F65" t="n">
        <v>7.15</v>
      </c>
      <c r="G65" t="n">
        <v>71.51000000000001</v>
      </c>
      <c r="H65" t="n">
        <v>0.9</v>
      </c>
      <c r="I65" t="n">
        <v>6</v>
      </c>
      <c r="J65" t="n">
        <v>331.46</v>
      </c>
      <c r="K65" t="n">
        <v>61.82</v>
      </c>
      <c r="L65" t="n">
        <v>16.75</v>
      </c>
      <c r="M65" t="n">
        <v>4</v>
      </c>
      <c r="N65" t="n">
        <v>102.89</v>
      </c>
      <c r="O65" t="n">
        <v>41114.63</v>
      </c>
      <c r="P65" t="n">
        <v>107.43</v>
      </c>
      <c r="Q65" t="n">
        <v>605.84</v>
      </c>
      <c r="R65" t="n">
        <v>27.05</v>
      </c>
      <c r="S65" t="n">
        <v>21.88</v>
      </c>
      <c r="T65" t="n">
        <v>1573.63</v>
      </c>
      <c r="U65" t="n">
        <v>0.8100000000000001</v>
      </c>
      <c r="V65" t="n">
        <v>0.87</v>
      </c>
      <c r="W65" t="n">
        <v>1</v>
      </c>
      <c r="X65" t="n">
        <v>0.09</v>
      </c>
      <c r="Y65" t="n">
        <v>1</v>
      </c>
      <c r="Z65" t="n">
        <v>10</v>
      </c>
      <c r="AA65" t="n">
        <v>86.05504663302534</v>
      </c>
      <c r="AB65" t="n">
        <v>117.7443112839727</v>
      </c>
      <c r="AC65" t="n">
        <v>106.5069594702397</v>
      </c>
      <c r="AD65" t="n">
        <v>86055.04663302534</v>
      </c>
      <c r="AE65" t="n">
        <v>117744.3112839727</v>
      </c>
      <c r="AF65" t="n">
        <v>2.083627907147072e-06</v>
      </c>
      <c r="AG65" t="n">
        <v>0.1091666666666667</v>
      </c>
      <c r="AH65" t="n">
        <v>106506.9594702397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9.5349</v>
      </c>
      <c r="E66" t="n">
        <v>10.49</v>
      </c>
      <c r="F66" t="n">
        <v>7.16</v>
      </c>
      <c r="G66" t="n">
        <v>71.56999999999999</v>
      </c>
      <c r="H66" t="n">
        <v>0.91</v>
      </c>
      <c r="I66" t="n">
        <v>6</v>
      </c>
      <c r="J66" t="n">
        <v>332.05</v>
      </c>
      <c r="K66" t="n">
        <v>61.82</v>
      </c>
      <c r="L66" t="n">
        <v>17</v>
      </c>
      <c r="M66" t="n">
        <v>3</v>
      </c>
      <c r="N66" t="n">
        <v>103.23</v>
      </c>
      <c r="O66" t="n">
        <v>41187.41</v>
      </c>
      <c r="P66" t="n">
        <v>107.2</v>
      </c>
      <c r="Q66" t="n">
        <v>605.84</v>
      </c>
      <c r="R66" t="n">
        <v>27.25</v>
      </c>
      <c r="S66" t="n">
        <v>21.88</v>
      </c>
      <c r="T66" t="n">
        <v>1673.32</v>
      </c>
      <c r="U66" t="n">
        <v>0.8</v>
      </c>
      <c r="V66" t="n">
        <v>0.86</v>
      </c>
      <c r="W66" t="n">
        <v>1</v>
      </c>
      <c r="X66" t="n">
        <v>0.1</v>
      </c>
      <c r="Y66" t="n">
        <v>1</v>
      </c>
      <c r="Z66" t="n">
        <v>10</v>
      </c>
      <c r="AA66" t="n">
        <v>86.00979953769037</v>
      </c>
      <c r="AB66" t="n">
        <v>117.6824022119745</v>
      </c>
      <c r="AC66" t="n">
        <v>106.4509589131831</v>
      </c>
      <c r="AD66" t="n">
        <v>86009.79953769037</v>
      </c>
      <c r="AE66" t="n">
        <v>117682.4022119745</v>
      </c>
      <c r="AF66" t="n">
        <v>2.082295748019769e-06</v>
      </c>
      <c r="AG66" t="n">
        <v>0.1092708333333333</v>
      </c>
      <c r="AH66" t="n">
        <v>106450.9589131831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9.5387</v>
      </c>
      <c r="E67" t="n">
        <v>10.48</v>
      </c>
      <c r="F67" t="n">
        <v>7.15</v>
      </c>
      <c r="G67" t="n">
        <v>71.53</v>
      </c>
      <c r="H67" t="n">
        <v>0.92</v>
      </c>
      <c r="I67" t="n">
        <v>6</v>
      </c>
      <c r="J67" t="n">
        <v>332.64</v>
      </c>
      <c r="K67" t="n">
        <v>61.82</v>
      </c>
      <c r="L67" t="n">
        <v>17.25</v>
      </c>
      <c r="M67" t="n">
        <v>3</v>
      </c>
      <c r="N67" t="n">
        <v>103.57</v>
      </c>
      <c r="O67" t="n">
        <v>41260.35</v>
      </c>
      <c r="P67" t="n">
        <v>106.32</v>
      </c>
      <c r="Q67" t="n">
        <v>605.84</v>
      </c>
      <c r="R67" t="n">
        <v>27.09</v>
      </c>
      <c r="S67" t="n">
        <v>21.88</v>
      </c>
      <c r="T67" t="n">
        <v>1592.91</v>
      </c>
      <c r="U67" t="n">
        <v>0.8100000000000001</v>
      </c>
      <c r="V67" t="n">
        <v>0.86</v>
      </c>
      <c r="W67" t="n">
        <v>1</v>
      </c>
      <c r="X67" t="n">
        <v>0.1</v>
      </c>
      <c r="Y67" t="n">
        <v>1</v>
      </c>
      <c r="Z67" t="n">
        <v>10</v>
      </c>
      <c r="AA67" t="n">
        <v>85.44204818594841</v>
      </c>
      <c r="AB67" t="n">
        <v>116.9055797650996</v>
      </c>
      <c r="AC67" t="n">
        <v>105.7482753103606</v>
      </c>
      <c r="AD67" t="n">
        <v>85442.04818594841</v>
      </c>
      <c r="AE67" t="n">
        <v>116905.5797650996</v>
      </c>
      <c r="AF67" t="n">
        <v>2.083125617640056e-06</v>
      </c>
      <c r="AG67" t="n">
        <v>0.1091666666666667</v>
      </c>
      <c r="AH67" t="n">
        <v>105748.2753103606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9.538399999999999</v>
      </c>
      <c r="E68" t="n">
        <v>10.48</v>
      </c>
      <c r="F68" t="n">
        <v>7.15</v>
      </c>
      <c r="G68" t="n">
        <v>71.53</v>
      </c>
      <c r="H68" t="n">
        <v>0.9399999999999999</v>
      </c>
      <c r="I68" t="n">
        <v>6</v>
      </c>
      <c r="J68" t="n">
        <v>333.24</v>
      </c>
      <c r="K68" t="n">
        <v>61.82</v>
      </c>
      <c r="L68" t="n">
        <v>17.5</v>
      </c>
      <c r="M68" t="n">
        <v>2</v>
      </c>
      <c r="N68" t="n">
        <v>103.92</v>
      </c>
      <c r="O68" t="n">
        <v>41333.46</v>
      </c>
      <c r="P68" t="n">
        <v>106.54</v>
      </c>
      <c r="Q68" t="n">
        <v>605.84</v>
      </c>
      <c r="R68" t="n">
        <v>27.03</v>
      </c>
      <c r="S68" t="n">
        <v>21.88</v>
      </c>
      <c r="T68" t="n">
        <v>1564.03</v>
      </c>
      <c r="U68" t="n">
        <v>0.8100000000000001</v>
      </c>
      <c r="V68" t="n">
        <v>0.86</v>
      </c>
      <c r="W68" t="n">
        <v>1</v>
      </c>
      <c r="X68" t="n">
        <v>0.1</v>
      </c>
      <c r="Y68" t="n">
        <v>1</v>
      </c>
      <c r="Z68" t="n">
        <v>10</v>
      </c>
      <c r="AA68" t="n">
        <v>85.57019007569249</v>
      </c>
      <c r="AB68" t="n">
        <v>117.0809091518686</v>
      </c>
      <c r="AC68" t="n">
        <v>105.9068715065327</v>
      </c>
      <c r="AD68" t="n">
        <v>85570.19007569249</v>
      </c>
      <c r="AE68" t="n">
        <v>117080.9091518686</v>
      </c>
      <c r="AF68" t="n">
        <v>2.083060101617401e-06</v>
      </c>
      <c r="AG68" t="n">
        <v>0.1091666666666667</v>
      </c>
      <c r="AH68" t="n">
        <v>105906.8715065327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9.539</v>
      </c>
      <c r="E69" t="n">
        <v>10.48</v>
      </c>
      <c r="F69" t="n">
        <v>7.15</v>
      </c>
      <c r="G69" t="n">
        <v>71.53</v>
      </c>
      <c r="H69" t="n">
        <v>0.95</v>
      </c>
      <c r="I69" t="n">
        <v>6</v>
      </c>
      <c r="J69" t="n">
        <v>333.83</v>
      </c>
      <c r="K69" t="n">
        <v>61.82</v>
      </c>
      <c r="L69" t="n">
        <v>17.75</v>
      </c>
      <c r="M69" t="n">
        <v>2</v>
      </c>
      <c r="N69" t="n">
        <v>104.26</v>
      </c>
      <c r="O69" t="n">
        <v>41406.86</v>
      </c>
      <c r="P69" t="n">
        <v>106.4</v>
      </c>
      <c r="Q69" t="n">
        <v>605.84</v>
      </c>
      <c r="R69" t="n">
        <v>27.09</v>
      </c>
      <c r="S69" t="n">
        <v>21.88</v>
      </c>
      <c r="T69" t="n">
        <v>1592.68</v>
      </c>
      <c r="U69" t="n">
        <v>0.8100000000000001</v>
      </c>
      <c r="V69" t="n">
        <v>0.86</v>
      </c>
      <c r="W69" t="n">
        <v>1</v>
      </c>
      <c r="X69" t="n">
        <v>0.1</v>
      </c>
      <c r="Y69" t="n">
        <v>1</v>
      </c>
      <c r="Z69" t="n">
        <v>10</v>
      </c>
      <c r="AA69" t="n">
        <v>85.48506306895008</v>
      </c>
      <c r="AB69" t="n">
        <v>116.9644346257052</v>
      </c>
      <c r="AC69" t="n">
        <v>105.8015131456733</v>
      </c>
      <c r="AD69" t="n">
        <v>85485.06306895008</v>
      </c>
      <c r="AE69" t="n">
        <v>116964.4346257052</v>
      </c>
      <c r="AF69" t="n">
        <v>2.08319113366271e-06</v>
      </c>
      <c r="AG69" t="n">
        <v>0.1091666666666667</v>
      </c>
      <c r="AH69" t="n">
        <v>105801.5131456733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9.5359</v>
      </c>
      <c r="E70" t="n">
        <v>10.49</v>
      </c>
      <c r="F70" t="n">
        <v>7.16</v>
      </c>
      <c r="G70" t="n">
        <v>71.56</v>
      </c>
      <c r="H70" t="n">
        <v>0.96</v>
      </c>
      <c r="I70" t="n">
        <v>6</v>
      </c>
      <c r="J70" t="n">
        <v>334.43</v>
      </c>
      <c r="K70" t="n">
        <v>61.82</v>
      </c>
      <c r="L70" t="n">
        <v>18</v>
      </c>
      <c r="M70" t="n">
        <v>2</v>
      </c>
      <c r="N70" t="n">
        <v>104.61</v>
      </c>
      <c r="O70" t="n">
        <v>41480.31</v>
      </c>
      <c r="P70" t="n">
        <v>106.45</v>
      </c>
      <c r="Q70" t="n">
        <v>605.84</v>
      </c>
      <c r="R70" t="n">
        <v>27.13</v>
      </c>
      <c r="S70" t="n">
        <v>21.88</v>
      </c>
      <c r="T70" t="n">
        <v>1610.65</v>
      </c>
      <c r="U70" t="n">
        <v>0.8100000000000001</v>
      </c>
      <c r="V70" t="n">
        <v>0.86</v>
      </c>
      <c r="W70" t="n">
        <v>1</v>
      </c>
      <c r="X70" t="n">
        <v>0.1</v>
      </c>
      <c r="Y70" t="n">
        <v>1</v>
      </c>
      <c r="Z70" t="n">
        <v>10</v>
      </c>
      <c r="AA70" t="n">
        <v>85.57297706712053</v>
      </c>
      <c r="AB70" t="n">
        <v>117.0847224364938</v>
      </c>
      <c r="AC70" t="n">
        <v>105.9103208566253</v>
      </c>
      <c r="AD70" t="n">
        <v>85572.97706712053</v>
      </c>
      <c r="AE70" t="n">
        <v>117084.7224364938</v>
      </c>
      <c r="AF70" t="n">
        <v>2.08251413476195e-06</v>
      </c>
      <c r="AG70" t="n">
        <v>0.1092708333333333</v>
      </c>
      <c r="AH70" t="n">
        <v>105910.3208566253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9.5326</v>
      </c>
      <c r="E71" t="n">
        <v>10.49</v>
      </c>
      <c r="F71" t="n">
        <v>7.16</v>
      </c>
      <c r="G71" t="n">
        <v>71.59999999999999</v>
      </c>
      <c r="H71" t="n">
        <v>0.97</v>
      </c>
      <c r="I71" t="n">
        <v>6</v>
      </c>
      <c r="J71" t="n">
        <v>335.02</v>
      </c>
      <c r="K71" t="n">
        <v>61.82</v>
      </c>
      <c r="L71" t="n">
        <v>18.25</v>
      </c>
      <c r="M71" t="n">
        <v>2</v>
      </c>
      <c r="N71" t="n">
        <v>104.95</v>
      </c>
      <c r="O71" t="n">
        <v>41553.93</v>
      </c>
      <c r="P71" t="n">
        <v>106.45</v>
      </c>
      <c r="Q71" t="n">
        <v>605.84</v>
      </c>
      <c r="R71" t="n">
        <v>27.28</v>
      </c>
      <c r="S71" t="n">
        <v>21.88</v>
      </c>
      <c r="T71" t="n">
        <v>1689.13</v>
      </c>
      <c r="U71" t="n">
        <v>0.8</v>
      </c>
      <c r="V71" t="n">
        <v>0.86</v>
      </c>
      <c r="W71" t="n">
        <v>1</v>
      </c>
      <c r="X71" t="n">
        <v>0.1</v>
      </c>
      <c r="Y71" t="n">
        <v>1</v>
      </c>
      <c r="Z71" t="n">
        <v>10</v>
      </c>
      <c r="AA71" t="n">
        <v>85.60191417169609</v>
      </c>
      <c r="AB71" t="n">
        <v>117.124315459589</v>
      </c>
      <c r="AC71" t="n">
        <v>105.9461351771654</v>
      </c>
      <c r="AD71" t="n">
        <v>85601.91417169609</v>
      </c>
      <c r="AE71" t="n">
        <v>117124.315459589</v>
      </c>
      <c r="AF71" t="n">
        <v>2.081793458512753e-06</v>
      </c>
      <c r="AG71" t="n">
        <v>0.1092708333333333</v>
      </c>
      <c r="AH71" t="n">
        <v>105946.1351771654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9.533899999999999</v>
      </c>
      <c r="E72" t="n">
        <v>10.49</v>
      </c>
      <c r="F72" t="n">
        <v>7.16</v>
      </c>
      <c r="G72" t="n">
        <v>71.58</v>
      </c>
      <c r="H72" t="n">
        <v>0.98</v>
      </c>
      <c r="I72" t="n">
        <v>6</v>
      </c>
      <c r="J72" t="n">
        <v>335.62</v>
      </c>
      <c r="K72" t="n">
        <v>61.82</v>
      </c>
      <c r="L72" t="n">
        <v>18.5</v>
      </c>
      <c r="M72" t="n">
        <v>2</v>
      </c>
      <c r="N72" t="n">
        <v>105.3</v>
      </c>
      <c r="O72" t="n">
        <v>41627.72</v>
      </c>
      <c r="P72" t="n">
        <v>105.89</v>
      </c>
      <c r="Q72" t="n">
        <v>605.86</v>
      </c>
      <c r="R72" t="n">
        <v>27.23</v>
      </c>
      <c r="S72" t="n">
        <v>21.88</v>
      </c>
      <c r="T72" t="n">
        <v>1660.69</v>
      </c>
      <c r="U72" t="n">
        <v>0.8</v>
      </c>
      <c r="V72" t="n">
        <v>0.86</v>
      </c>
      <c r="W72" t="n">
        <v>1</v>
      </c>
      <c r="X72" t="n">
        <v>0.1</v>
      </c>
      <c r="Y72" t="n">
        <v>1</v>
      </c>
      <c r="Z72" t="n">
        <v>10</v>
      </c>
      <c r="AA72" t="n">
        <v>85.27086381874766</v>
      </c>
      <c r="AB72" t="n">
        <v>116.6713577617744</v>
      </c>
      <c r="AC72" t="n">
        <v>105.5364071263</v>
      </c>
      <c r="AD72" t="n">
        <v>85270.86381874766</v>
      </c>
      <c r="AE72" t="n">
        <v>116671.3577617744</v>
      </c>
      <c r="AF72" t="n">
        <v>2.082077361277588e-06</v>
      </c>
      <c r="AG72" t="n">
        <v>0.1092708333333333</v>
      </c>
      <c r="AH72" t="n">
        <v>105536.4071263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9.5321</v>
      </c>
      <c r="E73" t="n">
        <v>10.49</v>
      </c>
      <c r="F73" t="n">
        <v>7.16</v>
      </c>
      <c r="G73" t="n">
        <v>71.59999999999999</v>
      </c>
      <c r="H73" t="n">
        <v>0.99</v>
      </c>
      <c r="I73" t="n">
        <v>6</v>
      </c>
      <c r="J73" t="n">
        <v>336.22</v>
      </c>
      <c r="K73" t="n">
        <v>61.82</v>
      </c>
      <c r="L73" t="n">
        <v>18.75</v>
      </c>
      <c r="M73" t="n">
        <v>2</v>
      </c>
      <c r="N73" t="n">
        <v>105.65</v>
      </c>
      <c r="O73" t="n">
        <v>41701.68</v>
      </c>
      <c r="P73" t="n">
        <v>105.82</v>
      </c>
      <c r="Q73" t="n">
        <v>605.84</v>
      </c>
      <c r="R73" t="n">
        <v>27.27</v>
      </c>
      <c r="S73" t="n">
        <v>21.88</v>
      </c>
      <c r="T73" t="n">
        <v>1683.28</v>
      </c>
      <c r="U73" t="n">
        <v>0.8</v>
      </c>
      <c r="V73" t="n">
        <v>0.86</v>
      </c>
      <c r="W73" t="n">
        <v>1</v>
      </c>
      <c r="X73" t="n">
        <v>0.1</v>
      </c>
      <c r="Y73" t="n">
        <v>1</v>
      </c>
      <c r="Z73" t="n">
        <v>10</v>
      </c>
      <c r="AA73" t="n">
        <v>85.24662786501413</v>
      </c>
      <c r="AB73" t="n">
        <v>116.6381970606614</v>
      </c>
      <c r="AC73" t="n">
        <v>105.5064112359598</v>
      </c>
      <c r="AD73" t="n">
        <v>85246.62786501413</v>
      </c>
      <c r="AE73" t="n">
        <v>116638.1970606614</v>
      </c>
      <c r="AF73" t="n">
        <v>2.081684265141663e-06</v>
      </c>
      <c r="AG73" t="n">
        <v>0.1092708333333333</v>
      </c>
      <c r="AH73" t="n">
        <v>105506.4112359599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9.5352</v>
      </c>
      <c r="E74" t="n">
        <v>10.49</v>
      </c>
      <c r="F74" t="n">
        <v>7.16</v>
      </c>
      <c r="G74" t="n">
        <v>71.56999999999999</v>
      </c>
      <c r="H74" t="n">
        <v>1.01</v>
      </c>
      <c r="I74" t="n">
        <v>6</v>
      </c>
      <c r="J74" t="n">
        <v>336.82</v>
      </c>
      <c r="K74" t="n">
        <v>61.82</v>
      </c>
      <c r="L74" t="n">
        <v>19</v>
      </c>
      <c r="M74" t="n">
        <v>2</v>
      </c>
      <c r="N74" t="n">
        <v>106</v>
      </c>
      <c r="O74" t="n">
        <v>41775.82</v>
      </c>
      <c r="P74" t="n">
        <v>105.49</v>
      </c>
      <c r="Q74" t="n">
        <v>605.99</v>
      </c>
      <c r="R74" t="n">
        <v>27.23</v>
      </c>
      <c r="S74" t="n">
        <v>21.88</v>
      </c>
      <c r="T74" t="n">
        <v>1662.64</v>
      </c>
      <c r="U74" t="n">
        <v>0.8</v>
      </c>
      <c r="V74" t="n">
        <v>0.86</v>
      </c>
      <c r="W74" t="n">
        <v>1</v>
      </c>
      <c r="X74" t="n">
        <v>0.1</v>
      </c>
      <c r="Y74" t="n">
        <v>1</v>
      </c>
      <c r="Z74" t="n">
        <v>10</v>
      </c>
      <c r="AA74" t="n">
        <v>85.03121942494337</v>
      </c>
      <c r="AB74" t="n">
        <v>116.343465729807</v>
      </c>
      <c r="AC74" t="n">
        <v>105.2398086496641</v>
      </c>
      <c r="AD74" t="n">
        <v>85031.21942494337</v>
      </c>
      <c r="AE74" t="n">
        <v>116343.465729807</v>
      </c>
      <c r="AF74" t="n">
        <v>2.082361264042423e-06</v>
      </c>
      <c r="AG74" t="n">
        <v>0.1092708333333333</v>
      </c>
      <c r="AH74" t="n">
        <v>105239.8086496641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9.5336</v>
      </c>
      <c r="E75" t="n">
        <v>10.49</v>
      </c>
      <c r="F75" t="n">
        <v>7.16</v>
      </c>
      <c r="G75" t="n">
        <v>71.59</v>
      </c>
      <c r="H75" t="n">
        <v>1.02</v>
      </c>
      <c r="I75" t="n">
        <v>6</v>
      </c>
      <c r="J75" t="n">
        <v>337.43</v>
      </c>
      <c r="K75" t="n">
        <v>61.82</v>
      </c>
      <c r="L75" t="n">
        <v>19.25</v>
      </c>
      <c r="M75" t="n">
        <v>2</v>
      </c>
      <c r="N75" t="n">
        <v>106.35</v>
      </c>
      <c r="O75" t="n">
        <v>41850.13</v>
      </c>
      <c r="P75" t="n">
        <v>105.44</v>
      </c>
      <c r="Q75" t="n">
        <v>606.01</v>
      </c>
      <c r="R75" t="n">
        <v>27.12</v>
      </c>
      <c r="S75" t="n">
        <v>21.88</v>
      </c>
      <c r="T75" t="n">
        <v>1606.82</v>
      </c>
      <c r="U75" t="n">
        <v>0.8100000000000001</v>
      </c>
      <c r="V75" t="n">
        <v>0.86</v>
      </c>
      <c r="W75" t="n">
        <v>1</v>
      </c>
      <c r="X75" t="n">
        <v>0.1</v>
      </c>
      <c r="Y75" t="n">
        <v>1</v>
      </c>
      <c r="Z75" t="n">
        <v>10</v>
      </c>
      <c r="AA75" t="n">
        <v>85.01661620039984</v>
      </c>
      <c r="AB75" t="n">
        <v>116.3234849537378</v>
      </c>
      <c r="AC75" t="n">
        <v>105.2217348108197</v>
      </c>
      <c r="AD75" t="n">
        <v>85016.61620039983</v>
      </c>
      <c r="AE75" t="n">
        <v>116323.4849537378</v>
      </c>
      <c r="AF75" t="n">
        <v>2.082011845254934e-06</v>
      </c>
      <c r="AG75" t="n">
        <v>0.1092708333333333</v>
      </c>
      <c r="AH75" t="n">
        <v>105221.7348108197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9.5344</v>
      </c>
      <c r="E76" t="n">
        <v>10.49</v>
      </c>
      <c r="F76" t="n">
        <v>7.16</v>
      </c>
      <c r="G76" t="n">
        <v>71.58</v>
      </c>
      <c r="H76" t="n">
        <v>1.03</v>
      </c>
      <c r="I76" t="n">
        <v>6</v>
      </c>
      <c r="J76" t="n">
        <v>338.03</v>
      </c>
      <c r="K76" t="n">
        <v>61.82</v>
      </c>
      <c r="L76" t="n">
        <v>19.5</v>
      </c>
      <c r="M76" t="n">
        <v>2</v>
      </c>
      <c r="N76" t="n">
        <v>106.71</v>
      </c>
      <c r="O76" t="n">
        <v>41924.62</v>
      </c>
      <c r="P76" t="n">
        <v>104.95</v>
      </c>
      <c r="Q76" t="n">
        <v>605.84</v>
      </c>
      <c r="R76" t="n">
        <v>27.25</v>
      </c>
      <c r="S76" t="n">
        <v>21.88</v>
      </c>
      <c r="T76" t="n">
        <v>1669.35</v>
      </c>
      <c r="U76" t="n">
        <v>0.8</v>
      </c>
      <c r="V76" t="n">
        <v>0.86</v>
      </c>
      <c r="W76" t="n">
        <v>1</v>
      </c>
      <c r="X76" t="n">
        <v>0.1</v>
      </c>
      <c r="Y76" t="n">
        <v>1</v>
      </c>
      <c r="Z76" t="n">
        <v>10</v>
      </c>
      <c r="AA76" t="n">
        <v>84.72997138492637</v>
      </c>
      <c r="AB76" t="n">
        <v>115.9312848713304</v>
      </c>
      <c r="AC76" t="n">
        <v>104.8669657538209</v>
      </c>
      <c r="AD76" t="n">
        <v>84729.97138492638</v>
      </c>
      <c r="AE76" t="n">
        <v>115931.2848713304</v>
      </c>
      <c r="AF76" t="n">
        <v>2.082186554648678e-06</v>
      </c>
      <c r="AG76" t="n">
        <v>0.1092708333333333</v>
      </c>
      <c r="AH76" t="n">
        <v>104866.9657538209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9.5304</v>
      </c>
      <c r="E77" t="n">
        <v>10.49</v>
      </c>
      <c r="F77" t="n">
        <v>7.16</v>
      </c>
      <c r="G77" t="n">
        <v>71.62</v>
      </c>
      <c r="H77" t="n">
        <v>1.04</v>
      </c>
      <c r="I77" t="n">
        <v>6</v>
      </c>
      <c r="J77" t="n">
        <v>338.63</v>
      </c>
      <c r="K77" t="n">
        <v>61.82</v>
      </c>
      <c r="L77" t="n">
        <v>19.75</v>
      </c>
      <c r="M77" t="n">
        <v>1</v>
      </c>
      <c r="N77" t="n">
        <v>107.06</v>
      </c>
      <c r="O77" t="n">
        <v>41999.28</v>
      </c>
      <c r="P77" t="n">
        <v>104.81</v>
      </c>
      <c r="Q77" t="n">
        <v>605.86</v>
      </c>
      <c r="R77" t="n">
        <v>27.27</v>
      </c>
      <c r="S77" t="n">
        <v>21.88</v>
      </c>
      <c r="T77" t="n">
        <v>1681.87</v>
      </c>
      <c r="U77" t="n">
        <v>0.8</v>
      </c>
      <c r="V77" t="n">
        <v>0.86</v>
      </c>
      <c r="W77" t="n">
        <v>1</v>
      </c>
      <c r="X77" t="n">
        <v>0.1</v>
      </c>
      <c r="Y77" t="n">
        <v>1</v>
      </c>
      <c r="Z77" t="n">
        <v>10</v>
      </c>
      <c r="AA77" t="n">
        <v>84.68475947100525</v>
      </c>
      <c r="AB77" t="n">
        <v>115.8694239360947</v>
      </c>
      <c r="AC77" t="n">
        <v>104.8110087394217</v>
      </c>
      <c r="AD77" t="n">
        <v>84684.75947100525</v>
      </c>
      <c r="AE77" t="n">
        <v>115869.4239360947</v>
      </c>
      <c r="AF77" t="n">
        <v>2.081313007679955e-06</v>
      </c>
      <c r="AG77" t="n">
        <v>0.1092708333333333</v>
      </c>
      <c r="AH77" t="n">
        <v>104811.0087394217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9.5304</v>
      </c>
      <c r="E78" t="n">
        <v>10.49</v>
      </c>
      <c r="F78" t="n">
        <v>7.16</v>
      </c>
      <c r="G78" t="n">
        <v>71.62</v>
      </c>
      <c r="H78" t="n">
        <v>1.05</v>
      </c>
      <c r="I78" t="n">
        <v>6</v>
      </c>
      <c r="J78" t="n">
        <v>339.24</v>
      </c>
      <c r="K78" t="n">
        <v>61.82</v>
      </c>
      <c r="L78" t="n">
        <v>20</v>
      </c>
      <c r="M78" t="n">
        <v>0</v>
      </c>
      <c r="N78" t="n">
        <v>107.42</v>
      </c>
      <c r="O78" t="n">
        <v>42074.12</v>
      </c>
      <c r="P78" t="n">
        <v>104.87</v>
      </c>
      <c r="Q78" t="n">
        <v>605.84</v>
      </c>
      <c r="R78" t="n">
        <v>27.26</v>
      </c>
      <c r="S78" t="n">
        <v>21.88</v>
      </c>
      <c r="T78" t="n">
        <v>1675.39</v>
      </c>
      <c r="U78" t="n">
        <v>0.8</v>
      </c>
      <c r="V78" t="n">
        <v>0.86</v>
      </c>
      <c r="W78" t="n">
        <v>1</v>
      </c>
      <c r="X78" t="n">
        <v>0.1</v>
      </c>
      <c r="Y78" t="n">
        <v>1</v>
      </c>
      <c r="Z78" t="n">
        <v>10</v>
      </c>
      <c r="AA78" t="n">
        <v>84.71902010162071</v>
      </c>
      <c r="AB78" t="n">
        <v>115.9163008423751</v>
      </c>
      <c r="AC78" t="n">
        <v>104.8534117795589</v>
      </c>
      <c r="AD78" t="n">
        <v>84719.02010162071</v>
      </c>
      <c r="AE78" t="n">
        <v>115916.3008423751</v>
      </c>
      <c r="AF78" t="n">
        <v>2.081313007679955e-06</v>
      </c>
      <c r="AG78" t="n">
        <v>0.1092708333333333</v>
      </c>
      <c r="AH78" t="n">
        <v>104853.4117795589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9.344799999999999</v>
      </c>
      <c r="E2" t="n">
        <v>10.7</v>
      </c>
      <c r="F2" t="n">
        <v>8.369999999999999</v>
      </c>
      <c r="G2" t="n">
        <v>8.1</v>
      </c>
      <c r="H2" t="n">
        <v>0.64</v>
      </c>
      <c r="I2" t="n">
        <v>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24.31</v>
      </c>
      <c r="Q2" t="n">
        <v>606.12</v>
      </c>
      <c r="R2" t="n">
        <v>62.44</v>
      </c>
      <c r="S2" t="n">
        <v>21.88</v>
      </c>
      <c r="T2" t="n">
        <v>18985.48</v>
      </c>
      <c r="U2" t="n">
        <v>0.35</v>
      </c>
      <c r="V2" t="n">
        <v>0.74</v>
      </c>
      <c r="W2" t="n">
        <v>1.17</v>
      </c>
      <c r="X2" t="n">
        <v>1.31</v>
      </c>
      <c r="Y2" t="n">
        <v>1</v>
      </c>
      <c r="Z2" t="n">
        <v>10</v>
      </c>
      <c r="AA2" t="n">
        <v>25.17722636210479</v>
      </c>
      <c r="AB2" t="n">
        <v>34.44859184939683</v>
      </c>
      <c r="AC2" t="n">
        <v>31.16086659223818</v>
      </c>
      <c r="AD2" t="n">
        <v>25177.22636210479</v>
      </c>
      <c r="AE2" t="n">
        <v>34448.59184939683</v>
      </c>
      <c r="AF2" t="n">
        <v>2.848640604369228e-06</v>
      </c>
      <c r="AG2" t="n">
        <v>0.1114583333333333</v>
      </c>
      <c r="AH2" t="n">
        <v>31160.86659223818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9.0334</v>
      </c>
      <c r="E2" t="n">
        <v>11.07</v>
      </c>
      <c r="F2" t="n">
        <v>8.050000000000001</v>
      </c>
      <c r="G2" t="n">
        <v>9.66</v>
      </c>
      <c r="H2" t="n">
        <v>0.18</v>
      </c>
      <c r="I2" t="n">
        <v>50</v>
      </c>
      <c r="J2" t="n">
        <v>98.70999999999999</v>
      </c>
      <c r="K2" t="n">
        <v>39.72</v>
      </c>
      <c r="L2" t="n">
        <v>1</v>
      </c>
      <c r="M2" t="n">
        <v>48</v>
      </c>
      <c r="N2" t="n">
        <v>12.99</v>
      </c>
      <c r="O2" t="n">
        <v>12407.75</v>
      </c>
      <c r="P2" t="n">
        <v>68.18000000000001</v>
      </c>
      <c r="Q2" t="n">
        <v>606.01</v>
      </c>
      <c r="R2" t="n">
        <v>55.04</v>
      </c>
      <c r="S2" t="n">
        <v>21.88</v>
      </c>
      <c r="T2" t="n">
        <v>15345.23</v>
      </c>
      <c r="U2" t="n">
        <v>0.4</v>
      </c>
      <c r="V2" t="n">
        <v>0.77</v>
      </c>
      <c r="W2" t="n">
        <v>1.07</v>
      </c>
      <c r="X2" t="n">
        <v>0.99</v>
      </c>
      <c r="Y2" t="n">
        <v>1</v>
      </c>
      <c r="Z2" t="n">
        <v>10</v>
      </c>
      <c r="AA2" t="n">
        <v>59.69033673630776</v>
      </c>
      <c r="AB2" t="n">
        <v>81.67095207439068</v>
      </c>
      <c r="AC2" t="n">
        <v>73.87639103433114</v>
      </c>
      <c r="AD2" t="n">
        <v>59690.33673630776</v>
      </c>
      <c r="AE2" t="n">
        <v>81670.95207439069</v>
      </c>
      <c r="AF2" t="n">
        <v>2.360243061469522e-06</v>
      </c>
      <c r="AG2" t="n">
        <v>0.1153125</v>
      </c>
      <c r="AH2" t="n">
        <v>73876.39103433113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9.4046</v>
      </c>
      <c r="E3" t="n">
        <v>10.63</v>
      </c>
      <c r="F3" t="n">
        <v>7.84</v>
      </c>
      <c r="G3" t="n">
        <v>12.07</v>
      </c>
      <c r="H3" t="n">
        <v>0.22</v>
      </c>
      <c r="I3" t="n">
        <v>39</v>
      </c>
      <c r="J3" t="n">
        <v>99.02</v>
      </c>
      <c r="K3" t="n">
        <v>39.72</v>
      </c>
      <c r="L3" t="n">
        <v>1.25</v>
      </c>
      <c r="M3" t="n">
        <v>37</v>
      </c>
      <c r="N3" t="n">
        <v>13.05</v>
      </c>
      <c r="O3" t="n">
        <v>12446.14</v>
      </c>
      <c r="P3" t="n">
        <v>64.95999999999999</v>
      </c>
      <c r="Q3" t="n">
        <v>606.03</v>
      </c>
      <c r="R3" t="n">
        <v>48.6</v>
      </c>
      <c r="S3" t="n">
        <v>21.88</v>
      </c>
      <c r="T3" t="n">
        <v>12180.81</v>
      </c>
      <c r="U3" t="n">
        <v>0.45</v>
      </c>
      <c r="V3" t="n">
        <v>0.79</v>
      </c>
      <c r="W3" t="n">
        <v>1.05</v>
      </c>
      <c r="X3" t="n">
        <v>0.78</v>
      </c>
      <c r="Y3" t="n">
        <v>1</v>
      </c>
      <c r="Z3" t="n">
        <v>10</v>
      </c>
      <c r="AA3" t="n">
        <v>55.11752167817779</v>
      </c>
      <c r="AB3" t="n">
        <v>75.41422477349802</v>
      </c>
      <c r="AC3" t="n">
        <v>68.21679700566172</v>
      </c>
      <c r="AD3" t="n">
        <v>55117.52167817779</v>
      </c>
      <c r="AE3" t="n">
        <v>75414.22477349802</v>
      </c>
      <c r="AF3" t="n">
        <v>2.457230045818436e-06</v>
      </c>
      <c r="AG3" t="n">
        <v>0.1107291666666667</v>
      </c>
      <c r="AH3" t="n">
        <v>68216.79700566172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9.7174</v>
      </c>
      <c r="E4" t="n">
        <v>10.29</v>
      </c>
      <c r="F4" t="n">
        <v>7.67</v>
      </c>
      <c r="G4" t="n">
        <v>14.84</v>
      </c>
      <c r="H4" t="n">
        <v>0.27</v>
      </c>
      <c r="I4" t="n">
        <v>31</v>
      </c>
      <c r="J4" t="n">
        <v>99.33</v>
      </c>
      <c r="K4" t="n">
        <v>39.72</v>
      </c>
      <c r="L4" t="n">
        <v>1.5</v>
      </c>
      <c r="M4" t="n">
        <v>29</v>
      </c>
      <c r="N4" t="n">
        <v>13.11</v>
      </c>
      <c r="O4" t="n">
        <v>12484.55</v>
      </c>
      <c r="P4" t="n">
        <v>62.03</v>
      </c>
      <c r="Q4" t="n">
        <v>605.89</v>
      </c>
      <c r="R4" t="n">
        <v>43.02</v>
      </c>
      <c r="S4" t="n">
        <v>21.88</v>
      </c>
      <c r="T4" t="n">
        <v>9433.309999999999</v>
      </c>
      <c r="U4" t="n">
        <v>0.51</v>
      </c>
      <c r="V4" t="n">
        <v>0.8100000000000001</v>
      </c>
      <c r="W4" t="n">
        <v>1.04</v>
      </c>
      <c r="X4" t="n">
        <v>0.61</v>
      </c>
      <c r="Y4" t="n">
        <v>1</v>
      </c>
      <c r="Z4" t="n">
        <v>10</v>
      </c>
      <c r="AA4" t="n">
        <v>51.42761243556688</v>
      </c>
      <c r="AB4" t="n">
        <v>70.36552816045347</v>
      </c>
      <c r="AC4" t="n">
        <v>63.64994091147435</v>
      </c>
      <c r="AD4" t="n">
        <v>51427.61243556688</v>
      </c>
      <c r="AE4" t="n">
        <v>70365.52816045347</v>
      </c>
      <c r="AF4" t="n">
        <v>2.53895830202625e-06</v>
      </c>
      <c r="AG4" t="n">
        <v>0.1071875</v>
      </c>
      <c r="AH4" t="n">
        <v>63649.94091147435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9.9024</v>
      </c>
      <c r="E5" t="n">
        <v>10.1</v>
      </c>
      <c r="F5" t="n">
        <v>7.58</v>
      </c>
      <c r="G5" t="n">
        <v>17.48</v>
      </c>
      <c r="H5" t="n">
        <v>0.31</v>
      </c>
      <c r="I5" t="n">
        <v>26</v>
      </c>
      <c r="J5" t="n">
        <v>99.64</v>
      </c>
      <c r="K5" t="n">
        <v>39.72</v>
      </c>
      <c r="L5" t="n">
        <v>1.75</v>
      </c>
      <c r="M5" t="n">
        <v>24</v>
      </c>
      <c r="N5" t="n">
        <v>13.18</v>
      </c>
      <c r="O5" t="n">
        <v>12522.99</v>
      </c>
      <c r="P5" t="n">
        <v>59.87</v>
      </c>
      <c r="Q5" t="n">
        <v>605.85</v>
      </c>
      <c r="R5" t="n">
        <v>40.35</v>
      </c>
      <c r="S5" t="n">
        <v>21.88</v>
      </c>
      <c r="T5" t="n">
        <v>8122.24</v>
      </c>
      <c r="U5" t="n">
        <v>0.54</v>
      </c>
      <c r="V5" t="n">
        <v>0.82</v>
      </c>
      <c r="W5" t="n">
        <v>1.03</v>
      </c>
      <c r="X5" t="n">
        <v>0.52</v>
      </c>
      <c r="Y5" t="n">
        <v>1</v>
      </c>
      <c r="Z5" t="n">
        <v>10</v>
      </c>
      <c r="AA5" t="n">
        <v>49.14022553783405</v>
      </c>
      <c r="AB5" t="n">
        <v>67.2358244945891</v>
      </c>
      <c r="AC5" t="n">
        <v>60.81893177091237</v>
      </c>
      <c r="AD5" t="n">
        <v>49140.22553783405</v>
      </c>
      <c r="AE5" t="n">
        <v>67235.82449458909</v>
      </c>
      <c r="AF5" t="n">
        <v>2.587295026445833e-06</v>
      </c>
      <c r="AG5" t="n">
        <v>0.1052083333333333</v>
      </c>
      <c r="AH5" t="n">
        <v>60818.93177091237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10.0804</v>
      </c>
      <c r="E6" t="n">
        <v>9.92</v>
      </c>
      <c r="F6" t="n">
        <v>7.48</v>
      </c>
      <c r="G6" t="n">
        <v>20.4</v>
      </c>
      <c r="H6" t="n">
        <v>0.35</v>
      </c>
      <c r="I6" t="n">
        <v>22</v>
      </c>
      <c r="J6" t="n">
        <v>99.95</v>
      </c>
      <c r="K6" t="n">
        <v>39.72</v>
      </c>
      <c r="L6" t="n">
        <v>2</v>
      </c>
      <c r="M6" t="n">
        <v>20</v>
      </c>
      <c r="N6" t="n">
        <v>13.24</v>
      </c>
      <c r="O6" t="n">
        <v>12561.45</v>
      </c>
      <c r="P6" t="n">
        <v>57.34</v>
      </c>
      <c r="Q6" t="n">
        <v>605.9</v>
      </c>
      <c r="R6" t="n">
        <v>37.28</v>
      </c>
      <c r="S6" t="n">
        <v>21.88</v>
      </c>
      <c r="T6" t="n">
        <v>6604.43</v>
      </c>
      <c r="U6" t="n">
        <v>0.59</v>
      </c>
      <c r="V6" t="n">
        <v>0.83</v>
      </c>
      <c r="W6" t="n">
        <v>1.03</v>
      </c>
      <c r="X6" t="n">
        <v>0.42</v>
      </c>
      <c r="Y6" t="n">
        <v>1</v>
      </c>
      <c r="Z6" t="n">
        <v>10</v>
      </c>
      <c r="AA6" t="n">
        <v>46.74977790576074</v>
      </c>
      <c r="AB6" t="n">
        <v>63.96510858528144</v>
      </c>
      <c r="AC6" t="n">
        <v>57.86036839750941</v>
      </c>
      <c r="AD6" t="n">
        <v>46749.77790576075</v>
      </c>
      <c r="AE6" t="n">
        <v>63965.10858528144</v>
      </c>
      <c r="AF6" t="n">
        <v>2.633802793725216e-06</v>
      </c>
      <c r="AG6" t="n">
        <v>0.1033333333333333</v>
      </c>
      <c r="AH6" t="n">
        <v>57860.36839750941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10.198</v>
      </c>
      <c r="E7" t="n">
        <v>9.81</v>
      </c>
      <c r="F7" t="n">
        <v>7.43</v>
      </c>
      <c r="G7" t="n">
        <v>23.45</v>
      </c>
      <c r="H7" t="n">
        <v>0.39</v>
      </c>
      <c r="I7" t="n">
        <v>19</v>
      </c>
      <c r="J7" t="n">
        <v>100.27</v>
      </c>
      <c r="K7" t="n">
        <v>39.72</v>
      </c>
      <c r="L7" t="n">
        <v>2.25</v>
      </c>
      <c r="M7" t="n">
        <v>17</v>
      </c>
      <c r="N7" t="n">
        <v>13.3</v>
      </c>
      <c r="O7" t="n">
        <v>12599.94</v>
      </c>
      <c r="P7" t="n">
        <v>54.98</v>
      </c>
      <c r="Q7" t="n">
        <v>605.84</v>
      </c>
      <c r="R7" t="n">
        <v>35.65</v>
      </c>
      <c r="S7" t="n">
        <v>21.88</v>
      </c>
      <c r="T7" t="n">
        <v>5804.4</v>
      </c>
      <c r="U7" t="n">
        <v>0.61</v>
      </c>
      <c r="V7" t="n">
        <v>0.83</v>
      </c>
      <c r="W7" t="n">
        <v>1.02</v>
      </c>
      <c r="X7" t="n">
        <v>0.37</v>
      </c>
      <c r="Y7" t="n">
        <v>1</v>
      </c>
      <c r="Z7" t="n">
        <v>10</v>
      </c>
      <c r="AA7" t="n">
        <v>44.87848815132617</v>
      </c>
      <c r="AB7" t="n">
        <v>61.40472738778785</v>
      </c>
      <c r="AC7" t="n">
        <v>55.5443463879862</v>
      </c>
      <c r="AD7" t="n">
        <v>44878.48815132616</v>
      </c>
      <c r="AE7" t="n">
        <v>61404.72738778785</v>
      </c>
      <c r="AF7" t="n">
        <v>2.664529273680583e-06</v>
      </c>
      <c r="AG7" t="n">
        <v>0.1021875</v>
      </c>
      <c r="AH7" t="n">
        <v>55544.3463879862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10.2649</v>
      </c>
      <c r="E8" t="n">
        <v>9.74</v>
      </c>
      <c r="F8" t="n">
        <v>7.4</v>
      </c>
      <c r="G8" t="n">
        <v>26.13</v>
      </c>
      <c r="H8" t="n">
        <v>0.44</v>
      </c>
      <c r="I8" t="n">
        <v>17</v>
      </c>
      <c r="J8" t="n">
        <v>100.58</v>
      </c>
      <c r="K8" t="n">
        <v>39.72</v>
      </c>
      <c r="L8" t="n">
        <v>2.5</v>
      </c>
      <c r="M8" t="n">
        <v>11</v>
      </c>
      <c r="N8" t="n">
        <v>13.36</v>
      </c>
      <c r="O8" t="n">
        <v>12638.45</v>
      </c>
      <c r="P8" t="n">
        <v>53.96</v>
      </c>
      <c r="Q8" t="n">
        <v>605.9299999999999</v>
      </c>
      <c r="R8" t="n">
        <v>34.61</v>
      </c>
      <c r="S8" t="n">
        <v>21.88</v>
      </c>
      <c r="T8" t="n">
        <v>5297.21</v>
      </c>
      <c r="U8" t="n">
        <v>0.63</v>
      </c>
      <c r="V8" t="n">
        <v>0.84</v>
      </c>
      <c r="W8" t="n">
        <v>1.03</v>
      </c>
      <c r="X8" t="n">
        <v>0.35</v>
      </c>
      <c r="Y8" t="n">
        <v>1</v>
      </c>
      <c r="Z8" t="n">
        <v>10</v>
      </c>
      <c r="AA8" t="n">
        <v>44.00101582574311</v>
      </c>
      <c r="AB8" t="n">
        <v>60.20413104057881</v>
      </c>
      <c r="AC8" t="n">
        <v>54.45833327110686</v>
      </c>
      <c r="AD8" t="n">
        <v>44001.01582574311</v>
      </c>
      <c r="AE8" t="n">
        <v>60204.13104057881</v>
      </c>
      <c r="AF8" t="n">
        <v>2.68200887834907e-06</v>
      </c>
      <c r="AG8" t="n">
        <v>0.1014583333333333</v>
      </c>
      <c r="AH8" t="n">
        <v>54458.33327110686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10.3543</v>
      </c>
      <c r="E9" t="n">
        <v>9.66</v>
      </c>
      <c r="F9" t="n">
        <v>7.36</v>
      </c>
      <c r="G9" t="n">
        <v>29.45</v>
      </c>
      <c r="H9" t="n">
        <v>0.48</v>
      </c>
      <c r="I9" t="n">
        <v>15</v>
      </c>
      <c r="J9" t="n">
        <v>100.89</v>
      </c>
      <c r="K9" t="n">
        <v>39.72</v>
      </c>
      <c r="L9" t="n">
        <v>2.75</v>
      </c>
      <c r="M9" t="n">
        <v>5</v>
      </c>
      <c r="N9" t="n">
        <v>13.42</v>
      </c>
      <c r="O9" t="n">
        <v>12676.98</v>
      </c>
      <c r="P9" t="n">
        <v>51.55</v>
      </c>
      <c r="Q9" t="n">
        <v>605.9</v>
      </c>
      <c r="R9" t="n">
        <v>33.27</v>
      </c>
      <c r="S9" t="n">
        <v>21.88</v>
      </c>
      <c r="T9" t="n">
        <v>4637.51</v>
      </c>
      <c r="U9" t="n">
        <v>0.66</v>
      </c>
      <c r="V9" t="n">
        <v>0.84</v>
      </c>
      <c r="W9" t="n">
        <v>1.02</v>
      </c>
      <c r="X9" t="n">
        <v>0.3</v>
      </c>
      <c r="Y9" t="n">
        <v>1</v>
      </c>
      <c r="Z9" t="n">
        <v>10</v>
      </c>
      <c r="AA9" t="n">
        <v>42.29637470666951</v>
      </c>
      <c r="AB9" t="n">
        <v>57.87176585800491</v>
      </c>
      <c r="AC9" t="n">
        <v>52.34856574806198</v>
      </c>
      <c r="AD9" t="n">
        <v>42296.37470666951</v>
      </c>
      <c r="AE9" t="n">
        <v>57871.7658580049</v>
      </c>
      <c r="AF9" t="n">
        <v>2.705367273825345e-06</v>
      </c>
      <c r="AG9" t="n">
        <v>0.100625</v>
      </c>
      <c r="AH9" t="n">
        <v>52348.56574806198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10.369</v>
      </c>
      <c r="E10" t="n">
        <v>9.640000000000001</v>
      </c>
      <c r="F10" t="n">
        <v>7.35</v>
      </c>
      <c r="G10" t="n">
        <v>29.39</v>
      </c>
      <c r="H10" t="n">
        <v>0.52</v>
      </c>
      <c r="I10" t="n">
        <v>15</v>
      </c>
      <c r="J10" t="n">
        <v>101.2</v>
      </c>
      <c r="K10" t="n">
        <v>39.72</v>
      </c>
      <c r="L10" t="n">
        <v>3</v>
      </c>
      <c r="M10" t="n">
        <v>1</v>
      </c>
      <c r="N10" t="n">
        <v>13.49</v>
      </c>
      <c r="O10" t="n">
        <v>12715.54</v>
      </c>
      <c r="P10" t="n">
        <v>51.89</v>
      </c>
      <c r="Q10" t="n">
        <v>605.99</v>
      </c>
      <c r="R10" t="n">
        <v>32.77</v>
      </c>
      <c r="S10" t="n">
        <v>21.88</v>
      </c>
      <c r="T10" t="n">
        <v>4387.91</v>
      </c>
      <c r="U10" t="n">
        <v>0.67</v>
      </c>
      <c r="V10" t="n">
        <v>0.84</v>
      </c>
      <c r="W10" t="n">
        <v>1.03</v>
      </c>
      <c r="X10" t="n">
        <v>0.29</v>
      </c>
      <c r="Y10" t="n">
        <v>1</v>
      </c>
      <c r="Z10" t="n">
        <v>10</v>
      </c>
      <c r="AA10" t="n">
        <v>42.39894395043751</v>
      </c>
      <c r="AB10" t="n">
        <v>58.01210562236388</v>
      </c>
      <c r="AC10" t="n">
        <v>52.47551168227866</v>
      </c>
      <c r="AD10" t="n">
        <v>42398.94395043751</v>
      </c>
      <c r="AE10" t="n">
        <v>58012.10562236387</v>
      </c>
      <c r="AF10" t="n">
        <v>2.709208083819766e-06</v>
      </c>
      <c r="AG10" t="n">
        <v>0.1004166666666667</v>
      </c>
      <c r="AH10" t="n">
        <v>52475.51168227867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10.3651</v>
      </c>
      <c r="E11" t="n">
        <v>9.65</v>
      </c>
      <c r="F11" t="n">
        <v>7.35</v>
      </c>
      <c r="G11" t="n">
        <v>29.41</v>
      </c>
      <c r="H11" t="n">
        <v>0.5600000000000001</v>
      </c>
      <c r="I11" t="n">
        <v>15</v>
      </c>
      <c r="J11" t="n">
        <v>101.52</v>
      </c>
      <c r="K11" t="n">
        <v>39.72</v>
      </c>
      <c r="L11" t="n">
        <v>3.25</v>
      </c>
      <c r="M11" t="n">
        <v>0</v>
      </c>
      <c r="N11" t="n">
        <v>13.55</v>
      </c>
      <c r="O11" t="n">
        <v>12754.13</v>
      </c>
      <c r="P11" t="n">
        <v>52.06</v>
      </c>
      <c r="Q11" t="n">
        <v>605.99</v>
      </c>
      <c r="R11" t="n">
        <v>32.81</v>
      </c>
      <c r="S11" t="n">
        <v>21.88</v>
      </c>
      <c r="T11" t="n">
        <v>4404.95</v>
      </c>
      <c r="U11" t="n">
        <v>0.67</v>
      </c>
      <c r="V11" t="n">
        <v>0.84</v>
      </c>
      <c r="W11" t="n">
        <v>1.03</v>
      </c>
      <c r="X11" t="n">
        <v>0.29</v>
      </c>
      <c r="Y11" t="n">
        <v>1</v>
      </c>
      <c r="Z11" t="n">
        <v>10</v>
      </c>
      <c r="AA11" t="n">
        <v>42.50371255181187</v>
      </c>
      <c r="AB11" t="n">
        <v>58.15545464482869</v>
      </c>
      <c r="AC11" t="n">
        <v>52.6051796752311</v>
      </c>
      <c r="AD11" t="n">
        <v>42503.71255181186</v>
      </c>
      <c r="AE11" t="n">
        <v>58155.45464482869</v>
      </c>
      <c r="AF11" t="n">
        <v>2.708189093413083e-06</v>
      </c>
      <c r="AG11" t="n">
        <v>0.1005208333333333</v>
      </c>
      <c r="AH11" t="n">
        <v>52605.1796752311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6.5374</v>
      </c>
      <c r="E2" t="n">
        <v>15.3</v>
      </c>
      <c r="F2" t="n">
        <v>8.960000000000001</v>
      </c>
      <c r="G2" t="n">
        <v>5.78</v>
      </c>
      <c r="H2" t="n">
        <v>0.09</v>
      </c>
      <c r="I2" t="n">
        <v>93</v>
      </c>
      <c r="J2" t="n">
        <v>204</v>
      </c>
      <c r="K2" t="n">
        <v>55.27</v>
      </c>
      <c r="L2" t="n">
        <v>1</v>
      </c>
      <c r="M2" t="n">
        <v>91</v>
      </c>
      <c r="N2" t="n">
        <v>42.72</v>
      </c>
      <c r="O2" t="n">
        <v>25393.6</v>
      </c>
      <c r="P2" t="n">
        <v>127.38</v>
      </c>
      <c r="Q2" t="n">
        <v>606.02</v>
      </c>
      <c r="R2" t="n">
        <v>83.53</v>
      </c>
      <c r="S2" t="n">
        <v>21.88</v>
      </c>
      <c r="T2" t="n">
        <v>29377.93</v>
      </c>
      <c r="U2" t="n">
        <v>0.26</v>
      </c>
      <c r="V2" t="n">
        <v>0.6899999999999999</v>
      </c>
      <c r="W2" t="n">
        <v>1.14</v>
      </c>
      <c r="X2" t="n">
        <v>1.9</v>
      </c>
      <c r="Y2" t="n">
        <v>1</v>
      </c>
      <c r="Z2" t="n">
        <v>10</v>
      </c>
      <c r="AA2" t="n">
        <v>144.253866285581</v>
      </c>
      <c r="AB2" t="n">
        <v>197.3745038832739</v>
      </c>
      <c r="AC2" t="n">
        <v>178.5373582495662</v>
      </c>
      <c r="AD2" t="n">
        <v>144253.866285581</v>
      </c>
      <c r="AE2" t="n">
        <v>197374.5038832739</v>
      </c>
      <c r="AF2" t="n">
        <v>1.514271778149986e-06</v>
      </c>
      <c r="AG2" t="n">
        <v>0.159375</v>
      </c>
      <c r="AH2" t="n">
        <v>178537.3582495662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7.2022</v>
      </c>
      <c r="E3" t="n">
        <v>13.88</v>
      </c>
      <c r="F3" t="n">
        <v>8.48</v>
      </c>
      <c r="G3" t="n">
        <v>7.27</v>
      </c>
      <c r="H3" t="n">
        <v>0.11</v>
      </c>
      <c r="I3" t="n">
        <v>70</v>
      </c>
      <c r="J3" t="n">
        <v>204.39</v>
      </c>
      <c r="K3" t="n">
        <v>55.27</v>
      </c>
      <c r="L3" t="n">
        <v>1.25</v>
      </c>
      <c r="M3" t="n">
        <v>68</v>
      </c>
      <c r="N3" t="n">
        <v>42.87</v>
      </c>
      <c r="O3" t="n">
        <v>25442.42</v>
      </c>
      <c r="P3" t="n">
        <v>119.93</v>
      </c>
      <c r="Q3" t="n">
        <v>605.96</v>
      </c>
      <c r="R3" t="n">
        <v>68.44</v>
      </c>
      <c r="S3" t="n">
        <v>21.88</v>
      </c>
      <c r="T3" t="n">
        <v>21947.21</v>
      </c>
      <c r="U3" t="n">
        <v>0.32</v>
      </c>
      <c r="V3" t="n">
        <v>0.73</v>
      </c>
      <c r="W3" t="n">
        <v>1.1</v>
      </c>
      <c r="X3" t="n">
        <v>1.42</v>
      </c>
      <c r="Y3" t="n">
        <v>1</v>
      </c>
      <c r="Z3" t="n">
        <v>10</v>
      </c>
      <c r="AA3" t="n">
        <v>123.7040728719385</v>
      </c>
      <c r="AB3" t="n">
        <v>169.257369941841</v>
      </c>
      <c r="AC3" t="n">
        <v>153.1036841088494</v>
      </c>
      <c r="AD3" t="n">
        <v>123704.0728719385</v>
      </c>
      <c r="AE3" t="n">
        <v>169257.369941841</v>
      </c>
      <c r="AF3" t="n">
        <v>1.668260807139203e-06</v>
      </c>
      <c r="AG3" t="n">
        <v>0.1445833333333333</v>
      </c>
      <c r="AH3" t="n">
        <v>153103.6841088494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7.6874</v>
      </c>
      <c r="E4" t="n">
        <v>13.01</v>
      </c>
      <c r="F4" t="n">
        <v>8.17</v>
      </c>
      <c r="G4" t="n">
        <v>8.76</v>
      </c>
      <c r="H4" t="n">
        <v>0.13</v>
      </c>
      <c r="I4" t="n">
        <v>56</v>
      </c>
      <c r="J4" t="n">
        <v>204.79</v>
      </c>
      <c r="K4" t="n">
        <v>55.27</v>
      </c>
      <c r="L4" t="n">
        <v>1.5</v>
      </c>
      <c r="M4" t="n">
        <v>54</v>
      </c>
      <c r="N4" t="n">
        <v>43.02</v>
      </c>
      <c r="O4" t="n">
        <v>25491.3</v>
      </c>
      <c r="P4" t="n">
        <v>114.96</v>
      </c>
      <c r="Q4" t="n">
        <v>605.89</v>
      </c>
      <c r="R4" t="n">
        <v>58.76</v>
      </c>
      <c r="S4" t="n">
        <v>21.88</v>
      </c>
      <c r="T4" t="n">
        <v>17174.84</v>
      </c>
      <c r="U4" t="n">
        <v>0.37</v>
      </c>
      <c r="V4" t="n">
        <v>0.76</v>
      </c>
      <c r="W4" t="n">
        <v>1.08</v>
      </c>
      <c r="X4" t="n">
        <v>1.11</v>
      </c>
      <c r="Y4" t="n">
        <v>1</v>
      </c>
      <c r="Z4" t="n">
        <v>10</v>
      </c>
      <c r="AA4" t="n">
        <v>111.4189629558549</v>
      </c>
      <c r="AB4" t="n">
        <v>152.4483405738655</v>
      </c>
      <c r="AC4" t="n">
        <v>137.8988849121272</v>
      </c>
      <c r="AD4" t="n">
        <v>111418.9629558549</v>
      </c>
      <c r="AE4" t="n">
        <v>152448.3405738655</v>
      </c>
      <c r="AF4" t="n">
        <v>1.780648708561538e-06</v>
      </c>
      <c r="AG4" t="n">
        <v>0.1355208333333333</v>
      </c>
      <c r="AH4" t="n">
        <v>137898.8849121272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8.0237</v>
      </c>
      <c r="E5" t="n">
        <v>12.46</v>
      </c>
      <c r="F5" t="n">
        <v>7.99</v>
      </c>
      <c r="G5" t="n">
        <v>10.2</v>
      </c>
      <c r="H5" t="n">
        <v>0.15</v>
      </c>
      <c r="I5" t="n">
        <v>47</v>
      </c>
      <c r="J5" t="n">
        <v>205.18</v>
      </c>
      <c r="K5" t="n">
        <v>55.27</v>
      </c>
      <c r="L5" t="n">
        <v>1.75</v>
      </c>
      <c r="M5" t="n">
        <v>45</v>
      </c>
      <c r="N5" t="n">
        <v>43.16</v>
      </c>
      <c r="O5" t="n">
        <v>25540.22</v>
      </c>
      <c r="P5" t="n">
        <v>111.82</v>
      </c>
      <c r="Q5" t="n">
        <v>605.95</v>
      </c>
      <c r="R5" t="n">
        <v>53.36</v>
      </c>
      <c r="S5" t="n">
        <v>21.88</v>
      </c>
      <c r="T5" t="n">
        <v>14520.72</v>
      </c>
      <c r="U5" t="n">
        <v>0.41</v>
      </c>
      <c r="V5" t="n">
        <v>0.77</v>
      </c>
      <c r="W5" t="n">
        <v>1.06</v>
      </c>
      <c r="X5" t="n">
        <v>0.93</v>
      </c>
      <c r="Y5" t="n">
        <v>1</v>
      </c>
      <c r="Z5" t="n">
        <v>10</v>
      </c>
      <c r="AA5" t="n">
        <v>104.0966730744228</v>
      </c>
      <c r="AB5" t="n">
        <v>142.4296605214643</v>
      </c>
      <c r="AC5" t="n">
        <v>128.8363736226182</v>
      </c>
      <c r="AD5" t="n">
        <v>104096.6730744228</v>
      </c>
      <c r="AE5" t="n">
        <v>142429.6605214642</v>
      </c>
      <c r="AF5" t="n">
        <v>1.858546588298412e-06</v>
      </c>
      <c r="AG5" t="n">
        <v>0.1297916666666667</v>
      </c>
      <c r="AH5" t="n">
        <v>128836.3736226182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8.271100000000001</v>
      </c>
      <c r="E6" t="n">
        <v>12.09</v>
      </c>
      <c r="F6" t="n">
        <v>7.86</v>
      </c>
      <c r="G6" t="n">
        <v>11.51</v>
      </c>
      <c r="H6" t="n">
        <v>0.17</v>
      </c>
      <c r="I6" t="n">
        <v>41</v>
      </c>
      <c r="J6" t="n">
        <v>205.58</v>
      </c>
      <c r="K6" t="n">
        <v>55.27</v>
      </c>
      <c r="L6" t="n">
        <v>2</v>
      </c>
      <c r="M6" t="n">
        <v>39</v>
      </c>
      <c r="N6" t="n">
        <v>43.31</v>
      </c>
      <c r="O6" t="n">
        <v>25589.2</v>
      </c>
      <c r="P6" t="n">
        <v>109.49</v>
      </c>
      <c r="Q6" t="n">
        <v>605.9</v>
      </c>
      <c r="R6" t="n">
        <v>49.22</v>
      </c>
      <c r="S6" t="n">
        <v>21.88</v>
      </c>
      <c r="T6" t="n">
        <v>12480.99</v>
      </c>
      <c r="U6" t="n">
        <v>0.44</v>
      </c>
      <c r="V6" t="n">
        <v>0.79</v>
      </c>
      <c r="W6" t="n">
        <v>1.06</v>
      </c>
      <c r="X6" t="n">
        <v>0.8</v>
      </c>
      <c r="Y6" t="n">
        <v>1</v>
      </c>
      <c r="Z6" t="n">
        <v>10</v>
      </c>
      <c r="AA6" t="n">
        <v>99.08485042720099</v>
      </c>
      <c r="AB6" t="n">
        <v>135.5722636695285</v>
      </c>
      <c r="AC6" t="n">
        <v>122.6334371018121</v>
      </c>
      <c r="AD6" t="n">
        <v>99084.85042720099</v>
      </c>
      <c r="AE6" t="n">
        <v>135572.2636695285</v>
      </c>
      <c r="AF6" t="n">
        <v>1.915852373153906e-06</v>
      </c>
      <c r="AG6" t="n">
        <v>0.1259375</v>
      </c>
      <c r="AH6" t="n">
        <v>122633.4371018121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8.4758</v>
      </c>
      <c r="E7" t="n">
        <v>11.8</v>
      </c>
      <c r="F7" t="n">
        <v>7.77</v>
      </c>
      <c r="G7" t="n">
        <v>12.96</v>
      </c>
      <c r="H7" t="n">
        <v>0.19</v>
      </c>
      <c r="I7" t="n">
        <v>36</v>
      </c>
      <c r="J7" t="n">
        <v>205.98</v>
      </c>
      <c r="K7" t="n">
        <v>55.27</v>
      </c>
      <c r="L7" t="n">
        <v>2.25</v>
      </c>
      <c r="M7" t="n">
        <v>34</v>
      </c>
      <c r="N7" t="n">
        <v>43.46</v>
      </c>
      <c r="O7" t="n">
        <v>25638.22</v>
      </c>
      <c r="P7" t="n">
        <v>107.46</v>
      </c>
      <c r="Q7" t="n">
        <v>605.84</v>
      </c>
      <c r="R7" t="n">
        <v>46.46</v>
      </c>
      <c r="S7" t="n">
        <v>21.88</v>
      </c>
      <c r="T7" t="n">
        <v>11127.64</v>
      </c>
      <c r="U7" t="n">
        <v>0.47</v>
      </c>
      <c r="V7" t="n">
        <v>0.8</v>
      </c>
      <c r="W7" t="n">
        <v>1.05</v>
      </c>
      <c r="X7" t="n">
        <v>0.72</v>
      </c>
      <c r="Y7" t="n">
        <v>1</v>
      </c>
      <c r="Z7" t="n">
        <v>10</v>
      </c>
      <c r="AA7" t="n">
        <v>95.14823081685809</v>
      </c>
      <c r="AB7" t="n">
        <v>130.1860070472599</v>
      </c>
      <c r="AC7" t="n">
        <v>117.7612372519125</v>
      </c>
      <c r="AD7" t="n">
        <v>95148.23081685809</v>
      </c>
      <c r="AE7" t="n">
        <v>130186.00704726</v>
      </c>
      <c r="AF7" t="n">
        <v>1.963267466767163e-06</v>
      </c>
      <c r="AG7" t="n">
        <v>0.1229166666666667</v>
      </c>
      <c r="AH7" t="n">
        <v>117761.2372519125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8.661300000000001</v>
      </c>
      <c r="E8" t="n">
        <v>11.55</v>
      </c>
      <c r="F8" t="n">
        <v>7.68</v>
      </c>
      <c r="G8" t="n">
        <v>14.41</v>
      </c>
      <c r="H8" t="n">
        <v>0.22</v>
      </c>
      <c r="I8" t="n">
        <v>32</v>
      </c>
      <c r="J8" t="n">
        <v>206.38</v>
      </c>
      <c r="K8" t="n">
        <v>55.27</v>
      </c>
      <c r="L8" t="n">
        <v>2.5</v>
      </c>
      <c r="M8" t="n">
        <v>30</v>
      </c>
      <c r="N8" t="n">
        <v>43.6</v>
      </c>
      <c r="O8" t="n">
        <v>25687.3</v>
      </c>
      <c r="P8" t="n">
        <v>105.68</v>
      </c>
      <c r="Q8" t="n">
        <v>605.9</v>
      </c>
      <c r="R8" t="n">
        <v>43.82</v>
      </c>
      <c r="S8" t="n">
        <v>21.88</v>
      </c>
      <c r="T8" t="n">
        <v>9824.41</v>
      </c>
      <c r="U8" t="n">
        <v>0.5</v>
      </c>
      <c r="V8" t="n">
        <v>0.8100000000000001</v>
      </c>
      <c r="W8" t="n">
        <v>1.04</v>
      </c>
      <c r="X8" t="n">
        <v>0.62</v>
      </c>
      <c r="Y8" t="n">
        <v>1</v>
      </c>
      <c r="Z8" t="n">
        <v>10</v>
      </c>
      <c r="AA8" t="n">
        <v>91.75336195983023</v>
      </c>
      <c r="AB8" t="n">
        <v>125.5409977060331</v>
      </c>
      <c r="AC8" t="n">
        <v>113.5595410828993</v>
      </c>
      <c r="AD8" t="n">
        <v>91753.36195983023</v>
      </c>
      <c r="AE8" t="n">
        <v>125540.9977060331</v>
      </c>
      <c r="AF8" t="n">
        <v>2.006235223803113e-06</v>
      </c>
      <c r="AG8" t="n">
        <v>0.1203125</v>
      </c>
      <c r="AH8" t="n">
        <v>113559.5410828993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8.8017</v>
      </c>
      <c r="E9" t="n">
        <v>11.36</v>
      </c>
      <c r="F9" t="n">
        <v>7.62</v>
      </c>
      <c r="G9" t="n">
        <v>15.77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104.43</v>
      </c>
      <c r="Q9" t="n">
        <v>605.88</v>
      </c>
      <c r="R9" t="n">
        <v>41.72</v>
      </c>
      <c r="S9" t="n">
        <v>21.88</v>
      </c>
      <c r="T9" t="n">
        <v>8794.040000000001</v>
      </c>
      <c r="U9" t="n">
        <v>0.52</v>
      </c>
      <c r="V9" t="n">
        <v>0.8100000000000001</v>
      </c>
      <c r="W9" t="n">
        <v>1.03</v>
      </c>
      <c r="X9" t="n">
        <v>0.5600000000000001</v>
      </c>
      <c r="Y9" t="n">
        <v>1</v>
      </c>
      <c r="Z9" t="n">
        <v>10</v>
      </c>
      <c r="AA9" t="n">
        <v>89.3631899878568</v>
      </c>
      <c r="AB9" t="n">
        <v>122.2706589670354</v>
      </c>
      <c r="AC9" t="n">
        <v>110.6013188832012</v>
      </c>
      <c r="AD9" t="n">
        <v>89363.18998785679</v>
      </c>
      <c r="AE9" t="n">
        <v>122270.6589670354</v>
      </c>
      <c r="AF9" t="n">
        <v>2.038756372524662e-06</v>
      </c>
      <c r="AG9" t="n">
        <v>0.1183333333333333</v>
      </c>
      <c r="AH9" t="n">
        <v>110601.3188832012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8.9392</v>
      </c>
      <c r="E10" t="n">
        <v>11.19</v>
      </c>
      <c r="F10" t="n">
        <v>7.57</v>
      </c>
      <c r="G10" t="n">
        <v>17.46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103.1</v>
      </c>
      <c r="Q10" t="n">
        <v>605.9</v>
      </c>
      <c r="R10" t="n">
        <v>40.06</v>
      </c>
      <c r="S10" t="n">
        <v>21.88</v>
      </c>
      <c r="T10" t="n">
        <v>7975.01</v>
      </c>
      <c r="U10" t="n">
        <v>0.55</v>
      </c>
      <c r="V10" t="n">
        <v>0.82</v>
      </c>
      <c r="W10" t="n">
        <v>1.03</v>
      </c>
      <c r="X10" t="n">
        <v>0.51</v>
      </c>
      <c r="Y10" t="n">
        <v>1</v>
      </c>
      <c r="Z10" t="n">
        <v>10</v>
      </c>
      <c r="AA10" t="n">
        <v>87.05687817874454</v>
      </c>
      <c r="AB10" t="n">
        <v>119.1150614025135</v>
      </c>
      <c r="AC10" t="n">
        <v>107.7468871213273</v>
      </c>
      <c r="AD10" t="n">
        <v>87056.87817874453</v>
      </c>
      <c r="AE10" t="n">
        <v>119115.0614025135</v>
      </c>
      <c r="AF10" t="n">
        <v>2.070605788117348e-06</v>
      </c>
      <c r="AG10" t="n">
        <v>0.1165625</v>
      </c>
      <c r="AH10" t="n">
        <v>107746.8871213273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9.039300000000001</v>
      </c>
      <c r="E11" t="n">
        <v>11.06</v>
      </c>
      <c r="F11" t="n">
        <v>7.52</v>
      </c>
      <c r="G11" t="n">
        <v>18.81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101.83</v>
      </c>
      <c r="Q11" t="n">
        <v>605.88</v>
      </c>
      <c r="R11" t="n">
        <v>38.87</v>
      </c>
      <c r="S11" t="n">
        <v>21.88</v>
      </c>
      <c r="T11" t="n">
        <v>7393.22</v>
      </c>
      <c r="U11" t="n">
        <v>0.5600000000000001</v>
      </c>
      <c r="V11" t="n">
        <v>0.82</v>
      </c>
      <c r="W11" t="n">
        <v>1.02</v>
      </c>
      <c r="X11" t="n">
        <v>0.47</v>
      </c>
      <c r="Y11" t="n">
        <v>1</v>
      </c>
      <c r="Z11" t="n">
        <v>10</v>
      </c>
      <c r="AA11" t="n">
        <v>85.20041380376185</v>
      </c>
      <c r="AB11" t="n">
        <v>116.5749649432356</v>
      </c>
      <c r="AC11" t="n">
        <v>105.4492139030743</v>
      </c>
      <c r="AD11" t="n">
        <v>85200.41380376185</v>
      </c>
      <c r="AE11" t="n">
        <v>116574.9649432356</v>
      </c>
      <c r="AF11" t="n">
        <v>2.093792162668823e-06</v>
      </c>
      <c r="AG11" t="n">
        <v>0.1152083333333333</v>
      </c>
      <c r="AH11" t="n">
        <v>105449.2139030743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9.1463</v>
      </c>
      <c r="E12" t="n">
        <v>10.93</v>
      </c>
      <c r="F12" t="n">
        <v>7.48</v>
      </c>
      <c r="G12" t="n">
        <v>20.39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100.49</v>
      </c>
      <c r="Q12" t="n">
        <v>605.87</v>
      </c>
      <c r="R12" t="n">
        <v>37.16</v>
      </c>
      <c r="S12" t="n">
        <v>21.88</v>
      </c>
      <c r="T12" t="n">
        <v>6547.58</v>
      </c>
      <c r="U12" t="n">
        <v>0.59</v>
      </c>
      <c r="V12" t="n">
        <v>0.83</v>
      </c>
      <c r="W12" t="n">
        <v>1.02</v>
      </c>
      <c r="X12" t="n">
        <v>0.42</v>
      </c>
      <c r="Y12" t="n">
        <v>1</v>
      </c>
      <c r="Z12" t="n">
        <v>10</v>
      </c>
      <c r="AA12" t="n">
        <v>83.31026414724057</v>
      </c>
      <c r="AB12" t="n">
        <v>113.9887787956668</v>
      </c>
      <c r="AC12" t="n">
        <v>103.1098497316936</v>
      </c>
      <c r="AD12" t="n">
        <v>83310.26414724057</v>
      </c>
      <c r="AE12" t="n">
        <v>113988.7787956668</v>
      </c>
      <c r="AF12" t="n">
        <v>2.118576798802768e-06</v>
      </c>
      <c r="AG12" t="n">
        <v>0.1138541666666667</v>
      </c>
      <c r="AH12" t="n">
        <v>103109.8497316936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9.242599999999999</v>
      </c>
      <c r="E13" t="n">
        <v>10.82</v>
      </c>
      <c r="F13" t="n">
        <v>7.44</v>
      </c>
      <c r="G13" t="n">
        <v>22.33</v>
      </c>
      <c r="H13" t="n">
        <v>0.32</v>
      </c>
      <c r="I13" t="n">
        <v>20</v>
      </c>
      <c r="J13" t="n">
        <v>208.37</v>
      </c>
      <c r="K13" t="n">
        <v>55.27</v>
      </c>
      <c r="L13" t="n">
        <v>3.75</v>
      </c>
      <c r="M13" t="n">
        <v>18</v>
      </c>
      <c r="N13" t="n">
        <v>44.35</v>
      </c>
      <c r="O13" t="n">
        <v>25933.43</v>
      </c>
      <c r="P13" t="n">
        <v>99.45</v>
      </c>
      <c r="Q13" t="n">
        <v>605.89</v>
      </c>
      <c r="R13" t="n">
        <v>36.11</v>
      </c>
      <c r="S13" t="n">
        <v>21.88</v>
      </c>
      <c r="T13" t="n">
        <v>6033.41</v>
      </c>
      <c r="U13" t="n">
        <v>0.61</v>
      </c>
      <c r="V13" t="n">
        <v>0.83</v>
      </c>
      <c r="W13" t="n">
        <v>1.02</v>
      </c>
      <c r="X13" t="n">
        <v>0.39</v>
      </c>
      <c r="Y13" t="n">
        <v>1</v>
      </c>
      <c r="Z13" t="n">
        <v>10</v>
      </c>
      <c r="AA13" t="n">
        <v>81.73302470947365</v>
      </c>
      <c r="AB13" t="n">
        <v>111.8307302140221</v>
      </c>
      <c r="AC13" t="n">
        <v>101.1577622778402</v>
      </c>
      <c r="AD13" t="n">
        <v>81733.02470947366</v>
      </c>
      <c r="AE13" t="n">
        <v>111830.7302140221</v>
      </c>
      <c r="AF13" t="n">
        <v>2.140882971323318e-06</v>
      </c>
      <c r="AG13" t="n">
        <v>0.1127083333333333</v>
      </c>
      <c r="AH13" t="n">
        <v>101157.7622778402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9.290800000000001</v>
      </c>
      <c r="E14" t="n">
        <v>10.76</v>
      </c>
      <c r="F14" t="n">
        <v>7.43</v>
      </c>
      <c r="G14" t="n">
        <v>23.46</v>
      </c>
      <c r="H14" t="n">
        <v>0.34</v>
      </c>
      <c r="I14" t="n">
        <v>19</v>
      </c>
      <c r="J14" t="n">
        <v>208.77</v>
      </c>
      <c r="K14" t="n">
        <v>55.27</v>
      </c>
      <c r="L14" t="n">
        <v>4</v>
      </c>
      <c r="M14" t="n">
        <v>17</v>
      </c>
      <c r="N14" t="n">
        <v>44.5</v>
      </c>
      <c r="O14" t="n">
        <v>25982.82</v>
      </c>
      <c r="P14" t="n">
        <v>98.42</v>
      </c>
      <c r="Q14" t="n">
        <v>605.84</v>
      </c>
      <c r="R14" t="n">
        <v>35.5</v>
      </c>
      <c r="S14" t="n">
        <v>21.88</v>
      </c>
      <c r="T14" t="n">
        <v>5729.34</v>
      </c>
      <c r="U14" t="n">
        <v>0.62</v>
      </c>
      <c r="V14" t="n">
        <v>0.83</v>
      </c>
      <c r="W14" t="n">
        <v>1.03</v>
      </c>
      <c r="X14" t="n">
        <v>0.37</v>
      </c>
      <c r="Y14" t="n">
        <v>1</v>
      </c>
      <c r="Z14" t="n">
        <v>10</v>
      </c>
      <c r="AA14" t="n">
        <v>80.68568653669378</v>
      </c>
      <c r="AB14" t="n">
        <v>110.3977159207262</v>
      </c>
      <c r="AC14" t="n">
        <v>99.86151285744782</v>
      </c>
      <c r="AD14" t="n">
        <v>80685.68653669379</v>
      </c>
      <c r="AE14" t="n">
        <v>110397.7159207262</v>
      </c>
      <c r="AF14" t="n">
        <v>2.152047639189263e-06</v>
      </c>
      <c r="AG14" t="n">
        <v>0.1120833333333333</v>
      </c>
      <c r="AH14" t="n">
        <v>99861.51285744781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9.361599999999999</v>
      </c>
      <c r="E15" t="n">
        <v>10.68</v>
      </c>
      <c r="F15" t="n">
        <v>7.39</v>
      </c>
      <c r="G15" t="n">
        <v>24.62</v>
      </c>
      <c r="H15" t="n">
        <v>0.36</v>
      </c>
      <c r="I15" t="n">
        <v>18</v>
      </c>
      <c r="J15" t="n">
        <v>209.17</v>
      </c>
      <c r="K15" t="n">
        <v>55.27</v>
      </c>
      <c r="L15" t="n">
        <v>4.25</v>
      </c>
      <c r="M15" t="n">
        <v>16</v>
      </c>
      <c r="N15" t="n">
        <v>44.65</v>
      </c>
      <c r="O15" t="n">
        <v>26032.25</v>
      </c>
      <c r="P15" t="n">
        <v>97.37</v>
      </c>
      <c r="Q15" t="n">
        <v>605.95</v>
      </c>
      <c r="R15" t="n">
        <v>34.43</v>
      </c>
      <c r="S15" t="n">
        <v>21.88</v>
      </c>
      <c r="T15" t="n">
        <v>5201.01</v>
      </c>
      <c r="U15" t="n">
        <v>0.64</v>
      </c>
      <c r="V15" t="n">
        <v>0.84</v>
      </c>
      <c r="W15" t="n">
        <v>1.02</v>
      </c>
      <c r="X15" t="n">
        <v>0.33</v>
      </c>
      <c r="Y15" t="n">
        <v>1</v>
      </c>
      <c r="Z15" t="n">
        <v>10</v>
      </c>
      <c r="AA15" t="n">
        <v>79.36493596529107</v>
      </c>
      <c r="AB15" t="n">
        <v>108.590606721531</v>
      </c>
      <c r="AC15" t="n">
        <v>98.22687162392954</v>
      </c>
      <c r="AD15" t="n">
        <v>79364.93596529106</v>
      </c>
      <c r="AE15" t="n">
        <v>108590.606721531</v>
      </c>
      <c r="AF15" t="n">
        <v>2.168447192818078e-06</v>
      </c>
      <c r="AG15" t="n">
        <v>0.11125</v>
      </c>
      <c r="AH15" t="n">
        <v>98226.87162392955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9.4017</v>
      </c>
      <c r="E16" t="n">
        <v>10.64</v>
      </c>
      <c r="F16" t="n">
        <v>7.38</v>
      </c>
      <c r="G16" t="n">
        <v>26.05</v>
      </c>
      <c r="H16" t="n">
        <v>0.38</v>
      </c>
      <c r="I16" t="n">
        <v>17</v>
      </c>
      <c r="J16" t="n">
        <v>209.58</v>
      </c>
      <c r="K16" t="n">
        <v>55.27</v>
      </c>
      <c r="L16" t="n">
        <v>4.5</v>
      </c>
      <c r="M16" t="n">
        <v>15</v>
      </c>
      <c r="N16" t="n">
        <v>44.8</v>
      </c>
      <c r="O16" t="n">
        <v>26081.73</v>
      </c>
      <c r="P16" t="n">
        <v>96.95</v>
      </c>
      <c r="Q16" t="n">
        <v>605.87</v>
      </c>
      <c r="R16" t="n">
        <v>34.39</v>
      </c>
      <c r="S16" t="n">
        <v>21.88</v>
      </c>
      <c r="T16" t="n">
        <v>5187.94</v>
      </c>
      <c r="U16" t="n">
        <v>0.64</v>
      </c>
      <c r="V16" t="n">
        <v>0.84</v>
      </c>
      <c r="W16" t="n">
        <v>1.01</v>
      </c>
      <c r="X16" t="n">
        <v>0.32</v>
      </c>
      <c r="Y16" t="n">
        <v>1</v>
      </c>
      <c r="Z16" t="n">
        <v>10</v>
      </c>
      <c r="AA16" t="n">
        <v>78.76244069461887</v>
      </c>
      <c r="AB16" t="n">
        <v>107.7662461119823</v>
      </c>
      <c r="AC16" t="n">
        <v>97.48118683395853</v>
      </c>
      <c r="AD16" t="n">
        <v>78762.44069461887</v>
      </c>
      <c r="AE16" t="n">
        <v>107766.2461119823</v>
      </c>
      <c r="AF16" t="n">
        <v>2.177735640565472e-06</v>
      </c>
      <c r="AG16" t="n">
        <v>0.1108333333333333</v>
      </c>
      <c r="AH16" t="n">
        <v>97481.18683395853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9.454800000000001</v>
      </c>
      <c r="E17" t="n">
        <v>10.58</v>
      </c>
      <c r="F17" t="n">
        <v>7.36</v>
      </c>
      <c r="G17" t="n">
        <v>27.61</v>
      </c>
      <c r="H17" t="n">
        <v>0.4</v>
      </c>
      <c r="I17" t="n">
        <v>16</v>
      </c>
      <c r="J17" t="n">
        <v>209.98</v>
      </c>
      <c r="K17" t="n">
        <v>55.27</v>
      </c>
      <c r="L17" t="n">
        <v>4.75</v>
      </c>
      <c r="M17" t="n">
        <v>14</v>
      </c>
      <c r="N17" t="n">
        <v>44.95</v>
      </c>
      <c r="O17" t="n">
        <v>26131.27</v>
      </c>
      <c r="P17" t="n">
        <v>95.89</v>
      </c>
      <c r="Q17" t="n">
        <v>605.84</v>
      </c>
      <c r="R17" t="n">
        <v>33.8</v>
      </c>
      <c r="S17" t="n">
        <v>21.88</v>
      </c>
      <c r="T17" t="n">
        <v>4897.43</v>
      </c>
      <c r="U17" t="n">
        <v>0.65</v>
      </c>
      <c r="V17" t="n">
        <v>0.84</v>
      </c>
      <c r="W17" t="n">
        <v>1.01</v>
      </c>
      <c r="X17" t="n">
        <v>0.31</v>
      </c>
      <c r="Y17" t="n">
        <v>1</v>
      </c>
      <c r="Z17" t="n">
        <v>10</v>
      </c>
      <c r="AA17" t="n">
        <v>77.66342191108525</v>
      </c>
      <c r="AB17" t="n">
        <v>106.2625201270656</v>
      </c>
      <c r="AC17" t="n">
        <v>96.12097434654908</v>
      </c>
      <c r="AD17" t="n">
        <v>77663.42191108526</v>
      </c>
      <c r="AE17" t="n">
        <v>106262.5201270656</v>
      </c>
      <c r="AF17" t="n">
        <v>2.190035305787084e-06</v>
      </c>
      <c r="AG17" t="n">
        <v>0.1102083333333333</v>
      </c>
      <c r="AH17" t="n">
        <v>96120.97434654908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9.516299999999999</v>
      </c>
      <c r="E18" t="n">
        <v>10.51</v>
      </c>
      <c r="F18" t="n">
        <v>7.34</v>
      </c>
      <c r="G18" t="n">
        <v>29.34</v>
      </c>
      <c r="H18" t="n">
        <v>0.42</v>
      </c>
      <c r="I18" t="n">
        <v>15</v>
      </c>
      <c r="J18" t="n">
        <v>210.38</v>
      </c>
      <c r="K18" t="n">
        <v>55.27</v>
      </c>
      <c r="L18" t="n">
        <v>5</v>
      </c>
      <c r="M18" t="n">
        <v>13</v>
      </c>
      <c r="N18" t="n">
        <v>45.11</v>
      </c>
      <c r="O18" t="n">
        <v>26180.86</v>
      </c>
      <c r="P18" t="n">
        <v>95.16</v>
      </c>
      <c r="Q18" t="n">
        <v>605.85</v>
      </c>
      <c r="R18" t="n">
        <v>32.72</v>
      </c>
      <c r="S18" t="n">
        <v>21.88</v>
      </c>
      <c r="T18" t="n">
        <v>4362.04</v>
      </c>
      <c r="U18" t="n">
        <v>0.67</v>
      </c>
      <c r="V18" t="n">
        <v>0.84</v>
      </c>
      <c r="W18" t="n">
        <v>1.02</v>
      </c>
      <c r="X18" t="n">
        <v>0.28</v>
      </c>
      <c r="Y18" t="n">
        <v>1</v>
      </c>
      <c r="Z18" t="n">
        <v>10</v>
      </c>
      <c r="AA18" t="n">
        <v>76.69919542415758</v>
      </c>
      <c r="AB18" t="n">
        <v>104.9432229089814</v>
      </c>
      <c r="AC18" t="n">
        <v>94.92758900331317</v>
      </c>
      <c r="AD18" t="n">
        <v>76699.19542415757</v>
      </c>
      <c r="AE18" t="n">
        <v>104943.2229089814</v>
      </c>
      <c r="AF18" t="n">
        <v>2.204280680761267e-06</v>
      </c>
      <c r="AG18" t="n">
        <v>0.1094791666666667</v>
      </c>
      <c r="AH18" t="n">
        <v>94927.58900331317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9.569900000000001</v>
      </c>
      <c r="E19" t="n">
        <v>10.45</v>
      </c>
      <c r="F19" t="n">
        <v>7.32</v>
      </c>
      <c r="G19" t="n">
        <v>31.36</v>
      </c>
      <c r="H19" t="n">
        <v>0.44</v>
      </c>
      <c r="I19" t="n">
        <v>14</v>
      </c>
      <c r="J19" t="n">
        <v>210.78</v>
      </c>
      <c r="K19" t="n">
        <v>55.27</v>
      </c>
      <c r="L19" t="n">
        <v>5.25</v>
      </c>
      <c r="M19" t="n">
        <v>12</v>
      </c>
      <c r="N19" t="n">
        <v>45.26</v>
      </c>
      <c r="O19" t="n">
        <v>26230.5</v>
      </c>
      <c r="P19" t="n">
        <v>93.87</v>
      </c>
      <c r="Q19" t="n">
        <v>605.84</v>
      </c>
      <c r="R19" t="n">
        <v>32.28</v>
      </c>
      <c r="S19" t="n">
        <v>21.88</v>
      </c>
      <c r="T19" t="n">
        <v>4145.27</v>
      </c>
      <c r="U19" t="n">
        <v>0.68</v>
      </c>
      <c r="V19" t="n">
        <v>0.85</v>
      </c>
      <c r="W19" t="n">
        <v>1.01</v>
      </c>
      <c r="X19" t="n">
        <v>0.26</v>
      </c>
      <c r="Y19" t="n">
        <v>1</v>
      </c>
      <c r="Z19" t="n">
        <v>10</v>
      </c>
      <c r="AA19" t="n">
        <v>75.49010271459294</v>
      </c>
      <c r="AB19" t="n">
        <v>103.2888889223502</v>
      </c>
      <c r="AC19" t="n">
        <v>93.4311423304932</v>
      </c>
      <c r="AD19" t="n">
        <v>75490.10271459294</v>
      </c>
      <c r="AE19" t="n">
        <v>103288.8889223502</v>
      </c>
      <c r="AF19" t="n">
        <v>2.21669616203958e-06</v>
      </c>
      <c r="AG19" t="n">
        <v>0.1088541666666667</v>
      </c>
      <c r="AH19" t="n">
        <v>93431.1423304932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9.556900000000001</v>
      </c>
      <c r="E20" t="n">
        <v>10.46</v>
      </c>
      <c r="F20" t="n">
        <v>7.33</v>
      </c>
      <c r="G20" t="n">
        <v>31.42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12</v>
      </c>
      <c r="N20" t="n">
        <v>45.41</v>
      </c>
      <c r="O20" t="n">
        <v>26280.2</v>
      </c>
      <c r="P20" t="n">
        <v>93.29000000000001</v>
      </c>
      <c r="Q20" t="n">
        <v>605.96</v>
      </c>
      <c r="R20" t="n">
        <v>32.66</v>
      </c>
      <c r="S20" t="n">
        <v>21.88</v>
      </c>
      <c r="T20" t="n">
        <v>4338.42</v>
      </c>
      <c r="U20" t="n">
        <v>0.67</v>
      </c>
      <c r="V20" t="n">
        <v>0.84</v>
      </c>
      <c r="W20" t="n">
        <v>1.01</v>
      </c>
      <c r="X20" t="n">
        <v>0.27</v>
      </c>
      <c r="Y20" t="n">
        <v>1</v>
      </c>
      <c r="Z20" t="n">
        <v>10</v>
      </c>
      <c r="AA20" t="n">
        <v>75.28773390157259</v>
      </c>
      <c r="AB20" t="n">
        <v>103.011998984494</v>
      </c>
      <c r="AC20" t="n">
        <v>93.18067837968843</v>
      </c>
      <c r="AD20" t="n">
        <v>75287.73390157259</v>
      </c>
      <c r="AE20" t="n">
        <v>103011.998984494</v>
      </c>
      <c r="AF20" t="n">
        <v>2.213684944565362e-06</v>
      </c>
      <c r="AG20" t="n">
        <v>0.1089583333333333</v>
      </c>
      <c r="AH20" t="n">
        <v>93180.67837968843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9.616899999999999</v>
      </c>
      <c r="E21" t="n">
        <v>10.4</v>
      </c>
      <c r="F21" t="n">
        <v>7.31</v>
      </c>
      <c r="G21" t="n">
        <v>33.72</v>
      </c>
      <c r="H21" t="n">
        <v>0.48</v>
      </c>
      <c r="I21" t="n">
        <v>13</v>
      </c>
      <c r="J21" t="n">
        <v>211.59</v>
      </c>
      <c r="K21" t="n">
        <v>55.27</v>
      </c>
      <c r="L21" t="n">
        <v>5.75</v>
      </c>
      <c r="M21" t="n">
        <v>11</v>
      </c>
      <c r="N21" t="n">
        <v>45.57</v>
      </c>
      <c r="O21" t="n">
        <v>26329.94</v>
      </c>
      <c r="P21" t="n">
        <v>92.77</v>
      </c>
      <c r="Q21" t="n">
        <v>605.9</v>
      </c>
      <c r="R21" t="n">
        <v>31.94</v>
      </c>
      <c r="S21" t="n">
        <v>21.88</v>
      </c>
      <c r="T21" t="n">
        <v>3980.64</v>
      </c>
      <c r="U21" t="n">
        <v>0.6899999999999999</v>
      </c>
      <c r="V21" t="n">
        <v>0.85</v>
      </c>
      <c r="W21" t="n">
        <v>1.01</v>
      </c>
      <c r="X21" t="n">
        <v>0.25</v>
      </c>
      <c r="Y21" t="n">
        <v>1</v>
      </c>
      <c r="Z21" t="n">
        <v>10</v>
      </c>
      <c r="AA21" t="n">
        <v>74.4793238131283</v>
      </c>
      <c r="AB21" t="n">
        <v>101.9058966369491</v>
      </c>
      <c r="AC21" t="n">
        <v>92.18014088776839</v>
      </c>
      <c r="AD21" t="n">
        <v>74479.3238131283</v>
      </c>
      <c r="AE21" t="n">
        <v>101905.8966369491</v>
      </c>
      <c r="AF21" t="n">
        <v>2.227582871369443e-06</v>
      </c>
      <c r="AG21" t="n">
        <v>0.1083333333333333</v>
      </c>
      <c r="AH21" t="n">
        <v>92180.14088776839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9.6889</v>
      </c>
      <c r="E22" t="n">
        <v>10.32</v>
      </c>
      <c r="F22" t="n">
        <v>7.27</v>
      </c>
      <c r="G22" t="n">
        <v>36.35</v>
      </c>
      <c r="H22" t="n">
        <v>0.5</v>
      </c>
      <c r="I22" t="n">
        <v>12</v>
      </c>
      <c r="J22" t="n">
        <v>211.99</v>
      </c>
      <c r="K22" t="n">
        <v>55.27</v>
      </c>
      <c r="L22" t="n">
        <v>6</v>
      </c>
      <c r="M22" t="n">
        <v>10</v>
      </c>
      <c r="N22" t="n">
        <v>45.72</v>
      </c>
      <c r="O22" t="n">
        <v>26379.74</v>
      </c>
      <c r="P22" t="n">
        <v>91.28</v>
      </c>
      <c r="Q22" t="n">
        <v>605.92</v>
      </c>
      <c r="R22" t="n">
        <v>30.83</v>
      </c>
      <c r="S22" t="n">
        <v>21.88</v>
      </c>
      <c r="T22" t="n">
        <v>3434.01</v>
      </c>
      <c r="U22" t="n">
        <v>0.71</v>
      </c>
      <c r="V22" t="n">
        <v>0.85</v>
      </c>
      <c r="W22" t="n">
        <v>1</v>
      </c>
      <c r="X22" t="n">
        <v>0.21</v>
      </c>
      <c r="Y22" t="n">
        <v>1</v>
      </c>
      <c r="Z22" t="n">
        <v>10</v>
      </c>
      <c r="AA22" t="n">
        <v>72.99225774634874</v>
      </c>
      <c r="AB22" t="n">
        <v>99.87122723965754</v>
      </c>
      <c r="AC22" t="n">
        <v>90.33965748207733</v>
      </c>
      <c r="AD22" t="n">
        <v>72992.25774634874</v>
      </c>
      <c r="AE22" t="n">
        <v>99871.22723965754</v>
      </c>
      <c r="AF22" t="n">
        <v>2.24426038353434e-06</v>
      </c>
      <c r="AG22" t="n">
        <v>0.1075</v>
      </c>
      <c r="AH22" t="n">
        <v>90339.65748207732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9.681100000000001</v>
      </c>
      <c r="E23" t="n">
        <v>10.33</v>
      </c>
      <c r="F23" t="n">
        <v>7.28</v>
      </c>
      <c r="G23" t="n">
        <v>36.39</v>
      </c>
      <c r="H23" t="n">
        <v>0.52</v>
      </c>
      <c r="I23" t="n">
        <v>12</v>
      </c>
      <c r="J23" t="n">
        <v>212.4</v>
      </c>
      <c r="K23" t="n">
        <v>55.27</v>
      </c>
      <c r="L23" t="n">
        <v>6.25</v>
      </c>
      <c r="M23" t="n">
        <v>10</v>
      </c>
      <c r="N23" t="n">
        <v>45.87</v>
      </c>
      <c r="O23" t="n">
        <v>26429.59</v>
      </c>
      <c r="P23" t="n">
        <v>91.09999999999999</v>
      </c>
      <c r="Q23" t="n">
        <v>605.84</v>
      </c>
      <c r="R23" t="n">
        <v>31.1</v>
      </c>
      <c r="S23" t="n">
        <v>21.88</v>
      </c>
      <c r="T23" t="n">
        <v>3565.49</v>
      </c>
      <c r="U23" t="n">
        <v>0.7</v>
      </c>
      <c r="V23" t="n">
        <v>0.85</v>
      </c>
      <c r="W23" t="n">
        <v>1.01</v>
      </c>
      <c r="X23" t="n">
        <v>0.22</v>
      </c>
      <c r="Y23" t="n">
        <v>1</v>
      </c>
      <c r="Z23" t="n">
        <v>10</v>
      </c>
      <c r="AA23" t="n">
        <v>72.97583380979233</v>
      </c>
      <c r="AB23" t="n">
        <v>99.84875528508815</v>
      </c>
      <c r="AC23" t="n">
        <v>90.31933021931242</v>
      </c>
      <c r="AD23" t="n">
        <v>72975.83380979234</v>
      </c>
      <c r="AE23" t="n">
        <v>99848.75528508815</v>
      </c>
      <c r="AF23" t="n">
        <v>2.24245365304981e-06</v>
      </c>
      <c r="AG23" t="n">
        <v>0.1076041666666667</v>
      </c>
      <c r="AH23" t="n">
        <v>90319.33021931243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9.7508</v>
      </c>
      <c r="E24" t="n">
        <v>10.26</v>
      </c>
      <c r="F24" t="n">
        <v>7.24</v>
      </c>
      <c r="G24" t="n">
        <v>39.52</v>
      </c>
      <c r="H24" t="n">
        <v>0.54</v>
      </c>
      <c r="I24" t="n">
        <v>11</v>
      </c>
      <c r="J24" t="n">
        <v>212.8</v>
      </c>
      <c r="K24" t="n">
        <v>55.27</v>
      </c>
      <c r="L24" t="n">
        <v>6.5</v>
      </c>
      <c r="M24" t="n">
        <v>9</v>
      </c>
      <c r="N24" t="n">
        <v>46.03</v>
      </c>
      <c r="O24" t="n">
        <v>26479.5</v>
      </c>
      <c r="P24" t="n">
        <v>89.95</v>
      </c>
      <c r="Q24" t="n">
        <v>605.87</v>
      </c>
      <c r="R24" t="n">
        <v>29.92</v>
      </c>
      <c r="S24" t="n">
        <v>21.88</v>
      </c>
      <c r="T24" t="n">
        <v>2983.82</v>
      </c>
      <c r="U24" t="n">
        <v>0.73</v>
      </c>
      <c r="V24" t="n">
        <v>0.85</v>
      </c>
      <c r="W24" t="n">
        <v>1.01</v>
      </c>
      <c r="X24" t="n">
        <v>0.19</v>
      </c>
      <c r="Y24" t="n">
        <v>1</v>
      </c>
      <c r="Z24" t="n">
        <v>10</v>
      </c>
      <c r="AA24" t="n">
        <v>71.71609826630747</v>
      </c>
      <c r="AB24" t="n">
        <v>98.12512953888321</v>
      </c>
      <c r="AC24" t="n">
        <v>88.76020489520079</v>
      </c>
      <c r="AD24" t="n">
        <v>71716.09826630747</v>
      </c>
      <c r="AE24" t="n">
        <v>98125.12953888321</v>
      </c>
      <c r="AF24" t="n">
        <v>2.258598411353884e-06</v>
      </c>
      <c r="AG24" t="n">
        <v>0.106875</v>
      </c>
      <c r="AH24" t="n">
        <v>88760.20489520079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9.734500000000001</v>
      </c>
      <c r="E25" t="n">
        <v>10.27</v>
      </c>
      <c r="F25" t="n">
        <v>7.26</v>
      </c>
      <c r="G25" t="n">
        <v>39.61</v>
      </c>
      <c r="H25" t="n">
        <v>0.5600000000000001</v>
      </c>
      <c r="I25" t="n">
        <v>11</v>
      </c>
      <c r="J25" t="n">
        <v>213.21</v>
      </c>
      <c r="K25" t="n">
        <v>55.27</v>
      </c>
      <c r="L25" t="n">
        <v>6.75</v>
      </c>
      <c r="M25" t="n">
        <v>9</v>
      </c>
      <c r="N25" t="n">
        <v>46.18</v>
      </c>
      <c r="O25" t="n">
        <v>26529.46</v>
      </c>
      <c r="P25" t="n">
        <v>89.45</v>
      </c>
      <c r="Q25" t="n">
        <v>605.84</v>
      </c>
      <c r="R25" t="n">
        <v>30.61</v>
      </c>
      <c r="S25" t="n">
        <v>21.88</v>
      </c>
      <c r="T25" t="n">
        <v>3325.04</v>
      </c>
      <c r="U25" t="n">
        <v>0.72</v>
      </c>
      <c r="V25" t="n">
        <v>0.85</v>
      </c>
      <c r="W25" t="n">
        <v>1.01</v>
      </c>
      <c r="X25" t="n">
        <v>0.2</v>
      </c>
      <c r="Y25" t="n">
        <v>1</v>
      </c>
      <c r="Z25" t="n">
        <v>10</v>
      </c>
      <c r="AA25" t="n">
        <v>71.60782954501325</v>
      </c>
      <c r="AB25" t="n">
        <v>97.97699149792959</v>
      </c>
      <c r="AC25" t="n">
        <v>88.62620494096271</v>
      </c>
      <c r="AD25" t="n">
        <v>71607.82954501324</v>
      </c>
      <c r="AE25" t="n">
        <v>97976.99149792959</v>
      </c>
      <c r="AF25" t="n">
        <v>2.254822807905442e-06</v>
      </c>
      <c r="AG25" t="n">
        <v>0.1069791666666667</v>
      </c>
      <c r="AH25" t="n">
        <v>88626.20494096271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9.735799999999999</v>
      </c>
      <c r="E26" t="n">
        <v>10.27</v>
      </c>
      <c r="F26" t="n">
        <v>7.26</v>
      </c>
      <c r="G26" t="n">
        <v>39.6</v>
      </c>
      <c r="H26" t="n">
        <v>0.58</v>
      </c>
      <c r="I26" t="n">
        <v>11</v>
      </c>
      <c r="J26" t="n">
        <v>213.61</v>
      </c>
      <c r="K26" t="n">
        <v>55.27</v>
      </c>
      <c r="L26" t="n">
        <v>7</v>
      </c>
      <c r="M26" t="n">
        <v>9</v>
      </c>
      <c r="N26" t="n">
        <v>46.34</v>
      </c>
      <c r="O26" t="n">
        <v>26579.47</v>
      </c>
      <c r="P26" t="n">
        <v>88.78</v>
      </c>
      <c r="Q26" t="n">
        <v>605.84</v>
      </c>
      <c r="R26" t="n">
        <v>30.3</v>
      </c>
      <c r="S26" t="n">
        <v>21.88</v>
      </c>
      <c r="T26" t="n">
        <v>3173.11</v>
      </c>
      <c r="U26" t="n">
        <v>0.72</v>
      </c>
      <c r="V26" t="n">
        <v>0.85</v>
      </c>
      <c r="W26" t="n">
        <v>1.01</v>
      </c>
      <c r="X26" t="n">
        <v>0.2</v>
      </c>
      <c r="Y26" t="n">
        <v>1</v>
      </c>
      <c r="Z26" t="n">
        <v>10</v>
      </c>
      <c r="AA26" t="n">
        <v>71.22402326523303</v>
      </c>
      <c r="AB26" t="n">
        <v>97.45185081359655</v>
      </c>
      <c r="AC26" t="n">
        <v>88.15118294650267</v>
      </c>
      <c r="AD26" t="n">
        <v>71224.02326523303</v>
      </c>
      <c r="AE26" t="n">
        <v>97451.85081359655</v>
      </c>
      <c r="AF26" t="n">
        <v>2.255123929652863e-06</v>
      </c>
      <c r="AG26" t="n">
        <v>0.1069791666666667</v>
      </c>
      <c r="AH26" t="n">
        <v>88151.18294650267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9.796200000000001</v>
      </c>
      <c r="E27" t="n">
        <v>10.21</v>
      </c>
      <c r="F27" t="n">
        <v>7.24</v>
      </c>
      <c r="G27" t="n">
        <v>43.43</v>
      </c>
      <c r="H27" t="n">
        <v>0.6</v>
      </c>
      <c r="I27" t="n">
        <v>10</v>
      </c>
      <c r="J27" t="n">
        <v>214.02</v>
      </c>
      <c r="K27" t="n">
        <v>55.27</v>
      </c>
      <c r="L27" t="n">
        <v>7.25</v>
      </c>
      <c r="M27" t="n">
        <v>8</v>
      </c>
      <c r="N27" t="n">
        <v>46.49</v>
      </c>
      <c r="O27" t="n">
        <v>26629.54</v>
      </c>
      <c r="P27" t="n">
        <v>87.97</v>
      </c>
      <c r="Q27" t="n">
        <v>605.84</v>
      </c>
      <c r="R27" t="n">
        <v>29.8</v>
      </c>
      <c r="S27" t="n">
        <v>21.88</v>
      </c>
      <c r="T27" t="n">
        <v>2925.96</v>
      </c>
      <c r="U27" t="n">
        <v>0.73</v>
      </c>
      <c r="V27" t="n">
        <v>0.85</v>
      </c>
      <c r="W27" t="n">
        <v>1</v>
      </c>
      <c r="X27" t="n">
        <v>0.18</v>
      </c>
      <c r="Y27" t="n">
        <v>1</v>
      </c>
      <c r="Z27" t="n">
        <v>10</v>
      </c>
      <c r="AA27" t="n">
        <v>70.29129968664449</v>
      </c>
      <c r="AB27" t="n">
        <v>96.17565726451217</v>
      </c>
      <c r="AC27" t="n">
        <v>86.99678751859361</v>
      </c>
      <c r="AD27" t="n">
        <v>70291.29968664449</v>
      </c>
      <c r="AE27" t="n">
        <v>96175.65726451216</v>
      </c>
      <c r="AF27" t="n">
        <v>2.269114509302305e-06</v>
      </c>
      <c r="AG27" t="n">
        <v>0.1063541666666667</v>
      </c>
      <c r="AH27" t="n">
        <v>86996.78751859361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9.797000000000001</v>
      </c>
      <c r="E28" t="n">
        <v>10.21</v>
      </c>
      <c r="F28" t="n">
        <v>7.24</v>
      </c>
      <c r="G28" t="n">
        <v>43.42</v>
      </c>
      <c r="H28" t="n">
        <v>0.62</v>
      </c>
      <c r="I28" t="n">
        <v>10</v>
      </c>
      <c r="J28" t="n">
        <v>214.42</v>
      </c>
      <c r="K28" t="n">
        <v>55.27</v>
      </c>
      <c r="L28" t="n">
        <v>7.5</v>
      </c>
      <c r="M28" t="n">
        <v>8</v>
      </c>
      <c r="N28" t="n">
        <v>46.65</v>
      </c>
      <c r="O28" t="n">
        <v>26679.66</v>
      </c>
      <c r="P28" t="n">
        <v>86.68000000000001</v>
      </c>
      <c r="Q28" t="n">
        <v>605.86</v>
      </c>
      <c r="R28" t="n">
        <v>29.66</v>
      </c>
      <c r="S28" t="n">
        <v>21.88</v>
      </c>
      <c r="T28" t="n">
        <v>2854.31</v>
      </c>
      <c r="U28" t="n">
        <v>0.74</v>
      </c>
      <c r="V28" t="n">
        <v>0.85</v>
      </c>
      <c r="W28" t="n">
        <v>1.01</v>
      </c>
      <c r="X28" t="n">
        <v>0.18</v>
      </c>
      <c r="Y28" t="n">
        <v>1</v>
      </c>
      <c r="Z28" t="n">
        <v>10</v>
      </c>
      <c r="AA28" t="n">
        <v>69.56916053626243</v>
      </c>
      <c r="AB28" t="n">
        <v>95.1875946204291</v>
      </c>
      <c r="AC28" t="n">
        <v>86.10302418650687</v>
      </c>
      <c r="AD28" t="n">
        <v>69569.16053626243</v>
      </c>
      <c r="AE28" t="n">
        <v>95187.5946204291</v>
      </c>
      <c r="AF28" t="n">
        <v>2.269299814993026e-06</v>
      </c>
      <c r="AG28" t="n">
        <v>0.1063541666666667</v>
      </c>
      <c r="AH28" t="n">
        <v>86103.02418650687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9.850899999999999</v>
      </c>
      <c r="E29" t="n">
        <v>10.15</v>
      </c>
      <c r="F29" t="n">
        <v>7.22</v>
      </c>
      <c r="G29" t="n">
        <v>48.14</v>
      </c>
      <c r="H29" t="n">
        <v>0.64</v>
      </c>
      <c r="I29" t="n">
        <v>9</v>
      </c>
      <c r="J29" t="n">
        <v>214.83</v>
      </c>
      <c r="K29" t="n">
        <v>55.27</v>
      </c>
      <c r="L29" t="n">
        <v>7.75</v>
      </c>
      <c r="M29" t="n">
        <v>7</v>
      </c>
      <c r="N29" t="n">
        <v>46.81</v>
      </c>
      <c r="O29" t="n">
        <v>26729.83</v>
      </c>
      <c r="P29" t="n">
        <v>85.56</v>
      </c>
      <c r="Q29" t="n">
        <v>605.84</v>
      </c>
      <c r="R29" t="n">
        <v>29.23</v>
      </c>
      <c r="S29" t="n">
        <v>21.88</v>
      </c>
      <c r="T29" t="n">
        <v>2647.93</v>
      </c>
      <c r="U29" t="n">
        <v>0.75</v>
      </c>
      <c r="V29" t="n">
        <v>0.86</v>
      </c>
      <c r="W29" t="n">
        <v>1</v>
      </c>
      <c r="X29" t="n">
        <v>0.16</v>
      </c>
      <c r="Y29" t="n">
        <v>1</v>
      </c>
      <c r="Z29" t="n">
        <v>10</v>
      </c>
      <c r="AA29" t="n">
        <v>68.52510251985311</v>
      </c>
      <c r="AB29" t="n">
        <v>93.75906838178969</v>
      </c>
      <c r="AC29" t="n">
        <v>84.81083448713359</v>
      </c>
      <c r="AD29" t="n">
        <v>68525.10251985311</v>
      </c>
      <c r="AE29" t="n">
        <v>93759.06838178969</v>
      </c>
      <c r="AF29" t="n">
        <v>2.281784785905359e-06</v>
      </c>
      <c r="AG29" t="n">
        <v>0.1057291666666667</v>
      </c>
      <c r="AH29" t="n">
        <v>84810.83448713359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9.8538</v>
      </c>
      <c r="E30" t="n">
        <v>10.15</v>
      </c>
      <c r="F30" t="n">
        <v>7.22</v>
      </c>
      <c r="G30" t="n">
        <v>48.12</v>
      </c>
      <c r="H30" t="n">
        <v>0.66</v>
      </c>
      <c r="I30" t="n">
        <v>9</v>
      </c>
      <c r="J30" t="n">
        <v>215.24</v>
      </c>
      <c r="K30" t="n">
        <v>55.27</v>
      </c>
      <c r="L30" t="n">
        <v>8</v>
      </c>
      <c r="M30" t="n">
        <v>7</v>
      </c>
      <c r="N30" t="n">
        <v>46.97</v>
      </c>
      <c r="O30" t="n">
        <v>26780.06</v>
      </c>
      <c r="P30" t="n">
        <v>85.43000000000001</v>
      </c>
      <c r="Q30" t="n">
        <v>605.9</v>
      </c>
      <c r="R30" t="n">
        <v>29.21</v>
      </c>
      <c r="S30" t="n">
        <v>21.88</v>
      </c>
      <c r="T30" t="n">
        <v>2638.08</v>
      </c>
      <c r="U30" t="n">
        <v>0.75</v>
      </c>
      <c r="V30" t="n">
        <v>0.86</v>
      </c>
      <c r="W30" t="n">
        <v>1</v>
      </c>
      <c r="X30" t="n">
        <v>0.16</v>
      </c>
      <c r="Y30" t="n">
        <v>1</v>
      </c>
      <c r="Z30" t="n">
        <v>10</v>
      </c>
      <c r="AA30" t="n">
        <v>68.4337144865511</v>
      </c>
      <c r="AB30" t="n">
        <v>93.63402724287045</v>
      </c>
      <c r="AC30" t="n">
        <v>84.69772709901639</v>
      </c>
      <c r="AD30" t="n">
        <v>68433.71448655109</v>
      </c>
      <c r="AE30" t="n">
        <v>93634.02724287045</v>
      </c>
      <c r="AF30" t="n">
        <v>2.282456519034223e-06</v>
      </c>
      <c r="AG30" t="n">
        <v>0.1057291666666667</v>
      </c>
      <c r="AH30" t="n">
        <v>84697.7270990164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9.847899999999999</v>
      </c>
      <c r="E31" t="n">
        <v>10.15</v>
      </c>
      <c r="F31" t="n">
        <v>7.22</v>
      </c>
      <c r="G31" t="n">
        <v>48.16</v>
      </c>
      <c r="H31" t="n">
        <v>0.68</v>
      </c>
      <c r="I31" t="n">
        <v>9</v>
      </c>
      <c r="J31" t="n">
        <v>215.65</v>
      </c>
      <c r="K31" t="n">
        <v>55.27</v>
      </c>
      <c r="L31" t="n">
        <v>8.25</v>
      </c>
      <c r="M31" t="n">
        <v>7</v>
      </c>
      <c r="N31" t="n">
        <v>47.12</v>
      </c>
      <c r="O31" t="n">
        <v>26830.34</v>
      </c>
      <c r="P31" t="n">
        <v>84.18000000000001</v>
      </c>
      <c r="Q31" t="n">
        <v>605.84</v>
      </c>
      <c r="R31" t="n">
        <v>29.43</v>
      </c>
      <c r="S31" t="n">
        <v>21.88</v>
      </c>
      <c r="T31" t="n">
        <v>2745.73</v>
      </c>
      <c r="U31" t="n">
        <v>0.74</v>
      </c>
      <c r="V31" t="n">
        <v>0.86</v>
      </c>
      <c r="W31" t="n">
        <v>1</v>
      </c>
      <c r="X31" t="n">
        <v>0.17</v>
      </c>
      <c r="Y31" t="n">
        <v>1</v>
      </c>
      <c r="Z31" t="n">
        <v>10</v>
      </c>
      <c r="AA31" t="n">
        <v>67.78279394370554</v>
      </c>
      <c r="AB31" t="n">
        <v>92.74340903956198</v>
      </c>
      <c r="AC31" t="n">
        <v>83.89210824704095</v>
      </c>
      <c r="AD31" t="n">
        <v>67782.79394370555</v>
      </c>
      <c r="AE31" t="n">
        <v>92743.40903956199</v>
      </c>
      <c r="AF31" t="n">
        <v>2.281089889565155e-06</v>
      </c>
      <c r="AG31" t="n">
        <v>0.1057291666666667</v>
      </c>
      <c r="AH31" t="n">
        <v>83892.10824704095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9.916</v>
      </c>
      <c r="E32" t="n">
        <v>10.08</v>
      </c>
      <c r="F32" t="n">
        <v>7.2</v>
      </c>
      <c r="G32" t="n">
        <v>53.97</v>
      </c>
      <c r="H32" t="n">
        <v>0.7</v>
      </c>
      <c r="I32" t="n">
        <v>8</v>
      </c>
      <c r="J32" t="n">
        <v>216.05</v>
      </c>
      <c r="K32" t="n">
        <v>55.27</v>
      </c>
      <c r="L32" t="n">
        <v>8.5</v>
      </c>
      <c r="M32" t="n">
        <v>6</v>
      </c>
      <c r="N32" t="n">
        <v>47.28</v>
      </c>
      <c r="O32" t="n">
        <v>26880.68</v>
      </c>
      <c r="P32" t="n">
        <v>82.56999999999999</v>
      </c>
      <c r="Q32" t="n">
        <v>605.85</v>
      </c>
      <c r="R32" t="n">
        <v>28.6</v>
      </c>
      <c r="S32" t="n">
        <v>21.88</v>
      </c>
      <c r="T32" t="n">
        <v>2336.22</v>
      </c>
      <c r="U32" t="n">
        <v>0.77</v>
      </c>
      <c r="V32" t="n">
        <v>0.86</v>
      </c>
      <c r="W32" t="n">
        <v>1</v>
      </c>
      <c r="X32" t="n">
        <v>0.14</v>
      </c>
      <c r="Y32" t="n">
        <v>1</v>
      </c>
      <c r="Z32" t="n">
        <v>10</v>
      </c>
      <c r="AA32" t="n">
        <v>66.39177646186988</v>
      </c>
      <c r="AB32" t="n">
        <v>90.84015755355522</v>
      </c>
      <c r="AC32" t="n">
        <v>82.17050041162778</v>
      </c>
      <c r="AD32" t="n">
        <v>66391.77646186989</v>
      </c>
      <c r="AE32" t="n">
        <v>90840.15755355521</v>
      </c>
      <c r="AF32" t="n">
        <v>2.296864036487787e-06</v>
      </c>
      <c r="AG32" t="n">
        <v>0.105</v>
      </c>
      <c r="AH32" t="n">
        <v>82170.50041162779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9.9267</v>
      </c>
      <c r="E33" t="n">
        <v>10.07</v>
      </c>
      <c r="F33" t="n">
        <v>7.18</v>
      </c>
      <c r="G33" t="n">
        <v>53.89</v>
      </c>
      <c r="H33" t="n">
        <v>0.72</v>
      </c>
      <c r="I33" t="n">
        <v>8</v>
      </c>
      <c r="J33" t="n">
        <v>216.46</v>
      </c>
      <c r="K33" t="n">
        <v>55.27</v>
      </c>
      <c r="L33" t="n">
        <v>8.75</v>
      </c>
      <c r="M33" t="n">
        <v>6</v>
      </c>
      <c r="N33" t="n">
        <v>47.44</v>
      </c>
      <c r="O33" t="n">
        <v>26931.07</v>
      </c>
      <c r="P33" t="n">
        <v>81.97</v>
      </c>
      <c r="Q33" t="n">
        <v>605.84</v>
      </c>
      <c r="R33" t="n">
        <v>28.1</v>
      </c>
      <c r="S33" t="n">
        <v>21.88</v>
      </c>
      <c r="T33" t="n">
        <v>2086.95</v>
      </c>
      <c r="U33" t="n">
        <v>0.78</v>
      </c>
      <c r="V33" t="n">
        <v>0.86</v>
      </c>
      <c r="W33" t="n">
        <v>1</v>
      </c>
      <c r="X33" t="n">
        <v>0.13</v>
      </c>
      <c r="Y33" t="n">
        <v>1</v>
      </c>
      <c r="Z33" t="n">
        <v>10</v>
      </c>
      <c r="AA33" t="n">
        <v>65.93999511167885</v>
      </c>
      <c r="AB33" t="n">
        <v>90.22201037903761</v>
      </c>
      <c r="AC33" t="n">
        <v>81.61134833587096</v>
      </c>
      <c r="AD33" t="n">
        <v>65939.99511167886</v>
      </c>
      <c r="AE33" t="n">
        <v>90222.01037903762</v>
      </c>
      <c r="AF33" t="n">
        <v>2.299342500101182e-06</v>
      </c>
      <c r="AG33" t="n">
        <v>0.1048958333333333</v>
      </c>
      <c r="AH33" t="n">
        <v>81611.34833587096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9.9171</v>
      </c>
      <c r="E34" t="n">
        <v>10.08</v>
      </c>
      <c r="F34" t="n">
        <v>7.19</v>
      </c>
      <c r="G34" t="n">
        <v>53.96</v>
      </c>
      <c r="H34" t="n">
        <v>0.74</v>
      </c>
      <c r="I34" t="n">
        <v>8</v>
      </c>
      <c r="J34" t="n">
        <v>216.87</v>
      </c>
      <c r="K34" t="n">
        <v>55.27</v>
      </c>
      <c r="L34" t="n">
        <v>9</v>
      </c>
      <c r="M34" t="n">
        <v>5</v>
      </c>
      <c r="N34" t="n">
        <v>47.6</v>
      </c>
      <c r="O34" t="n">
        <v>26981.51</v>
      </c>
      <c r="P34" t="n">
        <v>81.34999999999999</v>
      </c>
      <c r="Q34" t="n">
        <v>605.9</v>
      </c>
      <c r="R34" t="n">
        <v>28.32</v>
      </c>
      <c r="S34" t="n">
        <v>21.88</v>
      </c>
      <c r="T34" t="n">
        <v>2194.75</v>
      </c>
      <c r="U34" t="n">
        <v>0.77</v>
      </c>
      <c r="V34" t="n">
        <v>0.86</v>
      </c>
      <c r="W34" t="n">
        <v>1</v>
      </c>
      <c r="X34" t="n">
        <v>0.14</v>
      </c>
      <c r="Y34" t="n">
        <v>1</v>
      </c>
      <c r="Z34" t="n">
        <v>10</v>
      </c>
      <c r="AA34" t="n">
        <v>65.68859586966585</v>
      </c>
      <c r="AB34" t="n">
        <v>89.87803484516382</v>
      </c>
      <c r="AC34" t="n">
        <v>81.30020134417727</v>
      </c>
      <c r="AD34" t="n">
        <v>65688.59586966585</v>
      </c>
      <c r="AE34" t="n">
        <v>89878.03484516383</v>
      </c>
      <c r="AF34" t="n">
        <v>2.297118831812528e-06</v>
      </c>
      <c r="AG34" t="n">
        <v>0.105</v>
      </c>
      <c r="AH34" t="n">
        <v>81300.20134417727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9.9184</v>
      </c>
      <c r="E35" t="n">
        <v>10.08</v>
      </c>
      <c r="F35" t="n">
        <v>7.19</v>
      </c>
      <c r="G35" t="n">
        <v>53.95</v>
      </c>
      <c r="H35" t="n">
        <v>0.76</v>
      </c>
      <c r="I35" t="n">
        <v>8</v>
      </c>
      <c r="J35" t="n">
        <v>217.28</v>
      </c>
      <c r="K35" t="n">
        <v>55.27</v>
      </c>
      <c r="L35" t="n">
        <v>9.25</v>
      </c>
      <c r="M35" t="n">
        <v>3</v>
      </c>
      <c r="N35" t="n">
        <v>47.76</v>
      </c>
      <c r="O35" t="n">
        <v>27032.02</v>
      </c>
      <c r="P35" t="n">
        <v>80.67</v>
      </c>
      <c r="Q35" t="n">
        <v>605.87</v>
      </c>
      <c r="R35" t="n">
        <v>28.22</v>
      </c>
      <c r="S35" t="n">
        <v>21.88</v>
      </c>
      <c r="T35" t="n">
        <v>2146.02</v>
      </c>
      <c r="U35" t="n">
        <v>0.78</v>
      </c>
      <c r="V35" t="n">
        <v>0.86</v>
      </c>
      <c r="W35" t="n">
        <v>1</v>
      </c>
      <c r="X35" t="n">
        <v>0.14</v>
      </c>
      <c r="Y35" t="n">
        <v>1</v>
      </c>
      <c r="Z35" t="n">
        <v>10</v>
      </c>
      <c r="AA35" t="n">
        <v>65.30714387089529</v>
      </c>
      <c r="AB35" t="n">
        <v>89.3561153919717</v>
      </c>
      <c r="AC35" t="n">
        <v>80.8280931510791</v>
      </c>
      <c r="AD35" t="n">
        <v>65307.14387089529</v>
      </c>
      <c r="AE35" t="n">
        <v>89356.1153919717</v>
      </c>
      <c r="AF35" t="n">
        <v>2.29741995355995e-06</v>
      </c>
      <c r="AG35" t="n">
        <v>0.105</v>
      </c>
      <c r="AH35" t="n">
        <v>80828.0931510791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9.9094</v>
      </c>
      <c r="E36" t="n">
        <v>10.09</v>
      </c>
      <c r="F36" t="n">
        <v>7.2</v>
      </c>
      <c r="G36" t="n">
        <v>54.02</v>
      </c>
      <c r="H36" t="n">
        <v>0.78</v>
      </c>
      <c r="I36" t="n">
        <v>8</v>
      </c>
      <c r="J36" t="n">
        <v>217.69</v>
      </c>
      <c r="K36" t="n">
        <v>55.27</v>
      </c>
      <c r="L36" t="n">
        <v>9.5</v>
      </c>
      <c r="M36" t="n">
        <v>3</v>
      </c>
      <c r="N36" t="n">
        <v>47.92</v>
      </c>
      <c r="O36" t="n">
        <v>27082.57</v>
      </c>
      <c r="P36" t="n">
        <v>80.38</v>
      </c>
      <c r="Q36" t="n">
        <v>605.84</v>
      </c>
      <c r="R36" t="n">
        <v>28.58</v>
      </c>
      <c r="S36" t="n">
        <v>21.88</v>
      </c>
      <c r="T36" t="n">
        <v>2324.27</v>
      </c>
      <c r="U36" t="n">
        <v>0.77</v>
      </c>
      <c r="V36" t="n">
        <v>0.86</v>
      </c>
      <c r="W36" t="n">
        <v>1</v>
      </c>
      <c r="X36" t="n">
        <v>0.14</v>
      </c>
      <c r="Y36" t="n">
        <v>1</v>
      </c>
      <c r="Z36" t="n">
        <v>10</v>
      </c>
      <c r="AA36" t="n">
        <v>65.2323259331372</v>
      </c>
      <c r="AB36" t="n">
        <v>89.25374618879668</v>
      </c>
      <c r="AC36" t="n">
        <v>80.73549392097898</v>
      </c>
      <c r="AD36" t="n">
        <v>65232.3259331372</v>
      </c>
      <c r="AE36" t="n">
        <v>89253.74618879668</v>
      </c>
      <c r="AF36" t="n">
        <v>2.295335264539338e-06</v>
      </c>
      <c r="AG36" t="n">
        <v>0.1051041666666667</v>
      </c>
      <c r="AH36" t="n">
        <v>80735.49392097899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9.9734</v>
      </c>
      <c r="E37" t="n">
        <v>10.03</v>
      </c>
      <c r="F37" t="n">
        <v>7.18</v>
      </c>
      <c r="G37" t="n">
        <v>61.53</v>
      </c>
      <c r="H37" t="n">
        <v>0.79</v>
      </c>
      <c r="I37" t="n">
        <v>7</v>
      </c>
      <c r="J37" t="n">
        <v>218.1</v>
      </c>
      <c r="K37" t="n">
        <v>55.27</v>
      </c>
      <c r="L37" t="n">
        <v>9.75</v>
      </c>
      <c r="M37" t="n">
        <v>1</v>
      </c>
      <c r="N37" t="n">
        <v>48.08</v>
      </c>
      <c r="O37" t="n">
        <v>27133.18</v>
      </c>
      <c r="P37" t="n">
        <v>78.68000000000001</v>
      </c>
      <c r="Q37" t="n">
        <v>605.84</v>
      </c>
      <c r="R37" t="n">
        <v>27.69</v>
      </c>
      <c r="S37" t="n">
        <v>21.88</v>
      </c>
      <c r="T37" t="n">
        <v>1884.43</v>
      </c>
      <c r="U37" t="n">
        <v>0.79</v>
      </c>
      <c r="V37" t="n">
        <v>0.86</v>
      </c>
      <c r="W37" t="n">
        <v>1.01</v>
      </c>
      <c r="X37" t="n">
        <v>0.12</v>
      </c>
      <c r="Y37" t="n">
        <v>1</v>
      </c>
      <c r="Z37" t="n">
        <v>10</v>
      </c>
      <c r="AA37" t="n">
        <v>63.84392429096583</v>
      </c>
      <c r="AB37" t="n">
        <v>87.35407381002125</v>
      </c>
      <c r="AC37" t="n">
        <v>79.01712360782636</v>
      </c>
      <c r="AD37" t="n">
        <v>63843.92429096583</v>
      </c>
      <c r="AE37" t="n">
        <v>87354.07381002125</v>
      </c>
      <c r="AF37" t="n">
        <v>2.310159719797025e-06</v>
      </c>
      <c r="AG37" t="n">
        <v>0.1044791666666667</v>
      </c>
      <c r="AH37" t="n">
        <v>79017.12360782636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9.969799999999999</v>
      </c>
      <c r="E38" t="n">
        <v>10.03</v>
      </c>
      <c r="F38" t="n">
        <v>7.18</v>
      </c>
      <c r="G38" t="n">
        <v>61.56</v>
      </c>
      <c r="H38" t="n">
        <v>0.8100000000000001</v>
      </c>
      <c r="I38" t="n">
        <v>7</v>
      </c>
      <c r="J38" t="n">
        <v>218.51</v>
      </c>
      <c r="K38" t="n">
        <v>55.27</v>
      </c>
      <c r="L38" t="n">
        <v>10</v>
      </c>
      <c r="M38" t="n">
        <v>1</v>
      </c>
      <c r="N38" t="n">
        <v>48.24</v>
      </c>
      <c r="O38" t="n">
        <v>27183.85</v>
      </c>
      <c r="P38" t="n">
        <v>78.95999999999999</v>
      </c>
      <c r="Q38" t="n">
        <v>605.84</v>
      </c>
      <c r="R38" t="n">
        <v>27.79</v>
      </c>
      <c r="S38" t="n">
        <v>21.88</v>
      </c>
      <c r="T38" t="n">
        <v>1937.81</v>
      </c>
      <c r="U38" t="n">
        <v>0.79</v>
      </c>
      <c r="V38" t="n">
        <v>0.86</v>
      </c>
      <c r="W38" t="n">
        <v>1.01</v>
      </c>
      <c r="X38" t="n">
        <v>0.12</v>
      </c>
      <c r="Y38" t="n">
        <v>1</v>
      </c>
      <c r="Z38" t="n">
        <v>10</v>
      </c>
      <c r="AA38" t="n">
        <v>64.01911098836895</v>
      </c>
      <c r="AB38" t="n">
        <v>87.59377197809971</v>
      </c>
      <c r="AC38" t="n">
        <v>79.23394531916198</v>
      </c>
      <c r="AD38" t="n">
        <v>64019.11098836896</v>
      </c>
      <c r="AE38" t="n">
        <v>87593.77197809971</v>
      </c>
      <c r="AF38" t="n">
        <v>2.309325844188779e-06</v>
      </c>
      <c r="AG38" t="n">
        <v>0.1044791666666667</v>
      </c>
      <c r="AH38" t="n">
        <v>79233.94531916197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9.9682</v>
      </c>
      <c r="E39" t="n">
        <v>10.03</v>
      </c>
      <c r="F39" t="n">
        <v>7.18</v>
      </c>
      <c r="G39" t="n">
        <v>61.57</v>
      </c>
      <c r="H39" t="n">
        <v>0.83</v>
      </c>
      <c r="I39" t="n">
        <v>7</v>
      </c>
      <c r="J39" t="n">
        <v>218.92</v>
      </c>
      <c r="K39" t="n">
        <v>55.27</v>
      </c>
      <c r="L39" t="n">
        <v>10.25</v>
      </c>
      <c r="M39" t="n">
        <v>1</v>
      </c>
      <c r="N39" t="n">
        <v>48.4</v>
      </c>
      <c r="O39" t="n">
        <v>27234.57</v>
      </c>
      <c r="P39" t="n">
        <v>79.06</v>
      </c>
      <c r="Q39" t="n">
        <v>605.84</v>
      </c>
      <c r="R39" t="n">
        <v>27.87</v>
      </c>
      <c r="S39" t="n">
        <v>21.88</v>
      </c>
      <c r="T39" t="n">
        <v>1975.99</v>
      </c>
      <c r="U39" t="n">
        <v>0.79</v>
      </c>
      <c r="V39" t="n">
        <v>0.86</v>
      </c>
      <c r="W39" t="n">
        <v>1.01</v>
      </c>
      <c r="X39" t="n">
        <v>0.13</v>
      </c>
      <c r="Y39" t="n">
        <v>1</v>
      </c>
      <c r="Z39" t="n">
        <v>10</v>
      </c>
      <c r="AA39" t="n">
        <v>64.08366735703011</v>
      </c>
      <c r="AB39" t="n">
        <v>87.68210084972783</v>
      </c>
      <c r="AC39" t="n">
        <v>79.3138442072523</v>
      </c>
      <c r="AD39" t="n">
        <v>64083.66735703011</v>
      </c>
      <c r="AE39" t="n">
        <v>87682.10084972784</v>
      </c>
      <c r="AF39" t="n">
        <v>2.308955232807337e-06</v>
      </c>
      <c r="AG39" t="n">
        <v>0.1044791666666667</v>
      </c>
      <c r="AH39" t="n">
        <v>79313.8442072523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9.9687</v>
      </c>
      <c r="E40" t="n">
        <v>10.03</v>
      </c>
      <c r="F40" t="n">
        <v>7.18</v>
      </c>
      <c r="G40" t="n">
        <v>61.57</v>
      </c>
      <c r="H40" t="n">
        <v>0.85</v>
      </c>
      <c r="I40" t="n">
        <v>7</v>
      </c>
      <c r="J40" t="n">
        <v>219.33</v>
      </c>
      <c r="K40" t="n">
        <v>55.27</v>
      </c>
      <c r="L40" t="n">
        <v>10.5</v>
      </c>
      <c r="M40" t="n">
        <v>0</v>
      </c>
      <c r="N40" t="n">
        <v>48.56</v>
      </c>
      <c r="O40" t="n">
        <v>27285.35</v>
      </c>
      <c r="P40" t="n">
        <v>79.04000000000001</v>
      </c>
      <c r="Q40" t="n">
        <v>605.84</v>
      </c>
      <c r="R40" t="n">
        <v>27.8</v>
      </c>
      <c r="S40" t="n">
        <v>21.88</v>
      </c>
      <c r="T40" t="n">
        <v>1939.48</v>
      </c>
      <c r="U40" t="n">
        <v>0.79</v>
      </c>
      <c r="V40" t="n">
        <v>0.86</v>
      </c>
      <c r="W40" t="n">
        <v>1.01</v>
      </c>
      <c r="X40" t="n">
        <v>0.13</v>
      </c>
      <c r="Y40" t="n">
        <v>1</v>
      </c>
      <c r="Z40" t="n">
        <v>10</v>
      </c>
      <c r="AA40" t="n">
        <v>64.06963269178202</v>
      </c>
      <c r="AB40" t="n">
        <v>87.66289800156967</v>
      </c>
      <c r="AC40" t="n">
        <v>79.29647405197096</v>
      </c>
      <c r="AD40" t="n">
        <v>64069.63269178202</v>
      </c>
      <c r="AE40" t="n">
        <v>87662.89800156967</v>
      </c>
      <c r="AF40" t="n">
        <v>2.309071048864038e-06</v>
      </c>
      <c r="AG40" t="n">
        <v>0.1044791666666667</v>
      </c>
      <c r="AH40" t="n">
        <v>79296.47405197096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8.3573</v>
      </c>
      <c r="E2" t="n">
        <v>11.97</v>
      </c>
      <c r="F2" t="n">
        <v>8.27</v>
      </c>
      <c r="G2" t="n">
        <v>8.140000000000001</v>
      </c>
      <c r="H2" t="n">
        <v>0.14</v>
      </c>
      <c r="I2" t="n">
        <v>61</v>
      </c>
      <c r="J2" t="n">
        <v>124.63</v>
      </c>
      <c r="K2" t="n">
        <v>45</v>
      </c>
      <c r="L2" t="n">
        <v>1</v>
      </c>
      <c r="M2" t="n">
        <v>59</v>
      </c>
      <c r="N2" t="n">
        <v>18.64</v>
      </c>
      <c r="O2" t="n">
        <v>15605.44</v>
      </c>
      <c r="P2" t="n">
        <v>83.61</v>
      </c>
      <c r="Q2" t="n">
        <v>605.9299999999999</v>
      </c>
      <c r="R2" t="n">
        <v>61.88</v>
      </c>
      <c r="S2" t="n">
        <v>21.88</v>
      </c>
      <c r="T2" t="n">
        <v>18712.72</v>
      </c>
      <c r="U2" t="n">
        <v>0.35</v>
      </c>
      <c r="V2" t="n">
        <v>0.75</v>
      </c>
      <c r="W2" t="n">
        <v>1.09</v>
      </c>
      <c r="X2" t="n">
        <v>1.22</v>
      </c>
      <c r="Y2" t="n">
        <v>1</v>
      </c>
      <c r="Z2" t="n">
        <v>10</v>
      </c>
      <c r="AA2" t="n">
        <v>77.22035098951129</v>
      </c>
      <c r="AB2" t="n">
        <v>105.6562909452589</v>
      </c>
      <c r="AC2" t="n">
        <v>95.57260282700585</v>
      </c>
      <c r="AD2" t="n">
        <v>77220.35098951129</v>
      </c>
      <c r="AE2" t="n">
        <v>105656.2909452589</v>
      </c>
      <c r="AF2" t="n">
        <v>2.102330987642858e-06</v>
      </c>
      <c r="AG2" t="n">
        <v>0.1246875</v>
      </c>
      <c r="AH2" t="n">
        <v>95572.60282700585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8.824999999999999</v>
      </c>
      <c r="E3" t="n">
        <v>11.33</v>
      </c>
      <c r="F3" t="n">
        <v>8</v>
      </c>
      <c r="G3" t="n">
        <v>10.21</v>
      </c>
      <c r="H3" t="n">
        <v>0.18</v>
      </c>
      <c r="I3" t="n">
        <v>47</v>
      </c>
      <c r="J3" t="n">
        <v>124.96</v>
      </c>
      <c r="K3" t="n">
        <v>45</v>
      </c>
      <c r="L3" t="n">
        <v>1.25</v>
      </c>
      <c r="M3" t="n">
        <v>45</v>
      </c>
      <c r="N3" t="n">
        <v>18.71</v>
      </c>
      <c r="O3" t="n">
        <v>15645.96</v>
      </c>
      <c r="P3" t="n">
        <v>79.75</v>
      </c>
      <c r="Q3" t="n">
        <v>606.03</v>
      </c>
      <c r="R3" t="n">
        <v>53.49</v>
      </c>
      <c r="S3" t="n">
        <v>21.88</v>
      </c>
      <c r="T3" t="n">
        <v>14584.96</v>
      </c>
      <c r="U3" t="n">
        <v>0.41</v>
      </c>
      <c r="V3" t="n">
        <v>0.77</v>
      </c>
      <c r="W3" t="n">
        <v>1.06</v>
      </c>
      <c r="X3" t="n">
        <v>0.9399999999999999</v>
      </c>
      <c r="Y3" t="n">
        <v>1</v>
      </c>
      <c r="Z3" t="n">
        <v>10</v>
      </c>
      <c r="AA3" t="n">
        <v>70.19086900006155</v>
      </c>
      <c r="AB3" t="n">
        <v>96.03824356844029</v>
      </c>
      <c r="AC3" t="n">
        <v>86.87248839281344</v>
      </c>
      <c r="AD3" t="n">
        <v>70190.86900006156</v>
      </c>
      <c r="AE3" t="n">
        <v>96038.24356844029</v>
      </c>
      <c r="AF3" t="n">
        <v>2.219983842383092e-06</v>
      </c>
      <c r="AG3" t="n">
        <v>0.1180208333333333</v>
      </c>
      <c r="AH3" t="n">
        <v>86872.48839281344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9.1547</v>
      </c>
      <c r="E4" t="n">
        <v>10.92</v>
      </c>
      <c r="F4" t="n">
        <v>7.82</v>
      </c>
      <c r="G4" t="n">
        <v>12.35</v>
      </c>
      <c r="H4" t="n">
        <v>0.21</v>
      </c>
      <c r="I4" t="n">
        <v>38</v>
      </c>
      <c r="J4" t="n">
        <v>125.29</v>
      </c>
      <c r="K4" t="n">
        <v>45</v>
      </c>
      <c r="L4" t="n">
        <v>1.5</v>
      </c>
      <c r="M4" t="n">
        <v>36</v>
      </c>
      <c r="N4" t="n">
        <v>18.79</v>
      </c>
      <c r="O4" t="n">
        <v>15686.51</v>
      </c>
      <c r="P4" t="n">
        <v>76.95999999999999</v>
      </c>
      <c r="Q4" t="n">
        <v>605.96</v>
      </c>
      <c r="R4" t="n">
        <v>47.9</v>
      </c>
      <c r="S4" t="n">
        <v>21.88</v>
      </c>
      <c r="T4" t="n">
        <v>11837.04</v>
      </c>
      <c r="U4" t="n">
        <v>0.46</v>
      </c>
      <c r="V4" t="n">
        <v>0.79</v>
      </c>
      <c r="W4" t="n">
        <v>1.05</v>
      </c>
      <c r="X4" t="n">
        <v>0.76</v>
      </c>
      <c r="Y4" t="n">
        <v>1</v>
      </c>
      <c r="Z4" t="n">
        <v>10</v>
      </c>
      <c r="AA4" t="n">
        <v>65.64994041010017</v>
      </c>
      <c r="AB4" t="n">
        <v>89.82514474002758</v>
      </c>
      <c r="AC4" t="n">
        <v>81.25235899644349</v>
      </c>
      <c r="AD4" t="n">
        <v>65649.94041010017</v>
      </c>
      <c r="AE4" t="n">
        <v>89825.14474002758</v>
      </c>
      <c r="AF4" t="n">
        <v>2.302921935622039e-06</v>
      </c>
      <c r="AG4" t="n">
        <v>0.11375</v>
      </c>
      <c r="AH4" t="n">
        <v>81252.35899644349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9.405099999999999</v>
      </c>
      <c r="E5" t="n">
        <v>10.63</v>
      </c>
      <c r="F5" t="n">
        <v>7.68</v>
      </c>
      <c r="G5" t="n">
        <v>14.4</v>
      </c>
      <c r="H5" t="n">
        <v>0.25</v>
      </c>
      <c r="I5" t="n">
        <v>32</v>
      </c>
      <c r="J5" t="n">
        <v>125.62</v>
      </c>
      <c r="K5" t="n">
        <v>45</v>
      </c>
      <c r="L5" t="n">
        <v>1.75</v>
      </c>
      <c r="M5" t="n">
        <v>30</v>
      </c>
      <c r="N5" t="n">
        <v>18.87</v>
      </c>
      <c r="O5" t="n">
        <v>15727.09</v>
      </c>
      <c r="P5" t="n">
        <v>74.55</v>
      </c>
      <c r="Q5" t="n">
        <v>605.87</v>
      </c>
      <c r="R5" t="n">
        <v>43.61</v>
      </c>
      <c r="S5" t="n">
        <v>21.88</v>
      </c>
      <c r="T5" t="n">
        <v>9719.299999999999</v>
      </c>
      <c r="U5" t="n">
        <v>0.5</v>
      </c>
      <c r="V5" t="n">
        <v>0.8100000000000001</v>
      </c>
      <c r="W5" t="n">
        <v>1.04</v>
      </c>
      <c r="X5" t="n">
        <v>0.62</v>
      </c>
      <c r="Y5" t="n">
        <v>1</v>
      </c>
      <c r="Z5" t="n">
        <v>10</v>
      </c>
      <c r="AA5" t="n">
        <v>62.23821000332389</v>
      </c>
      <c r="AB5" t="n">
        <v>85.15706468255587</v>
      </c>
      <c r="AC5" t="n">
        <v>77.02979394796388</v>
      </c>
      <c r="AD5" t="n">
        <v>62238.21000332389</v>
      </c>
      <c r="AE5" t="n">
        <v>85157.06468255587</v>
      </c>
      <c r="AF5" t="n">
        <v>2.365911618809883e-06</v>
      </c>
      <c r="AG5" t="n">
        <v>0.1107291666666667</v>
      </c>
      <c r="AH5" t="n">
        <v>77029.79394796389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9.619199999999999</v>
      </c>
      <c r="E6" t="n">
        <v>10.4</v>
      </c>
      <c r="F6" t="n">
        <v>7.57</v>
      </c>
      <c r="G6" t="n">
        <v>16.83</v>
      </c>
      <c r="H6" t="n">
        <v>0.28</v>
      </c>
      <c r="I6" t="n">
        <v>27</v>
      </c>
      <c r="J6" t="n">
        <v>125.95</v>
      </c>
      <c r="K6" t="n">
        <v>45</v>
      </c>
      <c r="L6" t="n">
        <v>2</v>
      </c>
      <c r="M6" t="n">
        <v>25</v>
      </c>
      <c r="N6" t="n">
        <v>18.95</v>
      </c>
      <c r="O6" t="n">
        <v>15767.7</v>
      </c>
      <c r="P6" t="n">
        <v>72.27</v>
      </c>
      <c r="Q6" t="n">
        <v>605.85</v>
      </c>
      <c r="R6" t="n">
        <v>40.31</v>
      </c>
      <c r="S6" t="n">
        <v>21.88</v>
      </c>
      <c r="T6" t="n">
        <v>8096.54</v>
      </c>
      <c r="U6" t="n">
        <v>0.54</v>
      </c>
      <c r="V6" t="n">
        <v>0.82</v>
      </c>
      <c r="W6" t="n">
        <v>1.03</v>
      </c>
      <c r="X6" t="n">
        <v>0.52</v>
      </c>
      <c r="Y6" t="n">
        <v>1</v>
      </c>
      <c r="Z6" t="n">
        <v>10</v>
      </c>
      <c r="AA6" t="n">
        <v>59.35920709879455</v>
      </c>
      <c r="AB6" t="n">
        <v>81.21788589593673</v>
      </c>
      <c r="AC6" t="n">
        <v>73.46656485606628</v>
      </c>
      <c r="AD6" t="n">
        <v>59359.20709879455</v>
      </c>
      <c r="AE6" t="n">
        <v>81217.88589593674</v>
      </c>
      <c r="AF6" t="n">
        <v>2.419769810385433e-06</v>
      </c>
      <c r="AG6" t="n">
        <v>0.1083333333333333</v>
      </c>
      <c r="AH6" t="n">
        <v>73466.56485606628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9.7432</v>
      </c>
      <c r="E7" t="n">
        <v>10.26</v>
      </c>
      <c r="F7" t="n">
        <v>7.52</v>
      </c>
      <c r="G7" t="n">
        <v>18.8</v>
      </c>
      <c r="H7" t="n">
        <v>0.31</v>
      </c>
      <c r="I7" t="n">
        <v>24</v>
      </c>
      <c r="J7" t="n">
        <v>126.28</v>
      </c>
      <c r="K7" t="n">
        <v>45</v>
      </c>
      <c r="L7" t="n">
        <v>2.25</v>
      </c>
      <c r="M7" t="n">
        <v>22</v>
      </c>
      <c r="N7" t="n">
        <v>19.03</v>
      </c>
      <c r="O7" t="n">
        <v>15808.34</v>
      </c>
      <c r="P7" t="n">
        <v>70.65000000000001</v>
      </c>
      <c r="Q7" t="n">
        <v>605.87</v>
      </c>
      <c r="R7" t="n">
        <v>38.71</v>
      </c>
      <c r="S7" t="n">
        <v>21.88</v>
      </c>
      <c r="T7" t="n">
        <v>7312.87</v>
      </c>
      <c r="U7" t="n">
        <v>0.57</v>
      </c>
      <c r="V7" t="n">
        <v>0.82</v>
      </c>
      <c r="W7" t="n">
        <v>1.02</v>
      </c>
      <c r="X7" t="n">
        <v>0.46</v>
      </c>
      <c r="Y7" t="n">
        <v>1</v>
      </c>
      <c r="Z7" t="n">
        <v>10</v>
      </c>
      <c r="AA7" t="n">
        <v>57.6116088935977</v>
      </c>
      <c r="AB7" t="n">
        <v>78.82674493299614</v>
      </c>
      <c r="AC7" t="n">
        <v>71.30363103064055</v>
      </c>
      <c r="AD7" t="n">
        <v>57611.60889359769</v>
      </c>
      <c r="AE7" t="n">
        <v>78826.74493299614</v>
      </c>
      <c r="AF7" t="n">
        <v>2.450962784488039e-06</v>
      </c>
      <c r="AG7" t="n">
        <v>0.106875</v>
      </c>
      <c r="AH7" t="n">
        <v>71303.63103064055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9.8874</v>
      </c>
      <c r="E8" t="n">
        <v>10.11</v>
      </c>
      <c r="F8" t="n">
        <v>7.45</v>
      </c>
      <c r="G8" t="n">
        <v>21.27</v>
      </c>
      <c r="H8" t="n">
        <v>0.35</v>
      </c>
      <c r="I8" t="n">
        <v>21</v>
      </c>
      <c r="J8" t="n">
        <v>126.61</v>
      </c>
      <c r="K8" t="n">
        <v>45</v>
      </c>
      <c r="L8" t="n">
        <v>2.5</v>
      </c>
      <c r="M8" t="n">
        <v>19</v>
      </c>
      <c r="N8" t="n">
        <v>19.11</v>
      </c>
      <c r="O8" t="n">
        <v>15849</v>
      </c>
      <c r="P8" t="n">
        <v>68.92</v>
      </c>
      <c r="Q8" t="n">
        <v>605.9</v>
      </c>
      <c r="R8" t="n">
        <v>36.07</v>
      </c>
      <c r="S8" t="n">
        <v>21.88</v>
      </c>
      <c r="T8" t="n">
        <v>6007.2</v>
      </c>
      <c r="U8" t="n">
        <v>0.61</v>
      </c>
      <c r="V8" t="n">
        <v>0.83</v>
      </c>
      <c r="W8" t="n">
        <v>1.02</v>
      </c>
      <c r="X8" t="n">
        <v>0.39</v>
      </c>
      <c r="Y8" t="n">
        <v>1</v>
      </c>
      <c r="Z8" t="n">
        <v>10</v>
      </c>
      <c r="AA8" t="n">
        <v>55.69419263316997</v>
      </c>
      <c r="AB8" t="n">
        <v>76.20325141504493</v>
      </c>
      <c r="AC8" t="n">
        <v>68.93052005194548</v>
      </c>
      <c r="AD8" t="n">
        <v>55694.19263316997</v>
      </c>
      <c r="AE8" t="n">
        <v>76203.25141504493</v>
      </c>
      <c r="AF8" t="n">
        <v>2.487237194694458e-06</v>
      </c>
      <c r="AG8" t="n">
        <v>0.1053125</v>
      </c>
      <c r="AH8" t="n">
        <v>68930.52005194548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9.9643</v>
      </c>
      <c r="E9" t="n">
        <v>10.04</v>
      </c>
      <c r="F9" t="n">
        <v>7.42</v>
      </c>
      <c r="G9" t="n">
        <v>23.43</v>
      </c>
      <c r="H9" t="n">
        <v>0.38</v>
      </c>
      <c r="I9" t="n">
        <v>19</v>
      </c>
      <c r="J9" t="n">
        <v>126.94</v>
      </c>
      <c r="K9" t="n">
        <v>45</v>
      </c>
      <c r="L9" t="n">
        <v>2.75</v>
      </c>
      <c r="M9" t="n">
        <v>17</v>
      </c>
      <c r="N9" t="n">
        <v>19.19</v>
      </c>
      <c r="O9" t="n">
        <v>15889.69</v>
      </c>
      <c r="P9" t="n">
        <v>67.01000000000001</v>
      </c>
      <c r="Q9" t="n">
        <v>605.84</v>
      </c>
      <c r="R9" t="n">
        <v>35.42</v>
      </c>
      <c r="S9" t="n">
        <v>21.88</v>
      </c>
      <c r="T9" t="n">
        <v>5690.17</v>
      </c>
      <c r="U9" t="n">
        <v>0.62</v>
      </c>
      <c r="V9" t="n">
        <v>0.83</v>
      </c>
      <c r="W9" t="n">
        <v>1.02</v>
      </c>
      <c r="X9" t="n">
        <v>0.36</v>
      </c>
      <c r="Y9" t="n">
        <v>1</v>
      </c>
      <c r="Z9" t="n">
        <v>10</v>
      </c>
      <c r="AA9" t="n">
        <v>54.17077592958736</v>
      </c>
      <c r="AB9" t="n">
        <v>74.11884547280259</v>
      </c>
      <c r="AC9" t="n">
        <v>67.04504688734799</v>
      </c>
      <c r="AD9" t="n">
        <v>54170.77592958735</v>
      </c>
      <c r="AE9" t="n">
        <v>74118.8454728026</v>
      </c>
      <c r="AF9" t="n">
        <v>2.506581869762929e-06</v>
      </c>
      <c r="AG9" t="n">
        <v>0.1045833333333333</v>
      </c>
      <c r="AH9" t="n">
        <v>67045.046887348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10.0399</v>
      </c>
      <c r="E10" t="n">
        <v>9.960000000000001</v>
      </c>
      <c r="F10" t="n">
        <v>7.39</v>
      </c>
      <c r="G10" t="n">
        <v>26.1</v>
      </c>
      <c r="H10" t="n">
        <v>0.42</v>
      </c>
      <c r="I10" t="n">
        <v>17</v>
      </c>
      <c r="J10" t="n">
        <v>127.27</v>
      </c>
      <c r="K10" t="n">
        <v>45</v>
      </c>
      <c r="L10" t="n">
        <v>3</v>
      </c>
      <c r="M10" t="n">
        <v>15</v>
      </c>
      <c r="N10" t="n">
        <v>19.27</v>
      </c>
      <c r="O10" t="n">
        <v>15930.42</v>
      </c>
      <c r="P10" t="n">
        <v>65.93000000000001</v>
      </c>
      <c r="Q10" t="n">
        <v>605.89</v>
      </c>
      <c r="R10" t="n">
        <v>34.67</v>
      </c>
      <c r="S10" t="n">
        <v>21.88</v>
      </c>
      <c r="T10" t="n">
        <v>5326.09</v>
      </c>
      <c r="U10" t="n">
        <v>0.63</v>
      </c>
      <c r="V10" t="n">
        <v>0.84</v>
      </c>
      <c r="W10" t="n">
        <v>1.02</v>
      </c>
      <c r="X10" t="n">
        <v>0.34</v>
      </c>
      <c r="Y10" t="n">
        <v>1</v>
      </c>
      <c r="Z10" t="n">
        <v>10</v>
      </c>
      <c r="AA10" t="n">
        <v>53.12683497887254</v>
      </c>
      <c r="AB10" t="n">
        <v>72.69047940861103</v>
      </c>
      <c r="AC10" t="n">
        <v>65.75300207559803</v>
      </c>
      <c r="AD10" t="n">
        <v>53126.83497887255</v>
      </c>
      <c r="AE10" t="n">
        <v>72690.47940861102</v>
      </c>
      <c r="AF10" t="n">
        <v>2.525599521715809e-06</v>
      </c>
      <c r="AG10" t="n">
        <v>0.10375</v>
      </c>
      <c r="AH10" t="n">
        <v>65753.00207559804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10.1283</v>
      </c>
      <c r="E11" t="n">
        <v>9.869999999999999</v>
      </c>
      <c r="F11" t="n">
        <v>7.36</v>
      </c>
      <c r="G11" t="n">
        <v>29.43</v>
      </c>
      <c r="H11" t="n">
        <v>0.45</v>
      </c>
      <c r="I11" t="n">
        <v>15</v>
      </c>
      <c r="J11" t="n">
        <v>127.6</v>
      </c>
      <c r="K11" t="n">
        <v>45</v>
      </c>
      <c r="L11" t="n">
        <v>3.25</v>
      </c>
      <c r="M11" t="n">
        <v>13</v>
      </c>
      <c r="N11" t="n">
        <v>19.35</v>
      </c>
      <c r="O11" t="n">
        <v>15971.17</v>
      </c>
      <c r="P11" t="n">
        <v>63.63</v>
      </c>
      <c r="Q11" t="n">
        <v>605.87</v>
      </c>
      <c r="R11" t="n">
        <v>33.45</v>
      </c>
      <c r="S11" t="n">
        <v>21.88</v>
      </c>
      <c r="T11" t="n">
        <v>4727.96</v>
      </c>
      <c r="U11" t="n">
        <v>0.65</v>
      </c>
      <c r="V11" t="n">
        <v>0.84</v>
      </c>
      <c r="W11" t="n">
        <v>1.02</v>
      </c>
      <c r="X11" t="n">
        <v>0.3</v>
      </c>
      <c r="Y11" t="n">
        <v>1</v>
      </c>
      <c r="Z11" t="n">
        <v>10</v>
      </c>
      <c r="AA11" t="n">
        <v>51.3792486354376</v>
      </c>
      <c r="AB11" t="n">
        <v>70.29935467545637</v>
      </c>
      <c r="AC11" t="n">
        <v>63.59008293101026</v>
      </c>
      <c r="AD11" t="n">
        <v>51379.2486354376</v>
      </c>
      <c r="AE11" t="n">
        <v>70299.35467545637</v>
      </c>
      <c r="AF11" t="n">
        <v>2.547837093576054e-06</v>
      </c>
      <c r="AG11" t="n">
        <v>0.1028125</v>
      </c>
      <c r="AH11" t="n">
        <v>63590.08293101026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10.1989</v>
      </c>
      <c r="E12" t="n">
        <v>9.800000000000001</v>
      </c>
      <c r="F12" t="n">
        <v>7.32</v>
      </c>
      <c r="G12" t="n">
        <v>31.35</v>
      </c>
      <c r="H12" t="n">
        <v>0.48</v>
      </c>
      <c r="I12" t="n">
        <v>14</v>
      </c>
      <c r="J12" t="n">
        <v>127.93</v>
      </c>
      <c r="K12" t="n">
        <v>45</v>
      </c>
      <c r="L12" t="n">
        <v>3.5</v>
      </c>
      <c r="M12" t="n">
        <v>12</v>
      </c>
      <c r="N12" t="n">
        <v>19.43</v>
      </c>
      <c r="O12" t="n">
        <v>16011.95</v>
      </c>
      <c r="P12" t="n">
        <v>62.45</v>
      </c>
      <c r="Q12" t="n">
        <v>605.84</v>
      </c>
      <c r="R12" t="n">
        <v>32.16</v>
      </c>
      <c r="S12" t="n">
        <v>21.88</v>
      </c>
      <c r="T12" t="n">
        <v>4085.14</v>
      </c>
      <c r="U12" t="n">
        <v>0.68</v>
      </c>
      <c r="V12" t="n">
        <v>0.85</v>
      </c>
      <c r="W12" t="n">
        <v>1.01</v>
      </c>
      <c r="X12" t="n">
        <v>0.26</v>
      </c>
      <c r="Y12" t="n">
        <v>1</v>
      </c>
      <c r="Z12" t="n">
        <v>10</v>
      </c>
      <c r="AA12" t="n">
        <v>50.32277047931588</v>
      </c>
      <c r="AB12" t="n">
        <v>68.85383465372455</v>
      </c>
      <c r="AC12" t="n">
        <v>62.28252131135199</v>
      </c>
      <c r="AD12" t="n">
        <v>50322.77047931588</v>
      </c>
      <c r="AE12" t="n">
        <v>68853.83465372455</v>
      </c>
      <c r="AF12" t="n">
        <v>2.565596964315118e-06</v>
      </c>
      <c r="AG12" t="n">
        <v>0.1020833333333333</v>
      </c>
      <c r="AH12" t="n">
        <v>62282.52131135199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10.2444</v>
      </c>
      <c r="E13" t="n">
        <v>9.76</v>
      </c>
      <c r="F13" t="n">
        <v>7.3</v>
      </c>
      <c r="G13" t="n">
        <v>33.68</v>
      </c>
      <c r="H13" t="n">
        <v>0.52</v>
      </c>
      <c r="I13" t="n">
        <v>13</v>
      </c>
      <c r="J13" t="n">
        <v>128.26</v>
      </c>
      <c r="K13" t="n">
        <v>45</v>
      </c>
      <c r="L13" t="n">
        <v>3.75</v>
      </c>
      <c r="M13" t="n">
        <v>10</v>
      </c>
      <c r="N13" t="n">
        <v>19.51</v>
      </c>
      <c r="O13" t="n">
        <v>16052.76</v>
      </c>
      <c r="P13" t="n">
        <v>60.99</v>
      </c>
      <c r="Q13" t="n">
        <v>605.95</v>
      </c>
      <c r="R13" t="n">
        <v>31.65</v>
      </c>
      <c r="S13" t="n">
        <v>21.88</v>
      </c>
      <c r="T13" t="n">
        <v>3836.5</v>
      </c>
      <c r="U13" t="n">
        <v>0.6899999999999999</v>
      </c>
      <c r="V13" t="n">
        <v>0.85</v>
      </c>
      <c r="W13" t="n">
        <v>1.01</v>
      </c>
      <c r="X13" t="n">
        <v>0.24</v>
      </c>
      <c r="Y13" t="n">
        <v>1</v>
      </c>
      <c r="Z13" t="n">
        <v>10</v>
      </c>
      <c r="AA13" t="n">
        <v>49.29000867379129</v>
      </c>
      <c r="AB13" t="n">
        <v>67.44076438917128</v>
      </c>
      <c r="AC13" t="n">
        <v>61.00431248959067</v>
      </c>
      <c r="AD13" t="n">
        <v>49290.00867379129</v>
      </c>
      <c r="AE13" t="n">
        <v>67440.76438917128</v>
      </c>
      <c r="AF13" t="n">
        <v>2.577042773360833e-06</v>
      </c>
      <c r="AG13" t="n">
        <v>0.1016666666666667</v>
      </c>
      <c r="AH13" t="n">
        <v>61004.31248959067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10.2907</v>
      </c>
      <c r="E14" t="n">
        <v>9.720000000000001</v>
      </c>
      <c r="F14" t="n">
        <v>7.28</v>
      </c>
      <c r="G14" t="n">
        <v>36.39</v>
      </c>
      <c r="H14" t="n">
        <v>0.55</v>
      </c>
      <c r="I14" t="n">
        <v>12</v>
      </c>
      <c r="J14" t="n">
        <v>128.59</v>
      </c>
      <c r="K14" t="n">
        <v>45</v>
      </c>
      <c r="L14" t="n">
        <v>4</v>
      </c>
      <c r="M14" t="n">
        <v>6</v>
      </c>
      <c r="N14" t="n">
        <v>19.59</v>
      </c>
      <c r="O14" t="n">
        <v>16093.6</v>
      </c>
      <c r="P14" t="n">
        <v>60.14</v>
      </c>
      <c r="Q14" t="n">
        <v>606.0599999999999</v>
      </c>
      <c r="R14" t="n">
        <v>30.84</v>
      </c>
      <c r="S14" t="n">
        <v>21.88</v>
      </c>
      <c r="T14" t="n">
        <v>3438.22</v>
      </c>
      <c r="U14" t="n">
        <v>0.71</v>
      </c>
      <c r="V14" t="n">
        <v>0.85</v>
      </c>
      <c r="W14" t="n">
        <v>1.01</v>
      </c>
      <c r="X14" t="n">
        <v>0.22</v>
      </c>
      <c r="Y14" t="n">
        <v>1</v>
      </c>
      <c r="Z14" t="n">
        <v>10</v>
      </c>
      <c r="AA14" t="n">
        <v>48.58534845878934</v>
      </c>
      <c r="AB14" t="n">
        <v>66.47661719559143</v>
      </c>
      <c r="AC14" t="n">
        <v>60.13218215097669</v>
      </c>
      <c r="AD14" t="n">
        <v>48585.34845878934</v>
      </c>
      <c r="AE14" t="n">
        <v>66476.61719559143</v>
      </c>
      <c r="AF14" t="n">
        <v>2.588689827400758e-06</v>
      </c>
      <c r="AG14" t="n">
        <v>0.10125</v>
      </c>
      <c r="AH14" t="n">
        <v>60132.18215097669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10.2751</v>
      </c>
      <c r="E15" t="n">
        <v>9.73</v>
      </c>
      <c r="F15" t="n">
        <v>7.29</v>
      </c>
      <c r="G15" t="n">
        <v>36.47</v>
      </c>
      <c r="H15" t="n">
        <v>0.58</v>
      </c>
      <c r="I15" t="n">
        <v>12</v>
      </c>
      <c r="J15" t="n">
        <v>128.92</v>
      </c>
      <c r="K15" t="n">
        <v>45</v>
      </c>
      <c r="L15" t="n">
        <v>4.25</v>
      </c>
      <c r="M15" t="n">
        <v>3</v>
      </c>
      <c r="N15" t="n">
        <v>19.68</v>
      </c>
      <c r="O15" t="n">
        <v>16134.46</v>
      </c>
      <c r="P15" t="n">
        <v>59.36</v>
      </c>
      <c r="Q15" t="n">
        <v>605.98</v>
      </c>
      <c r="R15" t="n">
        <v>31.17</v>
      </c>
      <c r="S15" t="n">
        <v>21.88</v>
      </c>
      <c r="T15" t="n">
        <v>3602.25</v>
      </c>
      <c r="U15" t="n">
        <v>0.7</v>
      </c>
      <c r="V15" t="n">
        <v>0.85</v>
      </c>
      <c r="W15" t="n">
        <v>1.02</v>
      </c>
      <c r="X15" t="n">
        <v>0.24</v>
      </c>
      <c r="Y15" t="n">
        <v>1</v>
      </c>
      <c r="Z15" t="n">
        <v>10</v>
      </c>
      <c r="AA15" t="n">
        <v>48.26384646179868</v>
      </c>
      <c r="AB15" t="n">
        <v>66.03672397964196</v>
      </c>
      <c r="AC15" t="n">
        <v>59.73427172616329</v>
      </c>
      <c r="AD15" t="n">
        <v>48263.84646179868</v>
      </c>
      <c r="AE15" t="n">
        <v>66036.72397964196</v>
      </c>
      <c r="AF15" t="n">
        <v>2.584765550013656e-06</v>
      </c>
      <c r="AG15" t="n">
        <v>0.1013541666666667</v>
      </c>
      <c r="AH15" t="n">
        <v>59734.27172616329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10.2831</v>
      </c>
      <c r="E16" t="n">
        <v>9.720000000000001</v>
      </c>
      <c r="F16" t="n">
        <v>7.29</v>
      </c>
      <c r="G16" t="n">
        <v>36.43</v>
      </c>
      <c r="H16" t="n">
        <v>0.62</v>
      </c>
      <c r="I16" t="n">
        <v>12</v>
      </c>
      <c r="J16" t="n">
        <v>129.25</v>
      </c>
      <c r="K16" t="n">
        <v>45</v>
      </c>
      <c r="L16" t="n">
        <v>4.5</v>
      </c>
      <c r="M16" t="n">
        <v>2</v>
      </c>
      <c r="N16" t="n">
        <v>19.76</v>
      </c>
      <c r="O16" t="n">
        <v>16175.36</v>
      </c>
      <c r="P16" t="n">
        <v>59.08</v>
      </c>
      <c r="Q16" t="n">
        <v>605.91</v>
      </c>
      <c r="R16" t="n">
        <v>30.92</v>
      </c>
      <c r="S16" t="n">
        <v>21.88</v>
      </c>
      <c r="T16" t="n">
        <v>3477.19</v>
      </c>
      <c r="U16" t="n">
        <v>0.71</v>
      </c>
      <c r="V16" t="n">
        <v>0.85</v>
      </c>
      <c r="W16" t="n">
        <v>1.02</v>
      </c>
      <c r="X16" t="n">
        <v>0.23</v>
      </c>
      <c r="Y16" t="n">
        <v>1</v>
      </c>
      <c r="Z16" t="n">
        <v>10</v>
      </c>
      <c r="AA16" t="n">
        <v>48.07931913891964</v>
      </c>
      <c r="AB16" t="n">
        <v>65.78424555570804</v>
      </c>
      <c r="AC16" t="n">
        <v>59.50588948865386</v>
      </c>
      <c r="AD16" t="n">
        <v>48079.31913891964</v>
      </c>
      <c r="AE16" t="n">
        <v>65784.24555570804</v>
      </c>
      <c r="AF16" t="n">
        <v>2.586777999955759e-06</v>
      </c>
      <c r="AG16" t="n">
        <v>0.10125</v>
      </c>
      <c r="AH16" t="n">
        <v>59505.88948865385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10.2769</v>
      </c>
      <c r="E17" t="n">
        <v>9.73</v>
      </c>
      <c r="F17" t="n">
        <v>7.29</v>
      </c>
      <c r="G17" t="n">
        <v>36.46</v>
      </c>
      <c r="H17" t="n">
        <v>0.65</v>
      </c>
      <c r="I17" t="n">
        <v>12</v>
      </c>
      <c r="J17" t="n">
        <v>129.59</v>
      </c>
      <c r="K17" t="n">
        <v>45</v>
      </c>
      <c r="L17" t="n">
        <v>4.75</v>
      </c>
      <c r="M17" t="n">
        <v>0</v>
      </c>
      <c r="N17" t="n">
        <v>19.84</v>
      </c>
      <c r="O17" t="n">
        <v>16216.29</v>
      </c>
      <c r="P17" t="n">
        <v>59.02</v>
      </c>
      <c r="Q17" t="n">
        <v>605.9400000000001</v>
      </c>
      <c r="R17" t="n">
        <v>31.06</v>
      </c>
      <c r="S17" t="n">
        <v>21.88</v>
      </c>
      <c r="T17" t="n">
        <v>3548.84</v>
      </c>
      <c r="U17" t="n">
        <v>0.7</v>
      </c>
      <c r="V17" t="n">
        <v>0.85</v>
      </c>
      <c r="W17" t="n">
        <v>1.02</v>
      </c>
      <c r="X17" t="n">
        <v>0.23</v>
      </c>
      <c r="Y17" t="n">
        <v>1</v>
      </c>
      <c r="Z17" t="n">
        <v>10</v>
      </c>
      <c r="AA17" t="n">
        <v>48.07568662446212</v>
      </c>
      <c r="AB17" t="n">
        <v>65.77927538917203</v>
      </c>
      <c r="AC17" t="n">
        <v>59.50139366783636</v>
      </c>
      <c r="AD17" t="n">
        <v>48075.68662446211</v>
      </c>
      <c r="AE17" t="n">
        <v>65779.27538917203</v>
      </c>
      <c r="AF17" t="n">
        <v>2.585218351250629e-06</v>
      </c>
      <c r="AG17" t="n">
        <v>0.1013541666666667</v>
      </c>
      <c r="AH17" t="n">
        <v>59501.39366783636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5.5259</v>
      </c>
      <c r="E2" t="n">
        <v>18.1</v>
      </c>
      <c r="F2" t="n">
        <v>9.43</v>
      </c>
      <c r="G2" t="n">
        <v>4.92</v>
      </c>
      <c r="H2" t="n">
        <v>0.07000000000000001</v>
      </c>
      <c r="I2" t="n">
        <v>115</v>
      </c>
      <c r="J2" t="n">
        <v>263.32</v>
      </c>
      <c r="K2" t="n">
        <v>59.89</v>
      </c>
      <c r="L2" t="n">
        <v>1</v>
      </c>
      <c r="M2" t="n">
        <v>113</v>
      </c>
      <c r="N2" t="n">
        <v>67.43000000000001</v>
      </c>
      <c r="O2" t="n">
        <v>32710.1</v>
      </c>
      <c r="P2" t="n">
        <v>158.33</v>
      </c>
      <c r="Q2" t="n">
        <v>606.09</v>
      </c>
      <c r="R2" t="n">
        <v>98.11</v>
      </c>
      <c r="S2" t="n">
        <v>21.88</v>
      </c>
      <c r="T2" t="n">
        <v>36556.28</v>
      </c>
      <c r="U2" t="n">
        <v>0.22</v>
      </c>
      <c r="V2" t="n">
        <v>0.66</v>
      </c>
      <c r="W2" t="n">
        <v>1.18</v>
      </c>
      <c r="X2" t="n">
        <v>2.37</v>
      </c>
      <c r="Y2" t="n">
        <v>1</v>
      </c>
      <c r="Z2" t="n">
        <v>10</v>
      </c>
      <c r="AA2" t="n">
        <v>207.9026661465574</v>
      </c>
      <c r="AB2" t="n">
        <v>284.4615998398901</v>
      </c>
      <c r="AC2" t="n">
        <v>257.3129839956176</v>
      </c>
      <c r="AD2" t="n">
        <v>207902.6661465574</v>
      </c>
      <c r="AE2" t="n">
        <v>284461.5998398901</v>
      </c>
      <c r="AF2" t="n">
        <v>1.228598105553243e-06</v>
      </c>
      <c r="AG2" t="n">
        <v>0.1885416666666667</v>
      </c>
      <c r="AH2" t="n">
        <v>257312.9839956176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6.2439</v>
      </c>
      <c r="E3" t="n">
        <v>16.02</v>
      </c>
      <c r="F3" t="n">
        <v>8.81</v>
      </c>
      <c r="G3" t="n">
        <v>6.15</v>
      </c>
      <c r="H3" t="n">
        <v>0.08</v>
      </c>
      <c r="I3" t="n">
        <v>86</v>
      </c>
      <c r="J3" t="n">
        <v>263.79</v>
      </c>
      <c r="K3" t="n">
        <v>59.89</v>
      </c>
      <c r="L3" t="n">
        <v>1.25</v>
      </c>
      <c r="M3" t="n">
        <v>84</v>
      </c>
      <c r="N3" t="n">
        <v>67.65000000000001</v>
      </c>
      <c r="O3" t="n">
        <v>32767.75</v>
      </c>
      <c r="P3" t="n">
        <v>147.48</v>
      </c>
      <c r="Q3" t="n">
        <v>606.03</v>
      </c>
      <c r="R3" t="n">
        <v>78.51000000000001</v>
      </c>
      <c r="S3" t="n">
        <v>21.88</v>
      </c>
      <c r="T3" t="n">
        <v>26900.86</v>
      </c>
      <c r="U3" t="n">
        <v>0.28</v>
      </c>
      <c r="V3" t="n">
        <v>0.7</v>
      </c>
      <c r="W3" t="n">
        <v>1.14</v>
      </c>
      <c r="X3" t="n">
        <v>1.75</v>
      </c>
      <c r="Y3" t="n">
        <v>1</v>
      </c>
      <c r="Z3" t="n">
        <v>10</v>
      </c>
      <c r="AA3" t="n">
        <v>171.8318967323662</v>
      </c>
      <c r="AB3" t="n">
        <v>235.1079817973825</v>
      </c>
      <c r="AC3" t="n">
        <v>212.6696059908332</v>
      </c>
      <c r="AD3" t="n">
        <v>171831.8967323662</v>
      </c>
      <c r="AE3" t="n">
        <v>235107.9817973825</v>
      </c>
      <c r="AF3" t="n">
        <v>1.388234262520837e-06</v>
      </c>
      <c r="AG3" t="n">
        <v>0.166875</v>
      </c>
      <c r="AH3" t="n">
        <v>212669.6059908332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6.7593</v>
      </c>
      <c r="E4" t="n">
        <v>14.79</v>
      </c>
      <c r="F4" t="n">
        <v>8.449999999999999</v>
      </c>
      <c r="G4" t="n">
        <v>7.35</v>
      </c>
      <c r="H4" t="n">
        <v>0.1</v>
      </c>
      <c r="I4" t="n">
        <v>69</v>
      </c>
      <c r="J4" t="n">
        <v>264.25</v>
      </c>
      <c r="K4" t="n">
        <v>59.89</v>
      </c>
      <c r="L4" t="n">
        <v>1.5</v>
      </c>
      <c r="M4" t="n">
        <v>67</v>
      </c>
      <c r="N4" t="n">
        <v>67.87</v>
      </c>
      <c r="O4" t="n">
        <v>32825.49</v>
      </c>
      <c r="P4" t="n">
        <v>140.98</v>
      </c>
      <c r="Q4" t="n">
        <v>605.95</v>
      </c>
      <c r="R4" t="n">
        <v>67.48999999999999</v>
      </c>
      <c r="S4" t="n">
        <v>21.88</v>
      </c>
      <c r="T4" t="n">
        <v>21475.62</v>
      </c>
      <c r="U4" t="n">
        <v>0.32</v>
      </c>
      <c r="V4" t="n">
        <v>0.73</v>
      </c>
      <c r="W4" t="n">
        <v>1.1</v>
      </c>
      <c r="X4" t="n">
        <v>1.39</v>
      </c>
      <c r="Y4" t="n">
        <v>1</v>
      </c>
      <c r="Z4" t="n">
        <v>10</v>
      </c>
      <c r="AA4" t="n">
        <v>152.067913012658</v>
      </c>
      <c r="AB4" t="n">
        <v>208.0660273466669</v>
      </c>
      <c r="AC4" t="n">
        <v>188.2084977192637</v>
      </c>
      <c r="AD4" t="n">
        <v>152067.913012658</v>
      </c>
      <c r="AE4" t="n">
        <v>208066.0273466668</v>
      </c>
      <c r="AF4" t="n">
        <v>1.502825453747993e-06</v>
      </c>
      <c r="AG4" t="n">
        <v>0.1540625</v>
      </c>
      <c r="AH4" t="n">
        <v>188208.4977192637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7.1713</v>
      </c>
      <c r="E5" t="n">
        <v>13.94</v>
      </c>
      <c r="F5" t="n">
        <v>8.210000000000001</v>
      </c>
      <c r="G5" t="n">
        <v>8.640000000000001</v>
      </c>
      <c r="H5" t="n">
        <v>0.12</v>
      </c>
      <c r="I5" t="n">
        <v>57</v>
      </c>
      <c r="J5" t="n">
        <v>264.72</v>
      </c>
      <c r="K5" t="n">
        <v>59.89</v>
      </c>
      <c r="L5" t="n">
        <v>1.75</v>
      </c>
      <c r="M5" t="n">
        <v>55</v>
      </c>
      <c r="N5" t="n">
        <v>68.09</v>
      </c>
      <c r="O5" t="n">
        <v>32883.31</v>
      </c>
      <c r="P5" t="n">
        <v>136.45</v>
      </c>
      <c r="Q5" t="n">
        <v>605.9400000000001</v>
      </c>
      <c r="R5" t="n">
        <v>59.9</v>
      </c>
      <c r="S5" t="n">
        <v>21.88</v>
      </c>
      <c r="T5" t="n">
        <v>17741.29</v>
      </c>
      <c r="U5" t="n">
        <v>0.37</v>
      </c>
      <c r="V5" t="n">
        <v>0.75</v>
      </c>
      <c r="W5" t="n">
        <v>1.09</v>
      </c>
      <c r="X5" t="n">
        <v>1.15</v>
      </c>
      <c r="Y5" t="n">
        <v>1</v>
      </c>
      <c r="Z5" t="n">
        <v>10</v>
      </c>
      <c r="AA5" t="n">
        <v>139.0119272584467</v>
      </c>
      <c r="AB5" t="n">
        <v>190.2022516483238</v>
      </c>
      <c r="AC5" t="n">
        <v>172.0496157015983</v>
      </c>
      <c r="AD5" t="n">
        <v>139011.9272584467</v>
      </c>
      <c r="AE5" t="n">
        <v>190202.2516483238</v>
      </c>
      <c r="AF5" t="n">
        <v>1.594427259695972e-06</v>
      </c>
      <c r="AG5" t="n">
        <v>0.1452083333333333</v>
      </c>
      <c r="AH5" t="n">
        <v>172049.6157015983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7.4755</v>
      </c>
      <c r="E6" t="n">
        <v>13.38</v>
      </c>
      <c r="F6" t="n">
        <v>8.050000000000001</v>
      </c>
      <c r="G6" t="n">
        <v>9.85</v>
      </c>
      <c r="H6" t="n">
        <v>0.13</v>
      </c>
      <c r="I6" t="n">
        <v>49</v>
      </c>
      <c r="J6" t="n">
        <v>265.19</v>
      </c>
      <c r="K6" t="n">
        <v>59.89</v>
      </c>
      <c r="L6" t="n">
        <v>2</v>
      </c>
      <c r="M6" t="n">
        <v>47</v>
      </c>
      <c r="N6" t="n">
        <v>68.31</v>
      </c>
      <c r="O6" t="n">
        <v>32941.21</v>
      </c>
      <c r="P6" t="n">
        <v>133.25</v>
      </c>
      <c r="Q6" t="n">
        <v>606.03</v>
      </c>
      <c r="R6" t="n">
        <v>54.83</v>
      </c>
      <c r="S6" t="n">
        <v>21.88</v>
      </c>
      <c r="T6" t="n">
        <v>15246.07</v>
      </c>
      <c r="U6" t="n">
        <v>0.4</v>
      </c>
      <c r="V6" t="n">
        <v>0.77</v>
      </c>
      <c r="W6" t="n">
        <v>1.07</v>
      </c>
      <c r="X6" t="n">
        <v>0.99</v>
      </c>
      <c r="Y6" t="n">
        <v>1</v>
      </c>
      <c r="Z6" t="n">
        <v>10</v>
      </c>
      <c r="AA6" t="n">
        <v>130.4683015791526</v>
      </c>
      <c r="AB6" t="n">
        <v>178.5124860757561</v>
      </c>
      <c r="AC6" t="n">
        <v>161.4755049485836</v>
      </c>
      <c r="AD6" t="n">
        <v>130468.3015791526</v>
      </c>
      <c r="AE6" t="n">
        <v>178512.4860757561</v>
      </c>
      <c r="AF6" t="n">
        <v>1.662061408650766e-06</v>
      </c>
      <c r="AG6" t="n">
        <v>0.139375</v>
      </c>
      <c r="AH6" t="n">
        <v>161475.5049485836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7.7398</v>
      </c>
      <c r="E7" t="n">
        <v>12.92</v>
      </c>
      <c r="F7" t="n">
        <v>7.89</v>
      </c>
      <c r="G7" t="n">
        <v>11.01</v>
      </c>
      <c r="H7" t="n">
        <v>0.15</v>
      </c>
      <c r="I7" t="n">
        <v>43</v>
      </c>
      <c r="J7" t="n">
        <v>265.66</v>
      </c>
      <c r="K7" t="n">
        <v>59.89</v>
      </c>
      <c r="L7" t="n">
        <v>2.25</v>
      </c>
      <c r="M7" t="n">
        <v>41</v>
      </c>
      <c r="N7" t="n">
        <v>68.53</v>
      </c>
      <c r="O7" t="n">
        <v>32999.19</v>
      </c>
      <c r="P7" t="n">
        <v>130.39</v>
      </c>
      <c r="Q7" t="n">
        <v>605.9299999999999</v>
      </c>
      <c r="R7" t="n">
        <v>50.06</v>
      </c>
      <c r="S7" t="n">
        <v>21.88</v>
      </c>
      <c r="T7" t="n">
        <v>12890.91</v>
      </c>
      <c r="U7" t="n">
        <v>0.44</v>
      </c>
      <c r="V7" t="n">
        <v>0.78</v>
      </c>
      <c r="W7" t="n">
        <v>1.06</v>
      </c>
      <c r="X7" t="n">
        <v>0.83</v>
      </c>
      <c r="Y7" t="n">
        <v>1</v>
      </c>
      <c r="Z7" t="n">
        <v>10</v>
      </c>
      <c r="AA7" t="n">
        <v>123.4551145253298</v>
      </c>
      <c r="AB7" t="n">
        <v>168.916734148744</v>
      </c>
      <c r="AC7" t="n">
        <v>152.7955581177602</v>
      </c>
      <c r="AD7" t="n">
        <v>123455.1145253298</v>
      </c>
      <c r="AE7" t="n">
        <v>168916.734148744</v>
      </c>
      <c r="AF7" t="n">
        <v>1.720824411835356e-06</v>
      </c>
      <c r="AG7" t="n">
        <v>0.1345833333333333</v>
      </c>
      <c r="AH7" t="n">
        <v>152795.5581177601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7.9402</v>
      </c>
      <c r="E8" t="n">
        <v>12.59</v>
      </c>
      <c r="F8" t="n">
        <v>7.82</v>
      </c>
      <c r="G8" t="n">
        <v>12.35</v>
      </c>
      <c r="H8" t="n">
        <v>0.17</v>
      </c>
      <c r="I8" t="n">
        <v>38</v>
      </c>
      <c r="J8" t="n">
        <v>266.13</v>
      </c>
      <c r="K8" t="n">
        <v>59.89</v>
      </c>
      <c r="L8" t="n">
        <v>2.5</v>
      </c>
      <c r="M8" t="n">
        <v>36</v>
      </c>
      <c r="N8" t="n">
        <v>68.75</v>
      </c>
      <c r="O8" t="n">
        <v>33057.26</v>
      </c>
      <c r="P8" t="n">
        <v>128.8</v>
      </c>
      <c r="Q8" t="n">
        <v>605.99</v>
      </c>
      <c r="R8" t="n">
        <v>48.05</v>
      </c>
      <c r="S8" t="n">
        <v>21.88</v>
      </c>
      <c r="T8" t="n">
        <v>11911.97</v>
      </c>
      <c r="U8" t="n">
        <v>0.46</v>
      </c>
      <c r="V8" t="n">
        <v>0.79</v>
      </c>
      <c r="W8" t="n">
        <v>1.05</v>
      </c>
      <c r="X8" t="n">
        <v>0.76</v>
      </c>
      <c r="Y8" t="n">
        <v>1</v>
      </c>
      <c r="Z8" t="n">
        <v>10</v>
      </c>
      <c r="AA8" t="n">
        <v>119.0335998624575</v>
      </c>
      <c r="AB8" t="n">
        <v>162.8670227235452</v>
      </c>
      <c r="AC8" t="n">
        <v>147.3232226601571</v>
      </c>
      <c r="AD8" t="n">
        <v>119033.5998624575</v>
      </c>
      <c r="AE8" t="n">
        <v>162867.0227235452</v>
      </c>
      <c r="AF8" t="n">
        <v>1.76538024171879e-06</v>
      </c>
      <c r="AG8" t="n">
        <v>0.1311458333333333</v>
      </c>
      <c r="AH8" t="n">
        <v>147323.222660157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8.078799999999999</v>
      </c>
      <c r="E9" t="n">
        <v>12.38</v>
      </c>
      <c r="F9" t="n">
        <v>7.76</v>
      </c>
      <c r="G9" t="n">
        <v>13.3</v>
      </c>
      <c r="H9" t="n">
        <v>0.18</v>
      </c>
      <c r="I9" t="n">
        <v>35</v>
      </c>
      <c r="J9" t="n">
        <v>266.6</v>
      </c>
      <c r="K9" t="n">
        <v>59.89</v>
      </c>
      <c r="L9" t="n">
        <v>2.75</v>
      </c>
      <c r="M9" t="n">
        <v>33</v>
      </c>
      <c r="N9" t="n">
        <v>68.97</v>
      </c>
      <c r="O9" t="n">
        <v>33115.41</v>
      </c>
      <c r="P9" t="n">
        <v>127.29</v>
      </c>
      <c r="Q9" t="n">
        <v>605.87</v>
      </c>
      <c r="R9" t="n">
        <v>45.73</v>
      </c>
      <c r="S9" t="n">
        <v>21.88</v>
      </c>
      <c r="T9" t="n">
        <v>10764.43</v>
      </c>
      <c r="U9" t="n">
        <v>0.48</v>
      </c>
      <c r="V9" t="n">
        <v>0.8</v>
      </c>
      <c r="W9" t="n">
        <v>1.05</v>
      </c>
      <c r="X9" t="n">
        <v>0.7</v>
      </c>
      <c r="Y9" t="n">
        <v>1</v>
      </c>
      <c r="Z9" t="n">
        <v>10</v>
      </c>
      <c r="AA9" t="n">
        <v>115.785993000454</v>
      </c>
      <c r="AB9" t="n">
        <v>158.4235037406513</v>
      </c>
      <c r="AC9" t="n">
        <v>143.303786892471</v>
      </c>
      <c r="AD9" t="n">
        <v>115785.993000454</v>
      </c>
      <c r="AE9" t="n">
        <v>158423.5037406513</v>
      </c>
      <c r="AF9" t="n">
        <v>1.796195800710028e-06</v>
      </c>
      <c r="AG9" t="n">
        <v>0.1289583333333333</v>
      </c>
      <c r="AH9" t="n">
        <v>143303.786892471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8.2818</v>
      </c>
      <c r="E10" t="n">
        <v>12.07</v>
      </c>
      <c r="F10" t="n">
        <v>7.65</v>
      </c>
      <c r="G10" t="n">
        <v>14.82</v>
      </c>
      <c r="H10" t="n">
        <v>0.2</v>
      </c>
      <c r="I10" t="n">
        <v>31</v>
      </c>
      <c r="J10" t="n">
        <v>267.08</v>
      </c>
      <c r="K10" t="n">
        <v>59.89</v>
      </c>
      <c r="L10" t="n">
        <v>3</v>
      </c>
      <c r="M10" t="n">
        <v>29</v>
      </c>
      <c r="N10" t="n">
        <v>69.19</v>
      </c>
      <c r="O10" t="n">
        <v>33173.65</v>
      </c>
      <c r="P10" t="n">
        <v>125.15</v>
      </c>
      <c r="Q10" t="n">
        <v>605.95</v>
      </c>
      <c r="R10" t="n">
        <v>42.86</v>
      </c>
      <c r="S10" t="n">
        <v>21.88</v>
      </c>
      <c r="T10" t="n">
        <v>9353.530000000001</v>
      </c>
      <c r="U10" t="n">
        <v>0.51</v>
      </c>
      <c r="V10" t="n">
        <v>0.8100000000000001</v>
      </c>
      <c r="W10" t="n">
        <v>1.03</v>
      </c>
      <c r="X10" t="n">
        <v>0.6</v>
      </c>
      <c r="Y10" t="n">
        <v>1</v>
      </c>
      <c r="Z10" t="n">
        <v>10</v>
      </c>
      <c r="AA10" t="n">
        <v>111.1942838984153</v>
      </c>
      <c r="AB10" t="n">
        <v>152.1409247753363</v>
      </c>
      <c r="AC10" t="n">
        <v>137.6208084459488</v>
      </c>
      <c r="AD10" t="n">
        <v>111194.2838984153</v>
      </c>
      <c r="AE10" t="n">
        <v>152140.9247753363</v>
      </c>
      <c r="AF10" t="n">
        <v>1.841329700242648e-06</v>
      </c>
      <c r="AG10" t="n">
        <v>0.1257291666666667</v>
      </c>
      <c r="AH10" t="n">
        <v>137620.8084459488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8.376200000000001</v>
      </c>
      <c r="E11" t="n">
        <v>11.94</v>
      </c>
      <c r="F11" t="n">
        <v>7.62</v>
      </c>
      <c r="G11" t="n">
        <v>15.76</v>
      </c>
      <c r="H11" t="n">
        <v>0.22</v>
      </c>
      <c r="I11" t="n">
        <v>29</v>
      </c>
      <c r="J11" t="n">
        <v>267.55</v>
      </c>
      <c r="K11" t="n">
        <v>59.89</v>
      </c>
      <c r="L11" t="n">
        <v>3.25</v>
      </c>
      <c r="M11" t="n">
        <v>27</v>
      </c>
      <c r="N11" t="n">
        <v>69.41</v>
      </c>
      <c r="O11" t="n">
        <v>33231.97</v>
      </c>
      <c r="P11" t="n">
        <v>124.28</v>
      </c>
      <c r="Q11" t="n">
        <v>605.89</v>
      </c>
      <c r="R11" t="n">
        <v>41.66</v>
      </c>
      <c r="S11" t="n">
        <v>21.88</v>
      </c>
      <c r="T11" t="n">
        <v>8763.309999999999</v>
      </c>
      <c r="U11" t="n">
        <v>0.53</v>
      </c>
      <c r="V11" t="n">
        <v>0.8100000000000001</v>
      </c>
      <c r="W11" t="n">
        <v>1.03</v>
      </c>
      <c r="X11" t="n">
        <v>0.5600000000000001</v>
      </c>
      <c r="Y11" t="n">
        <v>1</v>
      </c>
      <c r="Z11" t="n">
        <v>10</v>
      </c>
      <c r="AA11" t="n">
        <v>109.2900701538015</v>
      </c>
      <c r="AB11" t="n">
        <v>149.5354955219755</v>
      </c>
      <c r="AC11" t="n">
        <v>135.264037703785</v>
      </c>
      <c r="AD11" t="n">
        <v>109290.0701538015</v>
      </c>
      <c r="AE11" t="n">
        <v>149535.4955219755</v>
      </c>
      <c r="AF11" t="n">
        <v>1.862318075197719e-06</v>
      </c>
      <c r="AG11" t="n">
        <v>0.124375</v>
      </c>
      <c r="AH11" t="n">
        <v>135264.037703785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8.475</v>
      </c>
      <c r="E12" t="n">
        <v>11.8</v>
      </c>
      <c r="F12" t="n">
        <v>7.58</v>
      </c>
      <c r="G12" t="n">
        <v>16.85</v>
      </c>
      <c r="H12" t="n">
        <v>0.23</v>
      </c>
      <c r="I12" t="n">
        <v>27</v>
      </c>
      <c r="J12" t="n">
        <v>268.02</v>
      </c>
      <c r="K12" t="n">
        <v>59.89</v>
      </c>
      <c r="L12" t="n">
        <v>3.5</v>
      </c>
      <c r="M12" t="n">
        <v>25</v>
      </c>
      <c r="N12" t="n">
        <v>69.64</v>
      </c>
      <c r="O12" t="n">
        <v>33290.38</v>
      </c>
      <c r="P12" t="n">
        <v>123.03</v>
      </c>
      <c r="Q12" t="n">
        <v>605.87</v>
      </c>
      <c r="R12" t="n">
        <v>40.32</v>
      </c>
      <c r="S12" t="n">
        <v>21.88</v>
      </c>
      <c r="T12" t="n">
        <v>8099.62</v>
      </c>
      <c r="U12" t="n">
        <v>0.54</v>
      </c>
      <c r="V12" t="n">
        <v>0.82</v>
      </c>
      <c r="W12" t="n">
        <v>1.04</v>
      </c>
      <c r="X12" t="n">
        <v>0.52</v>
      </c>
      <c r="Y12" t="n">
        <v>1</v>
      </c>
      <c r="Z12" t="n">
        <v>10</v>
      </c>
      <c r="AA12" t="n">
        <v>107.0947458310392</v>
      </c>
      <c r="AB12" t="n">
        <v>146.5317559327</v>
      </c>
      <c r="AC12" t="n">
        <v>132.546970805134</v>
      </c>
      <c r="AD12" t="n">
        <v>107094.7458310392</v>
      </c>
      <c r="AE12" t="n">
        <v>146531.7559327</v>
      </c>
      <c r="AF12" t="n">
        <v>1.884284721866797e-06</v>
      </c>
      <c r="AG12" t="n">
        <v>0.1229166666666667</v>
      </c>
      <c r="AH12" t="n">
        <v>132546.970805134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8.584899999999999</v>
      </c>
      <c r="E13" t="n">
        <v>11.65</v>
      </c>
      <c r="F13" t="n">
        <v>7.53</v>
      </c>
      <c r="G13" t="n">
        <v>18.08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121.81</v>
      </c>
      <c r="Q13" t="n">
        <v>605.84</v>
      </c>
      <c r="R13" t="n">
        <v>39.02</v>
      </c>
      <c r="S13" t="n">
        <v>21.88</v>
      </c>
      <c r="T13" t="n">
        <v>7462.53</v>
      </c>
      <c r="U13" t="n">
        <v>0.5600000000000001</v>
      </c>
      <c r="V13" t="n">
        <v>0.82</v>
      </c>
      <c r="W13" t="n">
        <v>1.03</v>
      </c>
      <c r="X13" t="n">
        <v>0.47</v>
      </c>
      <c r="Y13" t="n">
        <v>1</v>
      </c>
      <c r="Z13" t="n">
        <v>10</v>
      </c>
      <c r="AA13" t="n">
        <v>104.8015491847104</v>
      </c>
      <c r="AB13" t="n">
        <v>143.3941031124986</v>
      </c>
      <c r="AC13" t="n">
        <v>129.7087711663682</v>
      </c>
      <c r="AD13" t="n">
        <v>104801.5491847104</v>
      </c>
      <c r="AE13" t="n">
        <v>143394.1031124986</v>
      </c>
      <c r="AF13" t="n">
        <v>1.90871928126894e-06</v>
      </c>
      <c r="AG13" t="n">
        <v>0.1213541666666667</v>
      </c>
      <c r="AH13" t="n">
        <v>129708.7711663682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8.6812</v>
      </c>
      <c r="E14" t="n">
        <v>11.52</v>
      </c>
      <c r="F14" t="n">
        <v>7.5</v>
      </c>
      <c r="G14" t="n">
        <v>19.57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21</v>
      </c>
      <c r="N14" t="n">
        <v>70.09</v>
      </c>
      <c r="O14" t="n">
        <v>33407.45</v>
      </c>
      <c r="P14" t="n">
        <v>121.1</v>
      </c>
      <c r="Q14" t="n">
        <v>605.86</v>
      </c>
      <c r="R14" t="n">
        <v>38.16</v>
      </c>
      <c r="S14" t="n">
        <v>21.88</v>
      </c>
      <c r="T14" t="n">
        <v>7039.94</v>
      </c>
      <c r="U14" t="n">
        <v>0.57</v>
      </c>
      <c r="V14" t="n">
        <v>0.82</v>
      </c>
      <c r="W14" t="n">
        <v>1.02</v>
      </c>
      <c r="X14" t="n">
        <v>0.45</v>
      </c>
      <c r="Y14" t="n">
        <v>1</v>
      </c>
      <c r="Z14" t="n">
        <v>10</v>
      </c>
      <c r="AA14" t="n">
        <v>103.1112550194849</v>
      </c>
      <c r="AB14" t="n">
        <v>141.0813680651226</v>
      </c>
      <c r="AC14" t="n">
        <v>127.616760305969</v>
      </c>
      <c r="AD14" t="n">
        <v>103111.2550194849</v>
      </c>
      <c r="AE14" t="n">
        <v>141081.3680651226</v>
      </c>
      <c r="AF14" t="n">
        <v>1.930130091736878e-06</v>
      </c>
      <c r="AG14" t="n">
        <v>0.12</v>
      </c>
      <c r="AH14" t="n">
        <v>127616.760305969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8.735300000000001</v>
      </c>
      <c r="E15" t="n">
        <v>11.45</v>
      </c>
      <c r="F15" t="n">
        <v>7.48</v>
      </c>
      <c r="G15" t="n">
        <v>20.41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120.3</v>
      </c>
      <c r="Q15" t="n">
        <v>605.89</v>
      </c>
      <c r="R15" t="n">
        <v>37.27</v>
      </c>
      <c r="S15" t="n">
        <v>21.88</v>
      </c>
      <c r="T15" t="n">
        <v>6602.57</v>
      </c>
      <c r="U15" t="n">
        <v>0.59</v>
      </c>
      <c r="V15" t="n">
        <v>0.83</v>
      </c>
      <c r="W15" t="n">
        <v>1.03</v>
      </c>
      <c r="X15" t="n">
        <v>0.42</v>
      </c>
      <c r="Y15" t="n">
        <v>1</v>
      </c>
      <c r="Z15" t="n">
        <v>10</v>
      </c>
      <c r="AA15" t="n">
        <v>101.9176786753171</v>
      </c>
      <c r="AB15" t="n">
        <v>139.4482642541611</v>
      </c>
      <c r="AC15" t="n">
        <v>126.1395176306495</v>
      </c>
      <c r="AD15" t="n">
        <v>101917.6786753171</v>
      </c>
      <c r="AE15" t="n">
        <v>139448.2642541611</v>
      </c>
      <c r="AF15" t="n">
        <v>1.942158387129562e-06</v>
      </c>
      <c r="AG15" t="n">
        <v>0.1192708333333333</v>
      </c>
      <c r="AH15" t="n">
        <v>126139.5176306495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8.8459</v>
      </c>
      <c r="E16" t="n">
        <v>11.3</v>
      </c>
      <c r="F16" t="n">
        <v>7.44</v>
      </c>
      <c r="G16" t="n">
        <v>22.32</v>
      </c>
      <c r="H16" t="n">
        <v>0.3</v>
      </c>
      <c r="I16" t="n">
        <v>20</v>
      </c>
      <c r="J16" t="n">
        <v>269.92</v>
      </c>
      <c r="K16" t="n">
        <v>59.89</v>
      </c>
      <c r="L16" t="n">
        <v>4.5</v>
      </c>
      <c r="M16" t="n">
        <v>18</v>
      </c>
      <c r="N16" t="n">
        <v>70.54000000000001</v>
      </c>
      <c r="O16" t="n">
        <v>33524.86</v>
      </c>
      <c r="P16" t="n">
        <v>119.26</v>
      </c>
      <c r="Q16" t="n">
        <v>605.88</v>
      </c>
      <c r="R16" t="n">
        <v>36.08</v>
      </c>
      <c r="S16" t="n">
        <v>21.88</v>
      </c>
      <c r="T16" t="n">
        <v>6016.44</v>
      </c>
      <c r="U16" t="n">
        <v>0.61</v>
      </c>
      <c r="V16" t="n">
        <v>0.83</v>
      </c>
      <c r="W16" t="n">
        <v>1.02</v>
      </c>
      <c r="X16" t="n">
        <v>0.38</v>
      </c>
      <c r="Y16" t="n">
        <v>1</v>
      </c>
      <c r="Z16" t="n">
        <v>10</v>
      </c>
      <c r="AA16" t="n">
        <v>99.89196155911935</v>
      </c>
      <c r="AB16" t="n">
        <v>136.6765887274488</v>
      </c>
      <c r="AC16" t="n">
        <v>123.6323669261348</v>
      </c>
      <c r="AD16" t="n">
        <v>99891.96155911936</v>
      </c>
      <c r="AE16" t="n">
        <v>136676.5887274488</v>
      </c>
      <c r="AF16" t="n">
        <v>1.966748580668024e-06</v>
      </c>
      <c r="AG16" t="n">
        <v>0.1177083333333333</v>
      </c>
      <c r="AH16" t="n">
        <v>123632.3669261348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8.9087</v>
      </c>
      <c r="E17" t="n">
        <v>11.22</v>
      </c>
      <c r="F17" t="n">
        <v>7.41</v>
      </c>
      <c r="G17" t="n">
        <v>23.4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118.39</v>
      </c>
      <c r="Q17" t="n">
        <v>605.84</v>
      </c>
      <c r="R17" t="n">
        <v>35.12</v>
      </c>
      <c r="S17" t="n">
        <v>21.88</v>
      </c>
      <c r="T17" t="n">
        <v>5542.71</v>
      </c>
      <c r="U17" t="n">
        <v>0.62</v>
      </c>
      <c r="V17" t="n">
        <v>0.83</v>
      </c>
      <c r="W17" t="n">
        <v>1.02</v>
      </c>
      <c r="X17" t="n">
        <v>0.35</v>
      </c>
      <c r="Y17" t="n">
        <v>1</v>
      </c>
      <c r="Z17" t="n">
        <v>10</v>
      </c>
      <c r="AA17" t="n">
        <v>98.56966963130307</v>
      </c>
      <c r="AB17" t="n">
        <v>134.8673705764087</v>
      </c>
      <c r="AC17" t="n">
        <v>121.9958180161757</v>
      </c>
      <c r="AD17" t="n">
        <v>98569.66963130307</v>
      </c>
      <c r="AE17" t="n">
        <v>134867.3705764087</v>
      </c>
      <c r="AF17" t="n">
        <v>1.980711186040677e-06</v>
      </c>
      <c r="AG17" t="n">
        <v>0.116875</v>
      </c>
      <c r="AH17" t="n">
        <v>121995.8180161757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8.951700000000001</v>
      </c>
      <c r="E18" t="n">
        <v>11.17</v>
      </c>
      <c r="F18" t="n">
        <v>7.41</v>
      </c>
      <c r="G18" t="n">
        <v>24.69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117.71</v>
      </c>
      <c r="Q18" t="n">
        <v>605.84</v>
      </c>
      <c r="R18" t="n">
        <v>35.22</v>
      </c>
      <c r="S18" t="n">
        <v>21.88</v>
      </c>
      <c r="T18" t="n">
        <v>5596.68</v>
      </c>
      <c r="U18" t="n">
        <v>0.62</v>
      </c>
      <c r="V18" t="n">
        <v>0.84</v>
      </c>
      <c r="W18" t="n">
        <v>1.02</v>
      </c>
      <c r="X18" t="n">
        <v>0.35</v>
      </c>
      <c r="Y18" t="n">
        <v>1</v>
      </c>
      <c r="Z18" t="n">
        <v>10</v>
      </c>
      <c r="AA18" t="n">
        <v>97.69076688122072</v>
      </c>
      <c r="AB18" t="n">
        <v>133.6648170592939</v>
      </c>
      <c r="AC18" t="n">
        <v>120.9080345189395</v>
      </c>
      <c r="AD18" t="n">
        <v>97690.76688122073</v>
      </c>
      <c r="AE18" t="n">
        <v>133664.8170592939</v>
      </c>
      <c r="AF18" t="n">
        <v>1.990271568700297e-06</v>
      </c>
      <c r="AG18" t="n">
        <v>0.1163541666666667</v>
      </c>
      <c r="AH18" t="n">
        <v>120908.0345189395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9.0153</v>
      </c>
      <c r="E19" t="n">
        <v>11.09</v>
      </c>
      <c r="F19" t="n">
        <v>7.38</v>
      </c>
      <c r="G19" t="n">
        <v>26.05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116.94</v>
      </c>
      <c r="Q19" t="n">
        <v>605.85</v>
      </c>
      <c r="R19" t="n">
        <v>34.17</v>
      </c>
      <c r="S19" t="n">
        <v>21.88</v>
      </c>
      <c r="T19" t="n">
        <v>5075.03</v>
      </c>
      <c r="U19" t="n">
        <v>0.64</v>
      </c>
      <c r="V19" t="n">
        <v>0.84</v>
      </c>
      <c r="W19" t="n">
        <v>1.02</v>
      </c>
      <c r="X19" t="n">
        <v>0.32</v>
      </c>
      <c r="Y19" t="n">
        <v>1</v>
      </c>
      <c r="Z19" t="n">
        <v>10</v>
      </c>
      <c r="AA19" t="n">
        <v>96.451254965334</v>
      </c>
      <c r="AB19" t="n">
        <v>131.9688621725721</v>
      </c>
      <c r="AC19" t="n">
        <v>119.3739391863183</v>
      </c>
      <c r="AD19" t="n">
        <v>96451.254965334</v>
      </c>
      <c r="AE19" t="n">
        <v>131968.8621725721</v>
      </c>
      <c r="AF19" t="n">
        <v>2.004412041657314e-06</v>
      </c>
      <c r="AG19" t="n">
        <v>0.1155208333333333</v>
      </c>
      <c r="AH19" t="n">
        <v>119373.9391863183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9.022600000000001</v>
      </c>
      <c r="E20" t="n">
        <v>11.08</v>
      </c>
      <c r="F20" t="n">
        <v>7.37</v>
      </c>
      <c r="G20" t="n">
        <v>26.01</v>
      </c>
      <c r="H20" t="n">
        <v>0.36</v>
      </c>
      <c r="I20" t="n">
        <v>17</v>
      </c>
      <c r="J20" t="n">
        <v>271.84</v>
      </c>
      <c r="K20" t="n">
        <v>59.89</v>
      </c>
      <c r="L20" t="n">
        <v>5.5</v>
      </c>
      <c r="M20" t="n">
        <v>15</v>
      </c>
      <c r="N20" t="n">
        <v>71.45</v>
      </c>
      <c r="O20" t="n">
        <v>33760.74</v>
      </c>
      <c r="P20" t="n">
        <v>116.56</v>
      </c>
      <c r="Q20" t="n">
        <v>605.96</v>
      </c>
      <c r="R20" t="n">
        <v>33.88</v>
      </c>
      <c r="S20" t="n">
        <v>21.88</v>
      </c>
      <c r="T20" t="n">
        <v>4930.78</v>
      </c>
      <c r="U20" t="n">
        <v>0.65</v>
      </c>
      <c r="V20" t="n">
        <v>0.84</v>
      </c>
      <c r="W20" t="n">
        <v>1.02</v>
      </c>
      <c r="X20" t="n">
        <v>0.31</v>
      </c>
      <c r="Y20" t="n">
        <v>1</v>
      </c>
      <c r="Z20" t="n">
        <v>10</v>
      </c>
      <c r="AA20" t="n">
        <v>96.11299728011446</v>
      </c>
      <c r="AB20" t="n">
        <v>131.5060430847791</v>
      </c>
      <c r="AC20" t="n">
        <v>118.9552909026934</v>
      </c>
      <c r="AD20" t="n">
        <v>96112.99728011446</v>
      </c>
      <c r="AE20" t="n">
        <v>131506.0430847791</v>
      </c>
      <c r="AF20" t="n">
        <v>2.006035083364645e-06</v>
      </c>
      <c r="AG20" t="n">
        <v>0.1154166666666667</v>
      </c>
      <c r="AH20" t="n">
        <v>118955.2909026934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9.067299999999999</v>
      </c>
      <c r="E21" t="n">
        <v>11.03</v>
      </c>
      <c r="F21" t="n">
        <v>7.37</v>
      </c>
      <c r="G21" t="n">
        <v>27.62</v>
      </c>
      <c r="H21" t="n">
        <v>0.38</v>
      </c>
      <c r="I21" t="n">
        <v>16</v>
      </c>
      <c r="J21" t="n">
        <v>272.32</v>
      </c>
      <c r="K21" t="n">
        <v>59.89</v>
      </c>
      <c r="L21" t="n">
        <v>5.75</v>
      </c>
      <c r="M21" t="n">
        <v>14</v>
      </c>
      <c r="N21" t="n">
        <v>71.68000000000001</v>
      </c>
      <c r="O21" t="n">
        <v>33820.05</v>
      </c>
      <c r="P21" t="n">
        <v>115.92</v>
      </c>
      <c r="Q21" t="n">
        <v>605.86</v>
      </c>
      <c r="R21" t="n">
        <v>33.78</v>
      </c>
      <c r="S21" t="n">
        <v>21.88</v>
      </c>
      <c r="T21" t="n">
        <v>4886.66</v>
      </c>
      <c r="U21" t="n">
        <v>0.65</v>
      </c>
      <c r="V21" t="n">
        <v>0.84</v>
      </c>
      <c r="W21" t="n">
        <v>1.02</v>
      </c>
      <c r="X21" t="n">
        <v>0.31</v>
      </c>
      <c r="Y21" t="n">
        <v>1</v>
      </c>
      <c r="Z21" t="n">
        <v>10</v>
      </c>
      <c r="AA21" t="n">
        <v>95.26326867156841</v>
      </c>
      <c r="AB21" t="n">
        <v>130.3434069151865</v>
      </c>
      <c r="AC21" t="n">
        <v>117.9036150973563</v>
      </c>
      <c r="AD21" t="n">
        <v>95263.26867156841</v>
      </c>
      <c r="AE21" t="n">
        <v>130343.4069151865</v>
      </c>
      <c r="AF21" t="n">
        <v>2.015973434641039e-06</v>
      </c>
      <c r="AG21" t="n">
        <v>0.1148958333333333</v>
      </c>
      <c r="AH21" t="n">
        <v>117903.6150973563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9.1366</v>
      </c>
      <c r="E22" t="n">
        <v>10.94</v>
      </c>
      <c r="F22" t="n">
        <v>7.33</v>
      </c>
      <c r="G22" t="n">
        <v>29.33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115.03</v>
      </c>
      <c r="Q22" t="n">
        <v>605.85</v>
      </c>
      <c r="R22" t="n">
        <v>32.72</v>
      </c>
      <c r="S22" t="n">
        <v>21.88</v>
      </c>
      <c r="T22" t="n">
        <v>4360.48</v>
      </c>
      <c r="U22" t="n">
        <v>0.67</v>
      </c>
      <c r="V22" t="n">
        <v>0.84</v>
      </c>
      <c r="W22" t="n">
        <v>1.01</v>
      </c>
      <c r="X22" t="n">
        <v>0.28</v>
      </c>
      <c r="Y22" t="n">
        <v>1</v>
      </c>
      <c r="Z22" t="n">
        <v>10</v>
      </c>
      <c r="AA22" t="n">
        <v>93.89514525641792</v>
      </c>
      <c r="AB22" t="n">
        <v>128.4714801012333</v>
      </c>
      <c r="AC22" t="n">
        <v>116.2103423512604</v>
      </c>
      <c r="AD22" t="n">
        <v>93895.14525641792</v>
      </c>
      <c r="AE22" t="n">
        <v>128471.4801012333</v>
      </c>
      <c r="AF22" t="n">
        <v>2.031381214136659e-06</v>
      </c>
      <c r="AG22" t="n">
        <v>0.1139583333333333</v>
      </c>
      <c r="AH22" t="n">
        <v>116210.3423512604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9.1401</v>
      </c>
      <c r="E23" t="n">
        <v>10.94</v>
      </c>
      <c r="F23" t="n">
        <v>7.33</v>
      </c>
      <c r="G23" t="n">
        <v>29.32</v>
      </c>
      <c r="H23" t="n">
        <v>0.41</v>
      </c>
      <c r="I23" t="n">
        <v>15</v>
      </c>
      <c r="J23" t="n">
        <v>273.28</v>
      </c>
      <c r="K23" t="n">
        <v>59.89</v>
      </c>
      <c r="L23" t="n">
        <v>6.25</v>
      </c>
      <c r="M23" t="n">
        <v>13</v>
      </c>
      <c r="N23" t="n">
        <v>72.14</v>
      </c>
      <c r="O23" t="n">
        <v>33938.7</v>
      </c>
      <c r="P23" t="n">
        <v>114.42</v>
      </c>
      <c r="Q23" t="n">
        <v>605.9299999999999</v>
      </c>
      <c r="R23" t="n">
        <v>32.55</v>
      </c>
      <c r="S23" t="n">
        <v>21.88</v>
      </c>
      <c r="T23" t="n">
        <v>4274.8</v>
      </c>
      <c r="U23" t="n">
        <v>0.67</v>
      </c>
      <c r="V23" t="n">
        <v>0.84</v>
      </c>
      <c r="W23" t="n">
        <v>1.01</v>
      </c>
      <c r="X23" t="n">
        <v>0.27</v>
      </c>
      <c r="Y23" t="n">
        <v>1</v>
      </c>
      <c r="Z23" t="n">
        <v>10</v>
      </c>
      <c r="AA23" t="n">
        <v>93.49676252800447</v>
      </c>
      <c r="AB23" t="n">
        <v>127.9263952768127</v>
      </c>
      <c r="AC23" t="n">
        <v>115.717279657451</v>
      </c>
      <c r="AD23" t="n">
        <v>93496.76252800447</v>
      </c>
      <c r="AE23" t="n">
        <v>127926.3952768127</v>
      </c>
      <c r="AF23" t="n">
        <v>2.032159384818256e-06</v>
      </c>
      <c r="AG23" t="n">
        <v>0.1139583333333333</v>
      </c>
      <c r="AH23" t="n">
        <v>115717.279657451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9.1968</v>
      </c>
      <c r="E24" t="n">
        <v>10.87</v>
      </c>
      <c r="F24" t="n">
        <v>7.31</v>
      </c>
      <c r="G24" t="n">
        <v>31.34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12</v>
      </c>
      <c r="N24" t="n">
        <v>72.37</v>
      </c>
      <c r="O24" t="n">
        <v>33998.16</v>
      </c>
      <c r="P24" t="n">
        <v>113.85</v>
      </c>
      <c r="Q24" t="n">
        <v>605.84</v>
      </c>
      <c r="R24" t="n">
        <v>32.07</v>
      </c>
      <c r="S24" t="n">
        <v>21.88</v>
      </c>
      <c r="T24" t="n">
        <v>4041.2</v>
      </c>
      <c r="U24" t="n">
        <v>0.68</v>
      </c>
      <c r="V24" t="n">
        <v>0.85</v>
      </c>
      <c r="W24" t="n">
        <v>1.01</v>
      </c>
      <c r="X24" t="n">
        <v>0.26</v>
      </c>
      <c r="Y24" t="n">
        <v>1</v>
      </c>
      <c r="Z24" t="n">
        <v>10</v>
      </c>
      <c r="AA24" t="n">
        <v>92.52963764493001</v>
      </c>
      <c r="AB24" t="n">
        <v>126.6031323452523</v>
      </c>
      <c r="AC24" t="n">
        <v>114.5203070828671</v>
      </c>
      <c r="AD24" t="n">
        <v>92529.63764493</v>
      </c>
      <c r="AE24" t="n">
        <v>126603.1323452523</v>
      </c>
      <c r="AF24" t="n">
        <v>2.044765749860125e-06</v>
      </c>
      <c r="AG24" t="n">
        <v>0.1132291666666667</v>
      </c>
      <c r="AH24" t="n">
        <v>114520.3070828671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9.249000000000001</v>
      </c>
      <c r="E25" t="n">
        <v>10.81</v>
      </c>
      <c r="F25" t="n">
        <v>7.3</v>
      </c>
      <c r="G25" t="n">
        <v>33.7</v>
      </c>
      <c r="H25" t="n">
        <v>0.44</v>
      </c>
      <c r="I25" t="n">
        <v>13</v>
      </c>
      <c r="J25" t="n">
        <v>274.24</v>
      </c>
      <c r="K25" t="n">
        <v>59.89</v>
      </c>
      <c r="L25" t="n">
        <v>6.75</v>
      </c>
      <c r="M25" t="n">
        <v>11</v>
      </c>
      <c r="N25" t="n">
        <v>72.61</v>
      </c>
      <c r="O25" t="n">
        <v>34057.71</v>
      </c>
      <c r="P25" t="n">
        <v>112.85</v>
      </c>
      <c r="Q25" t="n">
        <v>605.92</v>
      </c>
      <c r="R25" t="n">
        <v>31.81</v>
      </c>
      <c r="S25" t="n">
        <v>21.88</v>
      </c>
      <c r="T25" t="n">
        <v>3915.05</v>
      </c>
      <c r="U25" t="n">
        <v>0.6899999999999999</v>
      </c>
      <c r="V25" t="n">
        <v>0.85</v>
      </c>
      <c r="W25" t="n">
        <v>1.01</v>
      </c>
      <c r="X25" t="n">
        <v>0.24</v>
      </c>
      <c r="Y25" t="n">
        <v>1</v>
      </c>
      <c r="Z25" t="n">
        <v>10</v>
      </c>
      <c r="AA25" t="n">
        <v>91.39676866423621</v>
      </c>
      <c r="AB25" t="n">
        <v>125.0530910272157</v>
      </c>
      <c r="AC25" t="n">
        <v>113.1181995327267</v>
      </c>
      <c r="AD25" t="n">
        <v>91396.76866423621</v>
      </c>
      <c r="AE25" t="n">
        <v>125053.0910272157</v>
      </c>
      <c r="AF25" t="n">
        <v>2.056371609739942e-06</v>
      </c>
      <c r="AG25" t="n">
        <v>0.1126041666666667</v>
      </c>
      <c r="AH25" t="n">
        <v>113118.1995327268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9.2455</v>
      </c>
      <c r="E26" t="n">
        <v>10.82</v>
      </c>
      <c r="F26" t="n">
        <v>7.31</v>
      </c>
      <c r="G26" t="n">
        <v>33.72</v>
      </c>
      <c r="H26" t="n">
        <v>0.45</v>
      </c>
      <c r="I26" t="n">
        <v>13</v>
      </c>
      <c r="J26" t="n">
        <v>274.73</v>
      </c>
      <c r="K26" t="n">
        <v>59.89</v>
      </c>
      <c r="L26" t="n">
        <v>7</v>
      </c>
      <c r="M26" t="n">
        <v>11</v>
      </c>
      <c r="N26" t="n">
        <v>72.84</v>
      </c>
      <c r="O26" t="n">
        <v>34117.35</v>
      </c>
      <c r="P26" t="n">
        <v>112.92</v>
      </c>
      <c r="Q26" t="n">
        <v>605.84</v>
      </c>
      <c r="R26" t="n">
        <v>31.89</v>
      </c>
      <c r="S26" t="n">
        <v>21.88</v>
      </c>
      <c r="T26" t="n">
        <v>3957.18</v>
      </c>
      <c r="U26" t="n">
        <v>0.6899999999999999</v>
      </c>
      <c r="V26" t="n">
        <v>0.85</v>
      </c>
      <c r="W26" t="n">
        <v>1.01</v>
      </c>
      <c r="X26" t="n">
        <v>0.25</v>
      </c>
      <c r="Y26" t="n">
        <v>1</v>
      </c>
      <c r="Z26" t="n">
        <v>10</v>
      </c>
      <c r="AA26" t="n">
        <v>91.50367928922735</v>
      </c>
      <c r="AB26" t="n">
        <v>125.1993708608924</v>
      </c>
      <c r="AC26" t="n">
        <v>113.2505186243824</v>
      </c>
      <c r="AD26" t="n">
        <v>91503.67928922735</v>
      </c>
      <c r="AE26" t="n">
        <v>125199.3708608924</v>
      </c>
      <c r="AF26" t="n">
        <v>2.055593439058345e-06</v>
      </c>
      <c r="AG26" t="n">
        <v>0.1127083333333333</v>
      </c>
      <c r="AH26" t="n">
        <v>113250.5186243824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9.245200000000001</v>
      </c>
      <c r="E27" t="n">
        <v>10.82</v>
      </c>
      <c r="F27" t="n">
        <v>7.31</v>
      </c>
      <c r="G27" t="n">
        <v>33.72</v>
      </c>
      <c r="H27" t="n">
        <v>0.47</v>
      </c>
      <c r="I27" t="n">
        <v>13</v>
      </c>
      <c r="J27" t="n">
        <v>275.21</v>
      </c>
      <c r="K27" t="n">
        <v>59.89</v>
      </c>
      <c r="L27" t="n">
        <v>7.25</v>
      </c>
      <c r="M27" t="n">
        <v>11</v>
      </c>
      <c r="N27" t="n">
        <v>73.08</v>
      </c>
      <c r="O27" t="n">
        <v>34177.09</v>
      </c>
      <c r="P27" t="n">
        <v>112.67</v>
      </c>
      <c r="Q27" t="n">
        <v>605.85</v>
      </c>
      <c r="R27" t="n">
        <v>31.84</v>
      </c>
      <c r="S27" t="n">
        <v>21.88</v>
      </c>
      <c r="T27" t="n">
        <v>3933.43</v>
      </c>
      <c r="U27" t="n">
        <v>0.6899999999999999</v>
      </c>
      <c r="V27" t="n">
        <v>0.85</v>
      </c>
      <c r="W27" t="n">
        <v>1.01</v>
      </c>
      <c r="X27" t="n">
        <v>0.25</v>
      </c>
      <c r="Y27" t="n">
        <v>1</v>
      </c>
      <c r="Z27" t="n">
        <v>10</v>
      </c>
      <c r="AA27" t="n">
        <v>91.35942770289739</v>
      </c>
      <c r="AB27" t="n">
        <v>125.001999476545</v>
      </c>
      <c r="AC27" t="n">
        <v>113.0719840879446</v>
      </c>
      <c r="AD27" t="n">
        <v>91359.42770289739</v>
      </c>
      <c r="AE27" t="n">
        <v>125001.999476545</v>
      </c>
      <c r="AF27" t="n">
        <v>2.055526738714209e-06</v>
      </c>
      <c r="AG27" t="n">
        <v>0.1127083333333333</v>
      </c>
      <c r="AH27" t="n">
        <v>113071.9840879446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9.3117</v>
      </c>
      <c r="E28" t="n">
        <v>10.74</v>
      </c>
      <c r="F28" t="n">
        <v>7.28</v>
      </c>
      <c r="G28" t="n">
        <v>36.4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10</v>
      </c>
      <c r="N28" t="n">
        <v>73.31</v>
      </c>
      <c r="O28" t="n">
        <v>34236.91</v>
      </c>
      <c r="P28" t="n">
        <v>111.45</v>
      </c>
      <c r="Q28" t="n">
        <v>605.85</v>
      </c>
      <c r="R28" t="n">
        <v>31.22</v>
      </c>
      <c r="S28" t="n">
        <v>21.88</v>
      </c>
      <c r="T28" t="n">
        <v>3627.33</v>
      </c>
      <c r="U28" t="n">
        <v>0.7</v>
      </c>
      <c r="V28" t="n">
        <v>0.85</v>
      </c>
      <c r="W28" t="n">
        <v>1</v>
      </c>
      <c r="X28" t="n">
        <v>0.22</v>
      </c>
      <c r="Y28" t="n">
        <v>1</v>
      </c>
      <c r="Z28" t="n">
        <v>10</v>
      </c>
      <c r="AA28" t="n">
        <v>89.91162918577656</v>
      </c>
      <c r="AB28" t="n">
        <v>123.0210576730586</v>
      </c>
      <c r="AC28" t="n">
        <v>111.280100589913</v>
      </c>
      <c r="AD28" t="n">
        <v>89911.62918577656</v>
      </c>
      <c r="AE28" t="n">
        <v>123021.0576730586</v>
      </c>
      <c r="AF28" t="n">
        <v>2.07031198166455e-06</v>
      </c>
      <c r="AG28" t="n">
        <v>0.111875</v>
      </c>
      <c r="AH28" t="n">
        <v>111280.100589913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9.313599999999999</v>
      </c>
      <c r="E29" t="n">
        <v>10.74</v>
      </c>
      <c r="F29" t="n">
        <v>7.28</v>
      </c>
      <c r="G29" t="n">
        <v>36.39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10</v>
      </c>
      <c r="N29" t="n">
        <v>73.55</v>
      </c>
      <c r="O29" t="n">
        <v>34296.82</v>
      </c>
      <c r="P29" t="n">
        <v>111.29</v>
      </c>
      <c r="Q29" t="n">
        <v>605.84</v>
      </c>
      <c r="R29" t="n">
        <v>31.01</v>
      </c>
      <c r="S29" t="n">
        <v>21.88</v>
      </c>
      <c r="T29" t="n">
        <v>3522.47</v>
      </c>
      <c r="U29" t="n">
        <v>0.71</v>
      </c>
      <c r="V29" t="n">
        <v>0.85</v>
      </c>
      <c r="W29" t="n">
        <v>1.01</v>
      </c>
      <c r="X29" t="n">
        <v>0.22</v>
      </c>
      <c r="Y29" t="n">
        <v>1</v>
      </c>
      <c r="Z29" t="n">
        <v>10</v>
      </c>
      <c r="AA29" t="n">
        <v>89.80020349246188</v>
      </c>
      <c r="AB29" t="n">
        <v>122.8686001237109</v>
      </c>
      <c r="AC29" t="n">
        <v>111.1421933750995</v>
      </c>
      <c r="AD29" t="n">
        <v>89800.20349246188</v>
      </c>
      <c r="AE29" t="n">
        <v>122868.6001237109</v>
      </c>
      <c r="AF29" t="n">
        <v>2.070734417177416e-06</v>
      </c>
      <c r="AG29" t="n">
        <v>0.111875</v>
      </c>
      <c r="AH29" t="n">
        <v>111142.1933750995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9.381399999999999</v>
      </c>
      <c r="E30" t="n">
        <v>10.66</v>
      </c>
      <c r="F30" t="n">
        <v>7.25</v>
      </c>
      <c r="G30" t="n">
        <v>39.55</v>
      </c>
      <c r="H30" t="n">
        <v>0.51</v>
      </c>
      <c r="I30" t="n">
        <v>11</v>
      </c>
      <c r="J30" t="n">
        <v>276.67</v>
      </c>
      <c r="K30" t="n">
        <v>59.89</v>
      </c>
      <c r="L30" t="n">
        <v>8</v>
      </c>
      <c r="M30" t="n">
        <v>9</v>
      </c>
      <c r="N30" t="n">
        <v>73.78</v>
      </c>
      <c r="O30" t="n">
        <v>34356.83</v>
      </c>
      <c r="P30" t="n">
        <v>110.38</v>
      </c>
      <c r="Q30" t="n">
        <v>605.84</v>
      </c>
      <c r="R30" t="n">
        <v>29.92</v>
      </c>
      <c r="S30" t="n">
        <v>21.88</v>
      </c>
      <c r="T30" t="n">
        <v>2980.91</v>
      </c>
      <c r="U30" t="n">
        <v>0.73</v>
      </c>
      <c r="V30" t="n">
        <v>0.85</v>
      </c>
      <c r="W30" t="n">
        <v>1.01</v>
      </c>
      <c r="X30" t="n">
        <v>0.19</v>
      </c>
      <c r="Y30" t="n">
        <v>1</v>
      </c>
      <c r="Z30" t="n">
        <v>10</v>
      </c>
      <c r="AA30" t="n">
        <v>88.54183192628305</v>
      </c>
      <c r="AB30" t="n">
        <v>121.1468406314304</v>
      </c>
      <c r="AC30" t="n">
        <v>109.5847561922571</v>
      </c>
      <c r="AD30" t="n">
        <v>88541.83192628305</v>
      </c>
      <c r="AE30" t="n">
        <v>121146.8406314304</v>
      </c>
      <c r="AF30" t="n">
        <v>2.085808694952351e-06</v>
      </c>
      <c r="AG30" t="n">
        <v>0.1110416666666667</v>
      </c>
      <c r="AH30" t="n">
        <v>109584.7561922571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9.375</v>
      </c>
      <c r="E31" t="n">
        <v>10.67</v>
      </c>
      <c r="F31" t="n">
        <v>7.26</v>
      </c>
      <c r="G31" t="n">
        <v>39.59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9</v>
      </c>
      <c r="N31" t="n">
        <v>74.02</v>
      </c>
      <c r="O31" t="n">
        <v>34416.93</v>
      </c>
      <c r="P31" t="n">
        <v>110.06</v>
      </c>
      <c r="Q31" t="n">
        <v>605.84</v>
      </c>
      <c r="R31" t="n">
        <v>30.46</v>
      </c>
      <c r="S31" t="n">
        <v>21.88</v>
      </c>
      <c r="T31" t="n">
        <v>3253.87</v>
      </c>
      <c r="U31" t="n">
        <v>0.72</v>
      </c>
      <c r="V31" t="n">
        <v>0.85</v>
      </c>
      <c r="W31" t="n">
        <v>1.01</v>
      </c>
      <c r="X31" t="n">
        <v>0.2</v>
      </c>
      <c r="Y31" t="n">
        <v>1</v>
      </c>
      <c r="Z31" t="n">
        <v>10</v>
      </c>
      <c r="AA31" t="n">
        <v>88.4465965870893</v>
      </c>
      <c r="AB31" t="n">
        <v>121.016535438859</v>
      </c>
      <c r="AC31" t="n">
        <v>109.4668871443802</v>
      </c>
      <c r="AD31" t="n">
        <v>88446.5965870893</v>
      </c>
      <c r="AE31" t="n">
        <v>121016.535438859</v>
      </c>
      <c r="AF31" t="n">
        <v>2.084385754277431e-06</v>
      </c>
      <c r="AG31" t="n">
        <v>0.1111458333333333</v>
      </c>
      <c r="AH31" t="n">
        <v>109466.8871443801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9.375999999999999</v>
      </c>
      <c r="E32" t="n">
        <v>10.67</v>
      </c>
      <c r="F32" t="n">
        <v>7.26</v>
      </c>
      <c r="G32" t="n">
        <v>39.58</v>
      </c>
      <c r="H32" t="n">
        <v>0.55</v>
      </c>
      <c r="I32" t="n">
        <v>11</v>
      </c>
      <c r="J32" t="n">
        <v>277.65</v>
      </c>
      <c r="K32" t="n">
        <v>59.89</v>
      </c>
      <c r="L32" t="n">
        <v>8.5</v>
      </c>
      <c r="M32" t="n">
        <v>9</v>
      </c>
      <c r="N32" t="n">
        <v>74.26000000000001</v>
      </c>
      <c r="O32" t="n">
        <v>34477.13</v>
      </c>
      <c r="P32" t="n">
        <v>109.48</v>
      </c>
      <c r="Q32" t="n">
        <v>605.87</v>
      </c>
      <c r="R32" t="n">
        <v>30.45</v>
      </c>
      <c r="S32" t="n">
        <v>21.88</v>
      </c>
      <c r="T32" t="n">
        <v>3247.45</v>
      </c>
      <c r="U32" t="n">
        <v>0.72</v>
      </c>
      <c r="V32" t="n">
        <v>0.85</v>
      </c>
      <c r="W32" t="n">
        <v>1</v>
      </c>
      <c r="X32" t="n">
        <v>0.2</v>
      </c>
      <c r="Y32" t="n">
        <v>1</v>
      </c>
      <c r="Z32" t="n">
        <v>10</v>
      </c>
      <c r="AA32" t="n">
        <v>88.10073480648788</v>
      </c>
      <c r="AB32" t="n">
        <v>120.5433120922955</v>
      </c>
      <c r="AC32" t="n">
        <v>109.0388275698394</v>
      </c>
      <c r="AD32" t="n">
        <v>88100.73480648788</v>
      </c>
      <c r="AE32" t="n">
        <v>120543.3120922955</v>
      </c>
      <c r="AF32" t="n">
        <v>2.084608088757887e-06</v>
      </c>
      <c r="AG32" t="n">
        <v>0.1111458333333333</v>
      </c>
      <c r="AH32" t="n">
        <v>109038.8275698394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9.4352</v>
      </c>
      <c r="E33" t="n">
        <v>10.6</v>
      </c>
      <c r="F33" t="n">
        <v>7.24</v>
      </c>
      <c r="G33" t="n">
        <v>43.44</v>
      </c>
      <c r="H33" t="n">
        <v>0.5600000000000001</v>
      </c>
      <c r="I33" t="n">
        <v>10</v>
      </c>
      <c r="J33" t="n">
        <v>278.13</v>
      </c>
      <c r="K33" t="n">
        <v>59.89</v>
      </c>
      <c r="L33" t="n">
        <v>8.75</v>
      </c>
      <c r="M33" t="n">
        <v>8</v>
      </c>
      <c r="N33" t="n">
        <v>74.5</v>
      </c>
      <c r="O33" t="n">
        <v>34537.41</v>
      </c>
      <c r="P33" t="n">
        <v>108.77</v>
      </c>
      <c r="Q33" t="n">
        <v>605.85</v>
      </c>
      <c r="R33" t="n">
        <v>29.74</v>
      </c>
      <c r="S33" t="n">
        <v>21.88</v>
      </c>
      <c r="T33" t="n">
        <v>2897.02</v>
      </c>
      <c r="U33" t="n">
        <v>0.74</v>
      </c>
      <c r="V33" t="n">
        <v>0.85</v>
      </c>
      <c r="W33" t="n">
        <v>1.01</v>
      </c>
      <c r="X33" t="n">
        <v>0.18</v>
      </c>
      <c r="Y33" t="n">
        <v>1</v>
      </c>
      <c r="Z33" t="n">
        <v>10</v>
      </c>
      <c r="AA33" t="n">
        <v>87.08679575005658</v>
      </c>
      <c r="AB33" t="n">
        <v>119.1559959434527</v>
      </c>
      <c r="AC33" t="n">
        <v>107.7839149271313</v>
      </c>
      <c r="AD33" t="n">
        <v>87086.79575005658</v>
      </c>
      <c r="AE33" t="n">
        <v>119155.9959434527</v>
      </c>
      <c r="AF33" t="n">
        <v>2.097770290000898e-06</v>
      </c>
      <c r="AG33" t="n">
        <v>0.1104166666666667</v>
      </c>
      <c r="AH33" t="n">
        <v>107783.9149271313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9.4406</v>
      </c>
      <c r="E34" t="n">
        <v>10.59</v>
      </c>
      <c r="F34" t="n">
        <v>7.23</v>
      </c>
      <c r="G34" t="n">
        <v>43.4</v>
      </c>
      <c r="H34" t="n">
        <v>0.58</v>
      </c>
      <c r="I34" t="n">
        <v>10</v>
      </c>
      <c r="J34" t="n">
        <v>278.62</v>
      </c>
      <c r="K34" t="n">
        <v>59.89</v>
      </c>
      <c r="L34" t="n">
        <v>9</v>
      </c>
      <c r="M34" t="n">
        <v>8</v>
      </c>
      <c r="N34" t="n">
        <v>74.73999999999999</v>
      </c>
      <c r="O34" t="n">
        <v>34597.8</v>
      </c>
      <c r="P34" t="n">
        <v>108.41</v>
      </c>
      <c r="Q34" t="n">
        <v>605.84</v>
      </c>
      <c r="R34" t="n">
        <v>29.74</v>
      </c>
      <c r="S34" t="n">
        <v>21.88</v>
      </c>
      <c r="T34" t="n">
        <v>2894.74</v>
      </c>
      <c r="U34" t="n">
        <v>0.74</v>
      </c>
      <c r="V34" t="n">
        <v>0.86</v>
      </c>
      <c r="W34" t="n">
        <v>1</v>
      </c>
      <c r="X34" t="n">
        <v>0.18</v>
      </c>
      <c r="Y34" t="n">
        <v>1</v>
      </c>
      <c r="Z34" t="n">
        <v>10</v>
      </c>
      <c r="AA34" t="n">
        <v>86.79938649697151</v>
      </c>
      <c r="AB34" t="n">
        <v>118.7627499237806</v>
      </c>
      <c r="AC34" t="n">
        <v>107.4281997556523</v>
      </c>
      <c r="AD34" t="n">
        <v>86799.38649697151</v>
      </c>
      <c r="AE34" t="n">
        <v>118762.7499237806</v>
      </c>
      <c r="AF34" t="n">
        <v>2.098970896195361e-06</v>
      </c>
      <c r="AG34" t="n">
        <v>0.1103125</v>
      </c>
      <c r="AH34" t="n">
        <v>107428.1997556523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9.438700000000001</v>
      </c>
      <c r="E35" t="n">
        <v>10.59</v>
      </c>
      <c r="F35" t="n">
        <v>7.24</v>
      </c>
      <c r="G35" t="n">
        <v>43.42</v>
      </c>
      <c r="H35" t="n">
        <v>0.59</v>
      </c>
      <c r="I35" t="n">
        <v>10</v>
      </c>
      <c r="J35" t="n">
        <v>279.11</v>
      </c>
      <c r="K35" t="n">
        <v>59.89</v>
      </c>
      <c r="L35" t="n">
        <v>9.25</v>
      </c>
      <c r="M35" t="n">
        <v>8</v>
      </c>
      <c r="N35" t="n">
        <v>74.98</v>
      </c>
      <c r="O35" t="n">
        <v>34658.27</v>
      </c>
      <c r="P35" t="n">
        <v>107.6</v>
      </c>
      <c r="Q35" t="n">
        <v>605.97</v>
      </c>
      <c r="R35" t="n">
        <v>29.68</v>
      </c>
      <c r="S35" t="n">
        <v>21.88</v>
      </c>
      <c r="T35" t="n">
        <v>2865.81</v>
      </c>
      <c r="U35" t="n">
        <v>0.74</v>
      </c>
      <c r="V35" t="n">
        <v>0.85</v>
      </c>
      <c r="W35" t="n">
        <v>1.01</v>
      </c>
      <c r="X35" t="n">
        <v>0.18</v>
      </c>
      <c r="Y35" t="n">
        <v>1</v>
      </c>
      <c r="Z35" t="n">
        <v>10</v>
      </c>
      <c r="AA35" t="n">
        <v>86.38033638610719</v>
      </c>
      <c r="AB35" t="n">
        <v>118.1893870749101</v>
      </c>
      <c r="AC35" t="n">
        <v>106.909557852358</v>
      </c>
      <c r="AD35" t="n">
        <v>86380.33638610718</v>
      </c>
      <c r="AE35" t="n">
        <v>118189.3870749101</v>
      </c>
      <c r="AF35" t="n">
        <v>2.098548460682495e-06</v>
      </c>
      <c r="AG35" t="n">
        <v>0.1103125</v>
      </c>
      <c r="AH35" t="n">
        <v>106909.557852358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9.501200000000001</v>
      </c>
      <c r="E36" t="n">
        <v>10.52</v>
      </c>
      <c r="F36" t="n">
        <v>7.22</v>
      </c>
      <c r="G36" t="n">
        <v>48.11</v>
      </c>
      <c r="H36" t="n">
        <v>0.6</v>
      </c>
      <c r="I36" t="n">
        <v>9</v>
      </c>
      <c r="J36" t="n">
        <v>279.61</v>
      </c>
      <c r="K36" t="n">
        <v>59.89</v>
      </c>
      <c r="L36" t="n">
        <v>9.5</v>
      </c>
      <c r="M36" t="n">
        <v>7</v>
      </c>
      <c r="N36" t="n">
        <v>75.22</v>
      </c>
      <c r="O36" t="n">
        <v>34718.84</v>
      </c>
      <c r="P36" t="n">
        <v>106.24</v>
      </c>
      <c r="Q36" t="n">
        <v>605.85</v>
      </c>
      <c r="R36" t="n">
        <v>29.1</v>
      </c>
      <c r="S36" t="n">
        <v>21.88</v>
      </c>
      <c r="T36" t="n">
        <v>2579.27</v>
      </c>
      <c r="U36" t="n">
        <v>0.75</v>
      </c>
      <c r="V36" t="n">
        <v>0.86</v>
      </c>
      <c r="W36" t="n">
        <v>1</v>
      </c>
      <c r="X36" t="n">
        <v>0.16</v>
      </c>
      <c r="Y36" t="n">
        <v>1</v>
      </c>
      <c r="Z36" t="n">
        <v>10</v>
      </c>
      <c r="AA36" t="n">
        <v>84.98251596559776</v>
      </c>
      <c r="AB36" t="n">
        <v>116.2768275080854</v>
      </c>
      <c r="AC36" t="n">
        <v>105.1795302862963</v>
      </c>
      <c r="AD36" t="n">
        <v>84982.51596559776</v>
      </c>
      <c r="AE36" t="n">
        <v>116276.8275080854</v>
      </c>
      <c r="AF36" t="n">
        <v>2.112444365711011e-06</v>
      </c>
      <c r="AG36" t="n">
        <v>0.1095833333333333</v>
      </c>
      <c r="AH36" t="n">
        <v>105179.5302862963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9.4984</v>
      </c>
      <c r="E37" t="n">
        <v>10.53</v>
      </c>
      <c r="F37" t="n">
        <v>7.22</v>
      </c>
      <c r="G37" t="n">
        <v>48.13</v>
      </c>
      <c r="H37" t="n">
        <v>0.62</v>
      </c>
      <c r="I37" t="n">
        <v>9</v>
      </c>
      <c r="J37" t="n">
        <v>280.1</v>
      </c>
      <c r="K37" t="n">
        <v>59.89</v>
      </c>
      <c r="L37" t="n">
        <v>9.75</v>
      </c>
      <c r="M37" t="n">
        <v>7</v>
      </c>
      <c r="N37" t="n">
        <v>75.45999999999999</v>
      </c>
      <c r="O37" t="n">
        <v>34779.51</v>
      </c>
      <c r="P37" t="n">
        <v>106.4</v>
      </c>
      <c r="Q37" t="n">
        <v>605.84</v>
      </c>
      <c r="R37" t="n">
        <v>29.26</v>
      </c>
      <c r="S37" t="n">
        <v>21.88</v>
      </c>
      <c r="T37" t="n">
        <v>2660.46</v>
      </c>
      <c r="U37" t="n">
        <v>0.75</v>
      </c>
      <c r="V37" t="n">
        <v>0.86</v>
      </c>
      <c r="W37" t="n">
        <v>1</v>
      </c>
      <c r="X37" t="n">
        <v>0.16</v>
      </c>
      <c r="Y37" t="n">
        <v>1</v>
      </c>
      <c r="Z37" t="n">
        <v>10</v>
      </c>
      <c r="AA37" t="n">
        <v>85.09898191401044</v>
      </c>
      <c r="AB37" t="n">
        <v>116.4361813568186</v>
      </c>
      <c r="AC37" t="n">
        <v>105.3236756273609</v>
      </c>
      <c r="AD37" t="n">
        <v>85098.98191401044</v>
      </c>
      <c r="AE37" t="n">
        <v>116436.1813568186</v>
      </c>
      <c r="AF37" t="n">
        <v>2.111821829165733e-06</v>
      </c>
      <c r="AG37" t="n">
        <v>0.1096875</v>
      </c>
      <c r="AH37" t="n">
        <v>105323.6756273609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9.505000000000001</v>
      </c>
      <c r="E38" t="n">
        <v>10.52</v>
      </c>
      <c r="F38" t="n">
        <v>7.21</v>
      </c>
      <c r="G38" t="n">
        <v>48.09</v>
      </c>
      <c r="H38" t="n">
        <v>0.63</v>
      </c>
      <c r="I38" t="n">
        <v>9</v>
      </c>
      <c r="J38" t="n">
        <v>280.59</v>
      </c>
      <c r="K38" t="n">
        <v>59.89</v>
      </c>
      <c r="L38" t="n">
        <v>10</v>
      </c>
      <c r="M38" t="n">
        <v>7</v>
      </c>
      <c r="N38" t="n">
        <v>75.7</v>
      </c>
      <c r="O38" t="n">
        <v>34840.27</v>
      </c>
      <c r="P38" t="n">
        <v>106.21</v>
      </c>
      <c r="Q38" t="n">
        <v>605.86</v>
      </c>
      <c r="R38" t="n">
        <v>29.12</v>
      </c>
      <c r="S38" t="n">
        <v>21.88</v>
      </c>
      <c r="T38" t="n">
        <v>2589.93</v>
      </c>
      <c r="U38" t="n">
        <v>0.75</v>
      </c>
      <c r="V38" t="n">
        <v>0.86</v>
      </c>
      <c r="W38" t="n">
        <v>1</v>
      </c>
      <c r="X38" t="n">
        <v>0.15</v>
      </c>
      <c r="Y38" t="n">
        <v>1</v>
      </c>
      <c r="Z38" t="n">
        <v>10</v>
      </c>
      <c r="AA38" t="n">
        <v>84.90148297551221</v>
      </c>
      <c r="AB38" t="n">
        <v>116.1659545961272</v>
      </c>
      <c r="AC38" t="n">
        <v>105.0792389294442</v>
      </c>
      <c r="AD38" t="n">
        <v>84901.4829755122</v>
      </c>
      <c r="AE38" t="n">
        <v>116165.9545961272</v>
      </c>
      <c r="AF38" t="n">
        <v>2.113289236736745e-06</v>
      </c>
      <c r="AG38" t="n">
        <v>0.1095833333333333</v>
      </c>
      <c r="AH38" t="n">
        <v>105079.2389294442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9.5014</v>
      </c>
      <c r="E39" t="n">
        <v>10.52</v>
      </c>
      <c r="F39" t="n">
        <v>7.22</v>
      </c>
      <c r="G39" t="n">
        <v>48.11</v>
      </c>
      <c r="H39" t="n">
        <v>0.65</v>
      </c>
      <c r="I39" t="n">
        <v>9</v>
      </c>
      <c r="J39" t="n">
        <v>281.08</v>
      </c>
      <c r="K39" t="n">
        <v>59.89</v>
      </c>
      <c r="L39" t="n">
        <v>10.25</v>
      </c>
      <c r="M39" t="n">
        <v>7</v>
      </c>
      <c r="N39" t="n">
        <v>75.95</v>
      </c>
      <c r="O39" t="n">
        <v>34901.13</v>
      </c>
      <c r="P39" t="n">
        <v>105.72</v>
      </c>
      <c r="Q39" t="n">
        <v>605.84</v>
      </c>
      <c r="R39" t="n">
        <v>29.19</v>
      </c>
      <c r="S39" t="n">
        <v>21.88</v>
      </c>
      <c r="T39" t="n">
        <v>2625.58</v>
      </c>
      <c r="U39" t="n">
        <v>0.75</v>
      </c>
      <c r="V39" t="n">
        <v>0.86</v>
      </c>
      <c r="W39" t="n">
        <v>1</v>
      </c>
      <c r="X39" t="n">
        <v>0.16</v>
      </c>
      <c r="Y39" t="n">
        <v>1</v>
      </c>
      <c r="Z39" t="n">
        <v>10</v>
      </c>
      <c r="AA39" t="n">
        <v>84.68293701521854</v>
      </c>
      <c r="AB39" t="n">
        <v>115.8669303716863</v>
      </c>
      <c r="AC39" t="n">
        <v>104.8087531573007</v>
      </c>
      <c r="AD39" t="n">
        <v>84682.93701521854</v>
      </c>
      <c r="AE39" t="n">
        <v>115866.9303716863</v>
      </c>
      <c r="AF39" t="n">
        <v>2.112488832607102e-06</v>
      </c>
      <c r="AG39" t="n">
        <v>0.1095833333333333</v>
      </c>
      <c r="AH39" t="n">
        <v>104808.7531573007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9.4932</v>
      </c>
      <c r="E40" t="n">
        <v>10.53</v>
      </c>
      <c r="F40" t="n">
        <v>7.23</v>
      </c>
      <c r="G40" t="n">
        <v>48.17</v>
      </c>
      <c r="H40" t="n">
        <v>0.66</v>
      </c>
      <c r="I40" t="n">
        <v>9</v>
      </c>
      <c r="J40" t="n">
        <v>281.58</v>
      </c>
      <c r="K40" t="n">
        <v>59.89</v>
      </c>
      <c r="L40" t="n">
        <v>10.5</v>
      </c>
      <c r="M40" t="n">
        <v>7</v>
      </c>
      <c r="N40" t="n">
        <v>76.19</v>
      </c>
      <c r="O40" t="n">
        <v>34962.08</v>
      </c>
      <c r="P40" t="n">
        <v>104.77</v>
      </c>
      <c r="Q40" t="n">
        <v>605.85</v>
      </c>
      <c r="R40" t="n">
        <v>29.37</v>
      </c>
      <c r="S40" t="n">
        <v>21.88</v>
      </c>
      <c r="T40" t="n">
        <v>2717.35</v>
      </c>
      <c r="U40" t="n">
        <v>0.75</v>
      </c>
      <c r="V40" t="n">
        <v>0.86</v>
      </c>
      <c r="W40" t="n">
        <v>1.01</v>
      </c>
      <c r="X40" t="n">
        <v>0.17</v>
      </c>
      <c r="Y40" t="n">
        <v>1</v>
      </c>
      <c r="Z40" t="n">
        <v>10</v>
      </c>
      <c r="AA40" t="n">
        <v>84.24082851562997</v>
      </c>
      <c r="AB40" t="n">
        <v>115.262018018099</v>
      </c>
      <c r="AC40" t="n">
        <v>104.2615727897398</v>
      </c>
      <c r="AD40" t="n">
        <v>84240.82851562997</v>
      </c>
      <c r="AE40" t="n">
        <v>115262.018018099</v>
      </c>
      <c r="AF40" t="n">
        <v>2.110665689867361e-06</v>
      </c>
      <c r="AG40" t="n">
        <v>0.1096875</v>
      </c>
      <c r="AH40" t="n">
        <v>104261.5727897398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9.567600000000001</v>
      </c>
      <c r="E41" t="n">
        <v>10.45</v>
      </c>
      <c r="F41" t="n">
        <v>7.19</v>
      </c>
      <c r="G41" t="n">
        <v>53.96</v>
      </c>
      <c r="H41" t="n">
        <v>0.68</v>
      </c>
      <c r="I41" t="n">
        <v>8</v>
      </c>
      <c r="J41" t="n">
        <v>282.07</v>
      </c>
      <c r="K41" t="n">
        <v>59.89</v>
      </c>
      <c r="L41" t="n">
        <v>10.75</v>
      </c>
      <c r="M41" t="n">
        <v>6</v>
      </c>
      <c r="N41" t="n">
        <v>76.44</v>
      </c>
      <c r="O41" t="n">
        <v>35023.13</v>
      </c>
      <c r="P41" t="n">
        <v>103.86</v>
      </c>
      <c r="Q41" t="n">
        <v>605.85</v>
      </c>
      <c r="R41" t="n">
        <v>28.37</v>
      </c>
      <c r="S41" t="n">
        <v>21.88</v>
      </c>
      <c r="T41" t="n">
        <v>2222.11</v>
      </c>
      <c r="U41" t="n">
        <v>0.77</v>
      </c>
      <c r="V41" t="n">
        <v>0.86</v>
      </c>
      <c r="W41" t="n">
        <v>1</v>
      </c>
      <c r="X41" t="n">
        <v>0.14</v>
      </c>
      <c r="Y41" t="n">
        <v>1</v>
      </c>
      <c r="Z41" t="n">
        <v>10</v>
      </c>
      <c r="AA41" t="n">
        <v>82.95902403786225</v>
      </c>
      <c r="AB41" t="n">
        <v>113.5081965823956</v>
      </c>
      <c r="AC41" t="n">
        <v>102.6751336103555</v>
      </c>
      <c r="AD41" t="n">
        <v>82959.02403786225</v>
      </c>
      <c r="AE41" t="n">
        <v>113508.1965823956</v>
      </c>
      <c r="AF41" t="n">
        <v>2.127207375213307e-06</v>
      </c>
      <c r="AG41" t="n">
        <v>0.1088541666666667</v>
      </c>
      <c r="AH41" t="n">
        <v>102675.1336103555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9.569900000000001</v>
      </c>
      <c r="E42" t="n">
        <v>10.45</v>
      </c>
      <c r="F42" t="n">
        <v>7.19</v>
      </c>
      <c r="G42" t="n">
        <v>53.94</v>
      </c>
      <c r="H42" t="n">
        <v>0.6899999999999999</v>
      </c>
      <c r="I42" t="n">
        <v>8</v>
      </c>
      <c r="J42" t="n">
        <v>282.57</v>
      </c>
      <c r="K42" t="n">
        <v>59.89</v>
      </c>
      <c r="L42" t="n">
        <v>11</v>
      </c>
      <c r="M42" t="n">
        <v>6</v>
      </c>
      <c r="N42" t="n">
        <v>76.68000000000001</v>
      </c>
      <c r="O42" t="n">
        <v>35084.28</v>
      </c>
      <c r="P42" t="n">
        <v>103.25</v>
      </c>
      <c r="Q42" t="n">
        <v>605.84</v>
      </c>
      <c r="R42" t="n">
        <v>28.34</v>
      </c>
      <c r="S42" t="n">
        <v>21.88</v>
      </c>
      <c r="T42" t="n">
        <v>2207.51</v>
      </c>
      <c r="U42" t="n">
        <v>0.77</v>
      </c>
      <c r="V42" t="n">
        <v>0.86</v>
      </c>
      <c r="W42" t="n">
        <v>1</v>
      </c>
      <c r="X42" t="n">
        <v>0.13</v>
      </c>
      <c r="Y42" t="n">
        <v>1</v>
      </c>
      <c r="Z42" t="n">
        <v>10</v>
      </c>
      <c r="AA42" t="n">
        <v>82.59268193495032</v>
      </c>
      <c r="AB42" t="n">
        <v>113.0069511553188</v>
      </c>
      <c r="AC42" t="n">
        <v>102.2217263433364</v>
      </c>
      <c r="AD42" t="n">
        <v>82592.68193495032</v>
      </c>
      <c r="AE42" t="n">
        <v>113006.9511553188</v>
      </c>
      <c r="AF42" t="n">
        <v>2.127718744518356e-06</v>
      </c>
      <c r="AG42" t="n">
        <v>0.1088541666666667</v>
      </c>
      <c r="AH42" t="n">
        <v>102221.7263433364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9.579599999999999</v>
      </c>
      <c r="E43" t="n">
        <v>10.44</v>
      </c>
      <c r="F43" t="n">
        <v>7.18</v>
      </c>
      <c r="G43" t="n">
        <v>53.86</v>
      </c>
      <c r="H43" t="n">
        <v>0.71</v>
      </c>
      <c r="I43" t="n">
        <v>8</v>
      </c>
      <c r="J43" t="n">
        <v>283.06</v>
      </c>
      <c r="K43" t="n">
        <v>59.89</v>
      </c>
      <c r="L43" t="n">
        <v>11.25</v>
      </c>
      <c r="M43" t="n">
        <v>6</v>
      </c>
      <c r="N43" t="n">
        <v>76.93000000000001</v>
      </c>
      <c r="O43" t="n">
        <v>35145.53</v>
      </c>
      <c r="P43" t="n">
        <v>102.78</v>
      </c>
      <c r="Q43" t="n">
        <v>605.84</v>
      </c>
      <c r="R43" t="n">
        <v>28.08</v>
      </c>
      <c r="S43" t="n">
        <v>21.88</v>
      </c>
      <c r="T43" t="n">
        <v>2074.36</v>
      </c>
      <c r="U43" t="n">
        <v>0.78</v>
      </c>
      <c r="V43" t="n">
        <v>0.86</v>
      </c>
      <c r="W43" t="n">
        <v>1</v>
      </c>
      <c r="X43" t="n">
        <v>0.12</v>
      </c>
      <c r="Y43" t="n">
        <v>1</v>
      </c>
      <c r="Z43" t="n">
        <v>10</v>
      </c>
      <c r="AA43" t="n">
        <v>82.2132934566371</v>
      </c>
      <c r="AB43" t="n">
        <v>112.4878551018526</v>
      </c>
      <c r="AC43" t="n">
        <v>101.7521720886569</v>
      </c>
      <c r="AD43" t="n">
        <v>82213.2934566371</v>
      </c>
      <c r="AE43" t="n">
        <v>112487.8551018526</v>
      </c>
      <c r="AF43" t="n">
        <v>2.129875388978782e-06</v>
      </c>
      <c r="AG43" t="n">
        <v>0.10875</v>
      </c>
      <c r="AH43" t="n">
        <v>101752.1720886569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9.5671</v>
      </c>
      <c r="E44" t="n">
        <v>10.45</v>
      </c>
      <c r="F44" t="n">
        <v>7.2</v>
      </c>
      <c r="G44" t="n">
        <v>53.96</v>
      </c>
      <c r="H44" t="n">
        <v>0.72</v>
      </c>
      <c r="I44" t="n">
        <v>8</v>
      </c>
      <c r="J44" t="n">
        <v>283.56</v>
      </c>
      <c r="K44" t="n">
        <v>59.89</v>
      </c>
      <c r="L44" t="n">
        <v>11.5</v>
      </c>
      <c r="M44" t="n">
        <v>6</v>
      </c>
      <c r="N44" t="n">
        <v>77.18000000000001</v>
      </c>
      <c r="O44" t="n">
        <v>35206.88</v>
      </c>
      <c r="P44" t="n">
        <v>102.09</v>
      </c>
      <c r="Q44" t="n">
        <v>605.84</v>
      </c>
      <c r="R44" t="n">
        <v>28.29</v>
      </c>
      <c r="S44" t="n">
        <v>21.88</v>
      </c>
      <c r="T44" t="n">
        <v>2181.57</v>
      </c>
      <c r="U44" t="n">
        <v>0.77</v>
      </c>
      <c r="V44" t="n">
        <v>0.86</v>
      </c>
      <c r="W44" t="n">
        <v>1.01</v>
      </c>
      <c r="X44" t="n">
        <v>0.14</v>
      </c>
      <c r="Y44" t="n">
        <v>1</v>
      </c>
      <c r="Z44" t="n">
        <v>10</v>
      </c>
      <c r="AA44" t="n">
        <v>81.98691820748253</v>
      </c>
      <c r="AB44" t="n">
        <v>112.1781184989883</v>
      </c>
      <c r="AC44" t="n">
        <v>101.4719963124518</v>
      </c>
      <c r="AD44" t="n">
        <v>81986.91820748254</v>
      </c>
      <c r="AE44" t="n">
        <v>112178.1184989883</v>
      </c>
      <c r="AF44" t="n">
        <v>2.127096207973078e-06</v>
      </c>
      <c r="AG44" t="n">
        <v>0.1088541666666667</v>
      </c>
      <c r="AH44" t="n">
        <v>101471.9963124518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9.569900000000001</v>
      </c>
      <c r="E45" t="n">
        <v>10.45</v>
      </c>
      <c r="F45" t="n">
        <v>7.19</v>
      </c>
      <c r="G45" t="n">
        <v>53.94</v>
      </c>
      <c r="H45" t="n">
        <v>0.74</v>
      </c>
      <c r="I45" t="n">
        <v>8</v>
      </c>
      <c r="J45" t="n">
        <v>284.06</v>
      </c>
      <c r="K45" t="n">
        <v>59.89</v>
      </c>
      <c r="L45" t="n">
        <v>11.75</v>
      </c>
      <c r="M45" t="n">
        <v>6</v>
      </c>
      <c r="N45" t="n">
        <v>77.42</v>
      </c>
      <c r="O45" t="n">
        <v>35268.32</v>
      </c>
      <c r="P45" t="n">
        <v>101.75</v>
      </c>
      <c r="Q45" t="n">
        <v>605.9</v>
      </c>
      <c r="R45" t="n">
        <v>28.33</v>
      </c>
      <c r="S45" t="n">
        <v>21.88</v>
      </c>
      <c r="T45" t="n">
        <v>2202.89</v>
      </c>
      <c r="U45" t="n">
        <v>0.77</v>
      </c>
      <c r="V45" t="n">
        <v>0.86</v>
      </c>
      <c r="W45" t="n">
        <v>1</v>
      </c>
      <c r="X45" t="n">
        <v>0.13</v>
      </c>
      <c r="Y45" t="n">
        <v>1</v>
      </c>
      <c r="Z45" t="n">
        <v>10</v>
      </c>
      <c r="AA45" t="n">
        <v>81.7397014596645</v>
      </c>
      <c r="AB45" t="n">
        <v>111.8398656381906</v>
      </c>
      <c r="AC45" t="n">
        <v>101.1660258299477</v>
      </c>
      <c r="AD45" t="n">
        <v>81739.7014596645</v>
      </c>
      <c r="AE45" t="n">
        <v>111839.8656381906</v>
      </c>
      <c r="AF45" t="n">
        <v>2.127718744518356e-06</v>
      </c>
      <c r="AG45" t="n">
        <v>0.1088541666666667</v>
      </c>
      <c r="AH45" t="n">
        <v>101166.0258299477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9.6318</v>
      </c>
      <c r="E46" t="n">
        <v>10.38</v>
      </c>
      <c r="F46" t="n">
        <v>7.18</v>
      </c>
      <c r="G46" t="n">
        <v>61.5</v>
      </c>
      <c r="H46" t="n">
        <v>0.75</v>
      </c>
      <c r="I46" t="n">
        <v>7</v>
      </c>
      <c r="J46" t="n">
        <v>284.56</v>
      </c>
      <c r="K46" t="n">
        <v>59.89</v>
      </c>
      <c r="L46" t="n">
        <v>12</v>
      </c>
      <c r="M46" t="n">
        <v>5</v>
      </c>
      <c r="N46" t="n">
        <v>77.67</v>
      </c>
      <c r="O46" t="n">
        <v>35329.87</v>
      </c>
      <c r="P46" t="n">
        <v>100.14</v>
      </c>
      <c r="Q46" t="n">
        <v>605.84</v>
      </c>
      <c r="R46" t="n">
        <v>27.9</v>
      </c>
      <c r="S46" t="n">
        <v>21.88</v>
      </c>
      <c r="T46" t="n">
        <v>1993.4</v>
      </c>
      <c r="U46" t="n">
        <v>0.78</v>
      </c>
      <c r="V46" t="n">
        <v>0.86</v>
      </c>
      <c r="W46" t="n">
        <v>1</v>
      </c>
      <c r="X46" t="n">
        <v>0.12</v>
      </c>
      <c r="Y46" t="n">
        <v>1</v>
      </c>
      <c r="Z46" t="n">
        <v>10</v>
      </c>
      <c r="AA46" t="n">
        <v>80.28487391138624</v>
      </c>
      <c r="AB46" t="n">
        <v>109.8493064041757</v>
      </c>
      <c r="AC46" t="n">
        <v>99.36544277545906</v>
      </c>
      <c r="AD46" t="n">
        <v>80284.87391138624</v>
      </c>
      <c r="AE46" t="n">
        <v>109849.3064041757</v>
      </c>
      <c r="AF46" t="n">
        <v>2.141481248858598e-06</v>
      </c>
      <c r="AG46" t="n">
        <v>0.108125</v>
      </c>
      <c r="AH46" t="n">
        <v>99365.44277545906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9.634399999999999</v>
      </c>
      <c r="E47" t="n">
        <v>10.38</v>
      </c>
      <c r="F47" t="n">
        <v>7.17</v>
      </c>
      <c r="G47" t="n">
        <v>61.48</v>
      </c>
      <c r="H47" t="n">
        <v>0.77</v>
      </c>
      <c r="I47" t="n">
        <v>7</v>
      </c>
      <c r="J47" t="n">
        <v>285.06</v>
      </c>
      <c r="K47" t="n">
        <v>59.89</v>
      </c>
      <c r="L47" t="n">
        <v>12.25</v>
      </c>
      <c r="M47" t="n">
        <v>5</v>
      </c>
      <c r="N47" t="n">
        <v>77.92</v>
      </c>
      <c r="O47" t="n">
        <v>35391.51</v>
      </c>
      <c r="P47" t="n">
        <v>100.1</v>
      </c>
      <c r="Q47" t="n">
        <v>605.84</v>
      </c>
      <c r="R47" t="n">
        <v>27.78</v>
      </c>
      <c r="S47" t="n">
        <v>21.88</v>
      </c>
      <c r="T47" t="n">
        <v>1933.66</v>
      </c>
      <c r="U47" t="n">
        <v>0.79</v>
      </c>
      <c r="V47" t="n">
        <v>0.86</v>
      </c>
      <c r="W47" t="n">
        <v>1</v>
      </c>
      <c r="X47" t="n">
        <v>0.12</v>
      </c>
      <c r="Y47" t="n">
        <v>1</v>
      </c>
      <c r="Z47" t="n">
        <v>10</v>
      </c>
      <c r="AA47" t="n">
        <v>80.21088587778071</v>
      </c>
      <c r="AB47" t="n">
        <v>109.748072712475</v>
      </c>
      <c r="AC47" t="n">
        <v>99.27387068521186</v>
      </c>
      <c r="AD47" t="n">
        <v>80210.88587778072</v>
      </c>
      <c r="AE47" t="n">
        <v>109748.072712475</v>
      </c>
      <c r="AF47" t="n">
        <v>2.142059318507785e-06</v>
      </c>
      <c r="AG47" t="n">
        <v>0.108125</v>
      </c>
      <c r="AH47" t="n">
        <v>99273.87068521186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9.6259</v>
      </c>
      <c r="E48" t="n">
        <v>10.39</v>
      </c>
      <c r="F48" t="n">
        <v>7.18</v>
      </c>
      <c r="G48" t="n">
        <v>61.56</v>
      </c>
      <c r="H48" t="n">
        <v>0.78</v>
      </c>
      <c r="I48" t="n">
        <v>7</v>
      </c>
      <c r="J48" t="n">
        <v>285.56</v>
      </c>
      <c r="K48" t="n">
        <v>59.89</v>
      </c>
      <c r="L48" t="n">
        <v>12.5</v>
      </c>
      <c r="M48" t="n">
        <v>5</v>
      </c>
      <c r="N48" t="n">
        <v>78.17</v>
      </c>
      <c r="O48" t="n">
        <v>35453.26</v>
      </c>
      <c r="P48" t="n">
        <v>100.57</v>
      </c>
      <c r="Q48" t="n">
        <v>605.87</v>
      </c>
      <c r="R48" t="n">
        <v>28.03</v>
      </c>
      <c r="S48" t="n">
        <v>21.88</v>
      </c>
      <c r="T48" t="n">
        <v>2054.38</v>
      </c>
      <c r="U48" t="n">
        <v>0.78</v>
      </c>
      <c r="V48" t="n">
        <v>0.86</v>
      </c>
      <c r="W48" t="n">
        <v>1</v>
      </c>
      <c r="X48" t="n">
        <v>0.12</v>
      </c>
      <c r="Y48" t="n">
        <v>1</v>
      </c>
      <c r="Z48" t="n">
        <v>10</v>
      </c>
      <c r="AA48" t="n">
        <v>80.5762998564494</v>
      </c>
      <c r="AB48" t="n">
        <v>110.2480482390162</v>
      </c>
      <c r="AC48" t="n">
        <v>99.72612924922019</v>
      </c>
      <c r="AD48" t="n">
        <v>80576.29985644939</v>
      </c>
      <c r="AE48" t="n">
        <v>110248.0482390162</v>
      </c>
      <c r="AF48" t="n">
        <v>2.140169475423906e-06</v>
      </c>
      <c r="AG48" t="n">
        <v>0.1082291666666667</v>
      </c>
      <c r="AH48" t="n">
        <v>99726.12924922019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9.6172</v>
      </c>
      <c r="E49" t="n">
        <v>10.4</v>
      </c>
      <c r="F49" t="n">
        <v>7.19</v>
      </c>
      <c r="G49" t="n">
        <v>61.64</v>
      </c>
      <c r="H49" t="n">
        <v>0.79</v>
      </c>
      <c r="I49" t="n">
        <v>7</v>
      </c>
      <c r="J49" t="n">
        <v>286.06</v>
      </c>
      <c r="K49" t="n">
        <v>59.89</v>
      </c>
      <c r="L49" t="n">
        <v>12.75</v>
      </c>
      <c r="M49" t="n">
        <v>5</v>
      </c>
      <c r="N49" t="n">
        <v>78.42</v>
      </c>
      <c r="O49" t="n">
        <v>35515.1</v>
      </c>
      <c r="P49" t="n">
        <v>100.9</v>
      </c>
      <c r="Q49" t="n">
        <v>605.85</v>
      </c>
      <c r="R49" t="n">
        <v>28.21</v>
      </c>
      <c r="S49" t="n">
        <v>21.88</v>
      </c>
      <c r="T49" t="n">
        <v>2148.3</v>
      </c>
      <c r="U49" t="n">
        <v>0.78</v>
      </c>
      <c r="V49" t="n">
        <v>0.86</v>
      </c>
      <c r="W49" t="n">
        <v>1</v>
      </c>
      <c r="X49" t="n">
        <v>0.13</v>
      </c>
      <c r="Y49" t="n">
        <v>1</v>
      </c>
      <c r="Z49" t="n">
        <v>10</v>
      </c>
      <c r="AA49" t="n">
        <v>80.8647814511743</v>
      </c>
      <c r="AB49" t="n">
        <v>110.6427614838283</v>
      </c>
      <c r="AC49" t="n">
        <v>100.0831716159311</v>
      </c>
      <c r="AD49" t="n">
        <v>80864.78145117429</v>
      </c>
      <c r="AE49" t="n">
        <v>110642.7614838283</v>
      </c>
      <c r="AF49" t="n">
        <v>2.138235165443937e-06</v>
      </c>
      <c r="AG49" t="n">
        <v>0.1083333333333333</v>
      </c>
      <c r="AH49" t="n">
        <v>100083.1716159311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9.6357</v>
      </c>
      <c r="E50" t="n">
        <v>10.38</v>
      </c>
      <c r="F50" t="n">
        <v>7.17</v>
      </c>
      <c r="G50" t="n">
        <v>61.47</v>
      </c>
      <c r="H50" t="n">
        <v>0.8100000000000001</v>
      </c>
      <c r="I50" t="n">
        <v>7</v>
      </c>
      <c r="J50" t="n">
        <v>286.56</v>
      </c>
      <c r="K50" t="n">
        <v>59.89</v>
      </c>
      <c r="L50" t="n">
        <v>13</v>
      </c>
      <c r="M50" t="n">
        <v>5</v>
      </c>
      <c r="N50" t="n">
        <v>78.68000000000001</v>
      </c>
      <c r="O50" t="n">
        <v>35577.18</v>
      </c>
      <c r="P50" t="n">
        <v>100.12</v>
      </c>
      <c r="Q50" t="n">
        <v>605.84</v>
      </c>
      <c r="R50" t="n">
        <v>27.72</v>
      </c>
      <c r="S50" t="n">
        <v>21.88</v>
      </c>
      <c r="T50" t="n">
        <v>1899.76</v>
      </c>
      <c r="U50" t="n">
        <v>0.79</v>
      </c>
      <c r="V50" t="n">
        <v>0.86</v>
      </c>
      <c r="W50" t="n">
        <v>1</v>
      </c>
      <c r="X50" t="n">
        <v>0.11</v>
      </c>
      <c r="Y50" t="n">
        <v>1</v>
      </c>
      <c r="Z50" t="n">
        <v>10</v>
      </c>
      <c r="AA50" t="n">
        <v>80.21162582687887</v>
      </c>
      <c r="AB50" t="n">
        <v>109.7490851434753</v>
      </c>
      <c r="AC50" t="n">
        <v>99.27478649121851</v>
      </c>
      <c r="AD50" t="n">
        <v>80211.62582687887</v>
      </c>
      <c r="AE50" t="n">
        <v>109749.0851434753</v>
      </c>
      <c r="AF50" t="n">
        <v>2.142348353332378e-06</v>
      </c>
      <c r="AG50" t="n">
        <v>0.108125</v>
      </c>
      <c r="AH50" t="n">
        <v>99274.7864912185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9.629300000000001</v>
      </c>
      <c r="E51" t="n">
        <v>10.38</v>
      </c>
      <c r="F51" t="n">
        <v>7.18</v>
      </c>
      <c r="G51" t="n">
        <v>61.53</v>
      </c>
      <c r="H51" t="n">
        <v>0.82</v>
      </c>
      <c r="I51" t="n">
        <v>7</v>
      </c>
      <c r="J51" t="n">
        <v>287.07</v>
      </c>
      <c r="K51" t="n">
        <v>59.89</v>
      </c>
      <c r="L51" t="n">
        <v>13.25</v>
      </c>
      <c r="M51" t="n">
        <v>5</v>
      </c>
      <c r="N51" t="n">
        <v>78.93000000000001</v>
      </c>
      <c r="O51" t="n">
        <v>35639.23</v>
      </c>
      <c r="P51" t="n">
        <v>99.33</v>
      </c>
      <c r="Q51" t="n">
        <v>605.84</v>
      </c>
      <c r="R51" t="n">
        <v>27.98</v>
      </c>
      <c r="S51" t="n">
        <v>21.88</v>
      </c>
      <c r="T51" t="n">
        <v>2030.42</v>
      </c>
      <c r="U51" t="n">
        <v>0.78</v>
      </c>
      <c r="V51" t="n">
        <v>0.86</v>
      </c>
      <c r="W51" t="n">
        <v>1</v>
      </c>
      <c r="X51" t="n">
        <v>0.12</v>
      </c>
      <c r="Y51" t="n">
        <v>1</v>
      </c>
      <c r="Z51" t="n">
        <v>10</v>
      </c>
      <c r="AA51" t="n">
        <v>79.8474374653819</v>
      </c>
      <c r="AB51" t="n">
        <v>109.2507865604188</v>
      </c>
      <c r="AC51" t="n">
        <v>98.82404482556234</v>
      </c>
      <c r="AD51" t="n">
        <v>79847.4374653819</v>
      </c>
      <c r="AE51" t="n">
        <v>109250.7865604188</v>
      </c>
      <c r="AF51" t="n">
        <v>2.140925412657458e-06</v>
      </c>
      <c r="AG51" t="n">
        <v>0.108125</v>
      </c>
      <c r="AH51" t="n">
        <v>98824.04482556233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9.628</v>
      </c>
      <c r="E52" t="n">
        <v>10.39</v>
      </c>
      <c r="F52" t="n">
        <v>7.18</v>
      </c>
      <c r="G52" t="n">
        <v>61.54</v>
      </c>
      <c r="H52" t="n">
        <v>0.84</v>
      </c>
      <c r="I52" t="n">
        <v>7</v>
      </c>
      <c r="J52" t="n">
        <v>287.57</v>
      </c>
      <c r="K52" t="n">
        <v>59.89</v>
      </c>
      <c r="L52" t="n">
        <v>13.5</v>
      </c>
      <c r="M52" t="n">
        <v>5</v>
      </c>
      <c r="N52" t="n">
        <v>79.18000000000001</v>
      </c>
      <c r="O52" t="n">
        <v>35701.38</v>
      </c>
      <c r="P52" t="n">
        <v>98.64</v>
      </c>
      <c r="Q52" t="n">
        <v>605.89</v>
      </c>
      <c r="R52" t="n">
        <v>27.95</v>
      </c>
      <c r="S52" t="n">
        <v>21.88</v>
      </c>
      <c r="T52" t="n">
        <v>2014.41</v>
      </c>
      <c r="U52" t="n">
        <v>0.78</v>
      </c>
      <c r="V52" t="n">
        <v>0.86</v>
      </c>
      <c r="W52" t="n">
        <v>1</v>
      </c>
      <c r="X52" t="n">
        <v>0.12</v>
      </c>
      <c r="Y52" t="n">
        <v>1</v>
      </c>
      <c r="Z52" t="n">
        <v>10</v>
      </c>
      <c r="AA52" t="n">
        <v>79.46827677138197</v>
      </c>
      <c r="AB52" t="n">
        <v>108.7320021714991</v>
      </c>
      <c r="AC52" t="n">
        <v>98.35477249060247</v>
      </c>
      <c r="AD52" t="n">
        <v>79468.27677138196</v>
      </c>
      <c r="AE52" t="n">
        <v>108732.0021714991</v>
      </c>
      <c r="AF52" t="n">
        <v>2.140636377832865e-06</v>
      </c>
      <c r="AG52" t="n">
        <v>0.1082291666666667</v>
      </c>
      <c r="AH52" t="n">
        <v>98354.77249060247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9.637</v>
      </c>
      <c r="E53" t="n">
        <v>10.38</v>
      </c>
      <c r="F53" t="n">
        <v>7.17</v>
      </c>
      <c r="G53" t="n">
        <v>61.45</v>
      </c>
      <c r="H53" t="n">
        <v>0.85</v>
      </c>
      <c r="I53" t="n">
        <v>7</v>
      </c>
      <c r="J53" t="n">
        <v>288.08</v>
      </c>
      <c r="K53" t="n">
        <v>59.89</v>
      </c>
      <c r="L53" t="n">
        <v>13.75</v>
      </c>
      <c r="M53" t="n">
        <v>4</v>
      </c>
      <c r="N53" t="n">
        <v>79.44</v>
      </c>
      <c r="O53" t="n">
        <v>35763.64</v>
      </c>
      <c r="P53" t="n">
        <v>97.45999999999999</v>
      </c>
      <c r="Q53" t="n">
        <v>605.84</v>
      </c>
      <c r="R53" t="n">
        <v>27.58</v>
      </c>
      <c r="S53" t="n">
        <v>21.88</v>
      </c>
      <c r="T53" t="n">
        <v>1831.69</v>
      </c>
      <c r="U53" t="n">
        <v>0.79</v>
      </c>
      <c r="V53" t="n">
        <v>0.86</v>
      </c>
      <c r="W53" t="n">
        <v>1</v>
      </c>
      <c r="X53" t="n">
        <v>0.11</v>
      </c>
      <c r="Y53" t="n">
        <v>1</v>
      </c>
      <c r="Z53" t="n">
        <v>10</v>
      </c>
      <c r="AA53" t="n">
        <v>78.69898496417701</v>
      </c>
      <c r="AB53" t="n">
        <v>107.6794231821226</v>
      </c>
      <c r="AC53" t="n">
        <v>97.40265016266783</v>
      </c>
      <c r="AD53" t="n">
        <v>78698.98496417701</v>
      </c>
      <c r="AE53" t="n">
        <v>107679.4231821226</v>
      </c>
      <c r="AF53" t="n">
        <v>2.142637388156971e-06</v>
      </c>
      <c r="AG53" t="n">
        <v>0.108125</v>
      </c>
      <c r="AH53" t="n">
        <v>97402.65016266782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9.703799999999999</v>
      </c>
      <c r="E54" t="n">
        <v>10.31</v>
      </c>
      <c r="F54" t="n">
        <v>7.15</v>
      </c>
      <c r="G54" t="n">
        <v>71.48999999999999</v>
      </c>
      <c r="H54" t="n">
        <v>0.86</v>
      </c>
      <c r="I54" t="n">
        <v>6</v>
      </c>
      <c r="J54" t="n">
        <v>288.58</v>
      </c>
      <c r="K54" t="n">
        <v>59.89</v>
      </c>
      <c r="L54" t="n">
        <v>14</v>
      </c>
      <c r="M54" t="n">
        <v>2</v>
      </c>
      <c r="N54" t="n">
        <v>79.69</v>
      </c>
      <c r="O54" t="n">
        <v>35826</v>
      </c>
      <c r="P54" t="n">
        <v>96.84999999999999</v>
      </c>
      <c r="Q54" t="n">
        <v>605.84</v>
      </c>
      <c r="R54" t="n">
        <v>26.94</v>
      </c>
      <c r="S54" t="n">
        <v>21.88</v>
      </c>
      <c r="T54" t="n">
        <v>1518.94</v>
      </c>
      <c r="U54" t="n">
        <v>0.8100000000000001</v>
      </c>
      <c r="V54" t="n">
        <v>0.87</v>
      </c>
      <c r="W54" t="n">
        <v>1</v>
      </c>
      <c r="X54" t="n">
        <v>0.09</v>
      </c>
      <c r="Y54" t="n">
        <v>1</v>
      </c>
      <c r="Z54" t="n">
        <v>10</v>
      </c>
      <c r="AA54" t="n">
        <v>77.76633644900423</v>
      </c>
      <c r="AB54" t="n">
        <v>106.4033323381152</v>
      </c>
      <c r="AC54" t="n">
        <v>96.24834763780737</v>
      </c>
      <c r="AD54" t="n">
        <v>77766.33644900423</v>
      </c>
      <c r="AE54" t="n">
        <v>106403.3323381152</v>
      </c>
      <c r="AF54" t="n">
        <v>2.157489331451449e-06</v>
      </c>
      <c r="AG54" t="n">
        <v>0.1073958333333333</v>
      </c>
      <c r="AH54" t="n">
        <v>96248.34763780737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9.6991</v>
      </c>
      <c r="E55" t="n">
        <v>10.31</v>
      </c>
      <c r="F55" t="n">
        <v>7.15</v>
      </c>
      <c r="G55" t="n">
        <v>71.54000000000001</v>
      </c>
      <c r="H55" t="n">
        <v>0.88</v>
      </c>
      <c r="I55" t="n">
        <v>6</v>
      </c>
      <c r="J55" t="n">
        <v>289.09</v>
      </c>
      <c r="K55" t="n">
        <v>59.89</v>
      </c>
      <c r="L55" t="n">
        <v>14.25</v>
      </c>
      <c r="M55" t="n">
        <v>3</v>
      </c>
      <c r="N55" t="n">
        <v>79.95</v>
      </c>
      <c r="O55" t="n">
        <v>35888.47</v>
      </c>
      <c r="P55" t="n">
        <v>96.47</v>
      </c>
      <c r="Q55" t="n">
        <v>605.84</v>
      </c>
      <c r="R55" t="n">
        <v>26.99</v>
      </c>
      <c r="S55" t="n">
        <v>21.88</v>
      </c>
      <c r="T55" t="n">
        <v>1543.4</v>
      </c>
      <c r="U55" t="n">
        <v>0.8100000000000001</v>
      </c>
      <c r="V55" t="n">
        <v>0.86</v>
      </c>
      <c r="W55" t="n">
        <v>1</v>
      </c>
      <c r="X55" t="n">
        <v>0.1</v>
      </c>
      <c r="Y55" t="n">
        <v>1</v>
      </c>
      <c r="Z55" t="n">
        <v>10</v>
      </c>
      <c r="AA55" t="n">
        <v>77.58985566008994</v>
      </c>
      <c r="AB55" t="n">
        <v>106.1618635369399</v>
      </c>
      <c r="AC55" t="n">
        <v>96.02992428011254</v>
      </c>
      <c r="AD55" t="n">
        <v>77589.85566008993</v>
      </c>
      <c r="AE55" t="n">
        <v>106161.8635369399</v>
      </c>
      <c r="AF55" t="n">
        <v>2.156444359393304e-06</v>
      </c>
      <c r="AG55" t="n">
        <v>0.1073958333333333</v>
      </c>
      <c r="AH55" t="n">
        <v>96029.92428011254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9.6972</v>
      </c>
      <c r="E56" t="n">
        <v>10.31</v>
      </c>
      <c r="F56" t="n">
        <v>7.16</v>
      </c>
      <c r="G56" t="n">
        <v>71.56</v>
      </c>
      <c r="H56" t="n">
        <v>0.89</v>
      </c>
      <c r="I56" t="n">
        <v>6</v>
      </c>
      <c r="J56" t="n">
        <v>289.6</v>
      </c>
      <c r="K56" t="n">
        <v>59.89</v>
      </c>
      <c r="L56" t="n">
        <v>14.5</v>
      </c>
      <c r="M56" t="n">
        <v>2</v>
      </c>
      <c r="N56" t="n">
        <v>80.20999999999999</v>
      </c>
      <c r="O56" t="n">
        <v>35951.04</v>
      </c>
      <c r="P56" t="n">
        <v>96.29000000000001</v>
      </c>
      <c r="Q56" t="n">
        <v>605.84</v>
      </c>
      <c r="R56" t="n">
        <v>27.1</v>
      </c>
      <c r="S56" t="n">
        <v>21.88</v>
      </c>
      <c r="T56" t="n">
        <v>1594.71</v>
      </c>
      <c r="U56" t="n">
        <v>0.8100000000000001</v>
      </c>
      <c r="V56" t="n">
        <v>0.86</v>
      </c>
      <c r="W56" t="n">
        <v>1</v>
      </c>
      <c r="X56" t="n">
        <v>0.1</v>
      </c>
      <c r="Y56" t="n">
        <v>1</v>
      </c>
      <c r="Z56" t="n">
        <v>10</v>
      </c>
      <c r="AA56" t="n">
        <v>77.53372244049974</v>
      </c>
      <c r="AB56" t="n">
        <v>106.0850595894738</v>
      </c>
      <c r="AC56" t="n">
        <v>95.96045039359753</v>
      </c>
      <c r="AD56" t="n">
        <v>77533.72244049974</v>
      </c>
      <c r="AE56" t="n">
        <v>106085.0595894738</v>
      </c>
      <c r="AF56" t="n">
        <v>2.156021923880438e-06</v>
      </c>
      <c r="AG56" t="n">
        <v>0.1073958333333333</v>
      </c>
      <c r="AH56" t="n">
        <v>95960.45039359752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9.6957</v>
      </c>
      <c r="E57" t="n">
        <v>10.31</v>
      </c>
      <c r="F57" t="n">
        <v>7.16</v>
      </c>
      <c r="G57" t="n">
        <v>71.58</v>
      </c>
      <c r="H57" t="n">
        <v>0.91</v>
      </c>
      <c r="I57" t="n">
        <v>6</v>
      </c>
      <c r="J57" t="n">
        <v>290.1</v>
      </c>
      <c r="K57" t="n">
        <v>59.89</v>
      </c>
      <c r="L57" t="n">
        <v>14.75</v>
      </c>
      <c r="M57" t="n">
        <v>2</v>
      </c>
      <c r="N57" t="n">
        <v>80.47</v>
      </c>
      <c r="O57" t="n">
        <v>36013.72</v>
      </c>
      <c r="P57" t="n">
        <v>96.04000000000001</v>
      </c>
      <c r="Q57" t="n">
        <v>605.84</v>
      </c>
      <c r="R57" t="n">
        <v>27.17</v>
      </c>
      <c r="S57" t="n">
        <v>21.88</v>
      </c>
      <c r="T57" t="n">
        <v>1632.23</v>
      </c>
      <c r="U57" t="n">
        <v>0.8100000000000001</v>
      </c>
      <c r="V57" t="n">
        <v>0.86</v>
      </c>
      <c r="W57" t="n">
        <v>1</v>
      </c>
      <c r="X57" t="n">
        <v>0.1</v>
      </c>
      <c r="Y57" t="n">
        <v>1</v>
      </c>
      <c r="Z57" t="n">
        <v>10</v>
      </c>
      <c r="AA57" t="n">
        <v>77.40509375708015</v>
      </c>
      <c r="AB57" t="n">
        <v>105.9090641501221</v>
      </c>
      <c r="AC57" t="n">
        <v>95.80125171196643</v>
      </c>
      <c r="AD57" t="n">
        <v>77405.09375708015</v>
      </c>
      <c r="AE57" t="n">
        <v>105909.0641501221</v>
      </c>
      <c r="AF57" t="n">
        <v>2.155688422159753e-06</v>
      </c>
      <c r="AG57" t="n">
        <v>0.1073958333333333</v>
      </c>
      <c r="AH57" t="n">
        <v>95801.25171196643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9.692299999999999</v>
      </c>
      <c r="E58" t="n">
        <v>10.32</v>
      </c>
      <c r="F58" t="n">
        <v>7.16</v>
      </c>
      <c r="G58" t="n">
        <v>71.61</v>
      </c>
      <c r="H58" t="n">
        <v>0.92</v>
      </c>
      <c r="I58" t="n">
        <v>6</v>
      </c>
      <c r="J58" t="n">
        <v>290.61</v>
      </c>
      <c r="K58" t="n">
        <v>59.89</v>
      </c>
      <c r="L58" t="n">
        <v>15</v>
      </c>
      <c r="M58" t="n">
        <v>1</v>
      </c>
      <c r="N58" t="n">
        <v>80.73</v>
      </c>
      <c r="O58" t="n">
        <v>36076.5</v>
      </c>
      <c r="P58" t="n">
        <v>96.01000000000001</v>
      </c>
      <c r="Q58" t="n">
        <v>605.84</v>
      </c>
      <c r="R58" t="n">
        <v>27.29</v>
      </c>
      <c r="S58" t="n">
        <v>21.88</v>
      </c>
      <c r="T58" t="n">
        <v>1692.3</v>
      </c>
      <c r="U58" t="n">
        <v>0.8</v>
      </c>
      <c r="V58" t="n">
        <v>0.86</v>
      </c>
      <c r="W58" t="n">
        <v>1</v>
      </c>
      <c r="X58" t="n">
        <v>0.1</v>
      </c>
      <c r="Y58" t="n">
        <v>1</v>
      </c>
      <c r="Z58" t="n">
        <v>10</v>
      </c>
      <c r="AA58" t="n">
        <v>77.41503925028113</v>
      </c>
      <c r="AB58" t="n">
        <v>105.9226720126839</v>
      </c>
      <c r="AC58" t="n">
        <v>95.81356085922407</v>
      </c>
      <c r="AD58" t="n">
        <v>77415.03925028113</v>
      </c>
      <c r="AE58" t="n">
        <v>105922.6720126839</v>
      </c>
      <c r="AF58" t="n">
        <v>2.154932484926202e-06</v>
      </c>
      <c r="AG58" t="n">
        <v>0.1075</v>
      </c>
      <c r="AH58" t="n">
        <v>95813.56085922408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9.6957</v>
      </c>
      <c r="E59" t="n">
        <v>10.31</v>
      </c>
      <c r="F59" t="n">
        <v>7.16</v>
      </c>
      <c r="G59" t="n">
        <v>71.58</v>
      </c>
      <c r="H59" t="n">
        <v>0.93</v>
      </c>
      <c r="I59" t="n">
        <v>6</v>
      </c>
      <c r="J59" t="n">
        <v>291.12</v>
      </c>
      <c r="K59" t="n">
        <v>59.89</v>
      </c>
      <c r="L59" t="n">
        <v>15.25</v>
      </c>
      <c r="M59" t="n">
        <v>1</v>
      </c>
      <c r="N59" t="n">
        <v>80.98999999999999</v>
      </c>
      <c r="O59" t="n">
        <v>36139.39</v>
      </c>
      <c r="P59" t="n">
        <v>96.14</v>
      </c>
      <c r="Q59" t="n">
        <v>605.84</v>
      </c>
      <c r="R59" t="n">
        <v>27.11</v>
      </c>
      <c r="S59" t="n">
        <v>21.88</v>
      </c>
      <c r="T59" t="n">
        <v>1600.62</v>
      </c>
      <c r="U59" t="n">
        <v>0.8100000000000001</v>
      </c>
      <c r="V59" t="n">
        <v>0.86</v>
      </c>
      <c r="W59" t="n">
        <v>1</v>
      </c>
      <c r="X59" t="n">
        <v>0.1</v>
      </c>
      <c r="Y59" t="n">
        <v>1</v>
      </c>
      <c r="Z59" t="n">
        <v>10</v>
      </c>
      <c r="AA59" t="n">
        <v>77.46122130400256</v>
      </c>
      <c r="AB59" t="n">
        <v>105.985860335994</v>
      </c>
      <c r="AC59" t="n">
        <v>95.87071857764279</v>
      </c>
      <c r="AD59" t="n">
        <v>77461.22130400257</v>
      </c>
      <c r="AE59" t="n">
        <v>105985.860335994</v>
      </c>
      <c r="AF59" t="n">
        <v>2.155688422159753e-06</v>
      </c>
      <c r="AG59" t="n">
        <v>0.1073958333333333</v>
      </c>
      <c r="AH59" t="n">
        <v>95870.71857764279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9.702199999999999</v>
      </c>
      <c r="E60" t="n">
        <v>10.31</v>
      </c>
      <c r="F60" t="n">
        <v>7.15</v>
      </c>
      <c r="G60" t="n">
        <v>71.51000000000001</v>
      </c>
      <c r="H60" t="n">
        <v>0.95</v>
      </c>
      <c r="I60" t="n">
        <v>6</v>
      </c>
      <c r="J60" t="n">
        <v>291.63</v>
      </c>
      <c r="K60" t="n">
        <v>59.89</v>
      </c>
      <c r="L60" t="n">
        <v>15.5</v>
      </c>
      <c r="M60" t="n">
        <v>1</v>
      </c>
      <c r="N60" t="n">
        <v>81.25</v>
      </c>
      <c r="O60" t="n">
        <v>36202.38</v>
      </c>
      <c r="P60" t="n">
        <v>96.2</v>
      </c>
      <c r="Q60" t="n">
        <v>605.84</v>
      </c>
      <c r="R60" t="n">
        <v>26.88</v>
      </c>
      <c r="S60" t="n">
        <v>21.88</v>
      </c>
      <c r="T60" t="n">
        <v>1484.58</v>
      </c>
      <c r="U60" t="n">
        <v>0.8100000000000001</v>
      </c>
      <c r="V60" t="n">
        <v>0.87</v>
      </c>
      <c r="W60" t="n">
        <v>1</v>
      </c>
      <c r="X60" t="n">
        <v>0.09</v>
      </c>
      <c r="Y60" t="n">
        <v>1</v>
      </c>
      <c r="Z60" t="n">
        <v>10</v>
      </c>
      <c r="AA60" t="n">
        <v>77.41425134777559</v>
      </c>
      <c r="AB60" t="n">
        <v>105.921593969716</v>
      </c>
      <c r="AC60" t="n">
        <v>95.81258570316399</v>
      </c>
      <c r="AD60" t="n">
        <v>77414.25134777559</v>
      </c>
      <c r="AE60" t="n">
        <v>105921.593969716</v>
      </c>
      <c r="AF60" t="n">
        <v>2.157133596282719e-06</v>
      </c>
      <c r="AG60" t="n">
        <v>0.1073958333333333</v>
      </c>
      <c r="AH60" t="n">
        <v>95812.58570316399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9.6972</v>
      </c>
      <c r="E61" t="n">
        <v>10.31</v>
      </c>
      <c r="F61" t="n">
        <v>7.16</v>
      </c>
      <c r="G61" t="n">
        <v>71.56</v>
      </c>
      <c r="H61" t="n">
        <v>0.96</v>
      </c>
      <c r="I61" t="n">
        <v>6</v>
      </c>
      <c r="J61" t="n">
        <v>292.15</v>
      </c>
      <c r="K61" t="n">
        <v>59.89</v>
      </c>
      <c r="L61" t="n">
        <v>15.75</v>
      </c>
      <c r="M61" t="n">
        <v>1</v>
      </c>
      <c r="N61" t="n">
        <v>81.51000000000001</v>
      </c>
      <c r="O61" t="n">
        <v>36265.48</v>
      </c>
      <c r="P61" t="n">
        <v>96.43000000000001</v>
      </c>
      <c r="Q61" t="n">
        <v>605.84</v>
      </c>
      <c r="R61" t="n">
        <v>27.07</v>
      </c>
      <c r="S61" t="n">
        <v>21.88</v>
      </c>
      <c r="T61" t="n">
        <v>1581.46</v>
      </c>
      <c r="U61" t="n">
        <v>0.8100000000000001</v>
      </c>
      <c r="V61" t="n">
        <v>0.86</v>
      </c>
      <c r="W61" t="n">
        <v>1</v>
      </c>
      <c r="X61" t="n">
        <v>0.1</v>
      </c>
      <c r="Y61" t="n">
        <v>1</v>
      </c>
      <c r="Z61" t="n">
        <v>10</v>
      </c>
      <c r="AA61" t="n">
        <v>77.61228885135796</v>
      </c>
      <c r="AB61" t="n">
        <v>106.1925576189153</v>
      </c>
      <c r="AC61" t="n">
        <v>96.05768896198366</v>
      </c>
      <c r="AD61" t="n">
        <v>77612.28885135795</v>
      </c>
      <c r="AE61" t="n">
        <v>106192.5576189153</v>
      </c>
      <c r="AF61" t="n">
        <v>2.156021923880438e-06</v>
      </c>
      <c r="AG61" t="n">
        <v>0.1073958333333333</v>
      </c>
      <c r="AH61" t="n">
        <v>96057.68896198366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9.693099999999999</v>
      </c>
      <c r="E62" t="n">
        <v>10.32</v>
      </c>
      <c r="F62" t="n">
        <v>7.16</v>
      </c>
      <c r="G62" t="n">
        <v>71.59999999999999</v>
      </c>
      <c r="H62" t="n">
        <v>0.97</v>
      </c>
      <c r="I62" t="n">
        <v>6</v>
      </c>
      <c r="J62" t="n">
        <v>292.66</v>
      </c>
      <c r="K62" t="n">
        <v>59.89</v>
      </c>
      <c r="L62" t="n">
        <v>16</v>
      </c>
      <c r="M62" t="n">
        <v>0</v>
      </c>
      <c r="N62" t="n">
        <v>81.77</v>
      </c>
      <c r="O62" t="n">
        <v>36328.69</v>
      </c>
      <c r="P62" t="n">
        <v>96.63</v>
      </c>
      <c r="Q62" t="n">
        <v>605.9</v>
      </c>
      <c r="R62" t="n">
        <v>27.11</v>
      </c>
      <c r="S62" t="n">
        <v>21.88</v>
      </c>
      <c r="T62" t="n">
        <v>1601.45</v>
      </c>
      <c r="U62" t="n">
        <v>0.8100000000000001</v>
      </c>
      <c r="V62" t="n">
        <v>0.86</v>
      </c>
      <c r="W62" t="n">
        <v>1.01</v>
      </c>
      <c r="X62" t="n">
        <v>0.1</v>
      </c>
      <c r="Y62" t="n">
        <v>1</v>
      </c>
      <c r="Z62" t="n">
        <v>10</v>
      </c>
      <c r="AA62" t="n">
        <v>77.75689676869885</v>
      </c>
      <c r="AB62" t="n">
        <v>106.3904165510721</v>
      </c>
      <c r="AC62" t="n">
        <v>96.23666451535223</v>
      </c>
      <c r="AD62" t="n">
        <v>77756.89676869885</v>
      </c>
      <c r="AE62" t="n">
        <v>106390.4165510721</v>
      </c>
      <c r="AF62" t="n">
        <v>2.155110352510567e-06</v>
      </c>
      <c r="AG62" t="n">
        <v>0.1075</v>
      </c>
      <c r="AH62" t="n">
        <v>96236.66451535223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7.5127</v>
      </c>
      <c r="E2" t="n">
        <v>13.31</v>
      </c>
      <c r="F2" t="n">
        <v>8.57</v>
      </c>
      <c r="G2" t="n">
        <v>6.86</v>
      </c>
      <c r="H2" t="n">
        <v>0.11</v>
      </c>
      <c r="I2" t="n">
        <v>75</v>
      </c>
      <c r="J2" t="n">
        <v>159.12</v>
      </c>
      <c r="K2" t="n">
        <v>50.28</v>
      </c>
      <c r="L2" t="n">
        <v>1</v>
      </c>
      <c r="M2" t="n">
        <v>73</v>
      </c>
      <c r="N2" t="n">
        <v>27.84</v>
      </c>
      <c r="O2" t="n">
        <v>19859.16</v>
      </c>
      <c r="P2" t="n">
        <v>102.98</v>
      </c>
      <c r="Q2" t="n">
        <v>605.88</v>
      </c>
      <c r="R2" t="n">
        <v>71.18000000000001</v>
      </c>
      <c r="S2" t="n">
        <v>21.88</v>
      </c>
      <c r="T2" t="n">
        <v>23293.83</v>
      </c>
      <c r="U2" t="n">
        <v>0.31</v>
      </c>
      <c r="V2" t="n">
        <v>0.72</v>
      </c>
      <c r="W2" t="n">
        <v>1.11</v>
      </c>
      <c r="X2" t="n">
        <v>1.51</v>
      </c>
      <c r="Y2" t="n">
        <v>1</v>
      </c>
      <c r="Z2" t="n">
        <v>10</v>
      </c>
      <c r="AA2" t="n">
        <v>103.55618049537</v>
      </c>
      <c r="AB2" t="n">
        <v>141.6901347299548</v>
      </c>
      <c r="AC2" t="n">
        <v>128.1674271347192</v>
      </c>
      <c r="AD2" t="n">
        <v>103556.18049537</v>
      </c>
      <c r="AE2" t="n">
        <v>141690.1347299549</v>
      </c>
      <c r="AF2" t="n">
        <v>1.814051391441408e-06</v>
      </c>
      <c r="AG2" t="n">
        <v>0.1386458333333333</v>
      </c>
      <c r="AH2" t="n">
        <v>128167.4271347193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8.0884</v>
      </c>
      <c r="E3" t="n">
        <v>12.36</v>
      </c>
      <c r="F3" t="n">
        <v>8.199999999999999</v>
      </c>
      <c r="G3" t="n">
        <v>8.630000000000001</v>
      </c>
      <c r="H3" t="n">
        <v>0.14</v>
      </c>
      <c r="I3" t="n">
        <v>57</v>
      </c>
      <c r="J3" t="n">
        <v>159.48</v>
      </c>
      <c r="K3" t="n">
        <v>50.28</v>
      </c>
      <c r="L3" t="n">
        <v>1.25</v>
      </c>
      <c r="M3" t="n">
        <v>55</v>
      </c>
      <c r="N3" t="n">
        <v>27.95</v>
      </c>
      <c r="O3" t="n">
        <v>19902.91</v>
      </c>
      <c r="P3" t="n">
        <v>97.72</v>
      </c>
      <c r="Q3" t="n">
        <v>605.89</v>
      </c>
      <c r="R3" t="n">
        <v>59.78</v>
      </c>
      <c r="S3" t="n">
        <v>21.88</v>
      </c>
      <c r="T3" t="n">
        <v>17681.13</v>
      </c>
      <c r="U3" t="n">
        <v>0.37</v>
      </c>
      <c r="V3" t="n">
        <v>0.75</v>
      </c>
      <c r="W3" t="n">
        <v>1.08</v>
      </c>
      <c r="X3" t="n">
        <v>1.14</v>
      </c>
      <c r="Y3" t="n">
        <v>1</v>
      </c>
      <c r="Z3" t="n">
        <v>10</v>
      </c>
      <c r="AA3" t="n">
        <v>91.68273954468839</v>
      </c>
      <c r="AB3" t="n">
        <v>125.444369001995</v>
      </c>
      <c r="AC3" t="n">
        <v>113.4721344867553</v>
      </c>
      <c r="AD3" t="n">
        <v>91682.73954468839</v>
      </c>
      <c r="AE3" t="n">
        <v>125444.369001995</v>
      </c>
      <c r="AF3" t="n">
        <v>1.953062583962448e-06</v>
      </c>
      <c r="AG3" t="n">
        <v>0.12875</v>
      </c>
      <c r="AH3" t="n">
        <v>113472.1344867553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8.4396</v>
      </c>
      <c r="E4" t="n">
        <v>11.85</v>
      </c>
      <c r="F4" t="n">
        <v>8.01</v>
      </c>
      <c r="G4" t="n">
        <v>10.23</v>
      </c>
      <c r="H4" t="n">
        <v>0.17</v>
      </c>
      <c r="I4" t="n">
        <v>47</v>
      </c>
      <c r="J4" t="n">
        <v>159.83</v>
      </c>
      <c r="K4" t="n">
        <v>50.28</v>
      </c>
      <c r="L4" t="n">
        <v>1.5</v>
      </c>
      <c r="M4" t="n">
        <v>45</v>
      </c>
      <c r="N4" t="n">
        <v>28.05</v>
      </c>
      <c r="O4" t="n">
        <v>19946.71</v>
      </c>
      <c r="P4" t="n">
        <v>94.64</v>
      </c>
      <c r="Q4" t="n">
        <v>606.12</v>
      </c>
      <c r="R4" t="n">
        <v>53.83</v>
      </c>
      <c r="S4" t="n">
        <v>21.88</v>
      </c>
      <c r="T4" t="n">
        <v>14755.58</v>
      </c>
      <c r="U4" t="n">
        <v>0.41</v>
      </c>
      <c r="V4" t="n">
        <v>0.77</v>
      </c>
      <c r="W4" t="n">
        <v>1.07</v>
      </c>
      <c r="X4" t="n">
        <v>0.95</v>
      </c>
      <c r="Y4" t="n">
        <v>1</v>
      </c>
      <c r="Z4" t="n">
        <v>10</v>
      </c>
      <c r="AA4" t="n">
        <v>85.41811095667104</v>
      </c>
      <c r="AB4" t="n">
        <v>116.8728277919664</v>
      </c>
      <c r="AC4" t="n">
        <v>105.7186491395754</v>
      </c>
      <c r="AD4" t="n">
        <v>85418.11095667104</v>
      </c>
      <c r="AE4" t="n">
        <v>116872.8277919664</v>
      </c>
      <c r="AF4" t="n">
        <v>2.037864965086974e-06</v>
      </c>
      <c r="AG4" t="n">
        <v>0.1234375</v>
      </c>
      <c r="AH4" t="n">
        <v>105718.6491395754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8.779400000000001</v>
      </c>
      <c r="E5" t="n">
        <v>11.39</v>
      </c>
      <c r="F5" t="n">
        <v>7.81</v>
      </c>
      <c r="G5" t="n">
        <v>12.01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37</v>
      </c>
      <c r="N5" t="n">
        <v>28.16</v>
      </c>
      <c r="O5" t="n">
        <v>19990.53</v>
      </c>
      <c r="P5" t="n">
        <v>91.48999999999999</v>
      </c>
      <c r="Q5" t="n">
        <v>605.9400000000001</v>
      </c>
      <c r="R5" t="n">
        <v>47.71</v>
      </c>
      <c r="S5" t="n">
        <v>21.88</v>
      </c>
      <c r="T5" t="n">
        <v>11738.82</v>
      </c>
      <c r="U5" t="n">
        <v>0.46</v>
      </c>
      <c r="V5" t="n">
        <v>0.79</v>
      </c>
      <c r="W5" t="n">
        <v>1.05</v>
      </c>
      <c r="X5" t="n">
        <v>0.75</v>
      </c>
      <c r="Y5" t="n">
        <v>1</v>
      </c>
      <c r="Z5" t="n">
        <v>10</v>
      </c>
      <c r="AA5" t="n">
        <v>79.68490267424507</v>
      </c>
      <c r="AB5" t="n">
        <v>109.0283992886566</v>
      </c>
      <c r="AC5" t="n">
        <v>98.62288188289452</v>
      </c>
      <c r="AD5" t="n">
        <v>79684.90267424507</v>
      </c>
      <c r="AE5" t="n">
        <v>109028.3992886566</v>
      </c>
      <c r="AF5" t="n">
        <v>2.119914649329894e-06</v>
      </c>
      <c r="AG5" t="n">
        <v>0.1186458333333333</v>
      </c>
      <c r="AH5" t="n">
        <v>98622.88188289452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9.014200000000001</v>
      </c>
      <c r="E6" t="n">
        <v>11.09</v>
      </c>
      <c r="F6" t="n">
        <v>7.71</v>
      </c>
      <c r="G6" t="n">
        <v>14.01</v>
      </c>
      <c r="H6" t="n">
        <v>0.22</v>
      </c>
      <c r="I6" t="n">
        <v>33</v>
      </c>
      <c r="J6" t="n">
        <v>160.54</v>
      </c>
      <c r="K6" t="n">
        <v>50.28</v>
      </c>
      <c r="L6" t="n">
        <v>2</v>
      </c>
      <c r="M6" t="n">
        <v>31</v>
      </c>
      <c r="N6" t="n">
        <v>28.26</v>
      </c>
      <c r="O6" t="n">
        <v>20034.4</v>
      </c>
      <c r="P6" t="n">
        <v>89.45</v>
      </c>
      <c r="Q6" t="n">
        <v>605.97</v>
      </c>
      <c r="R6" t="n">
        <v>44.31</v>
      </c>
      <c r="S6" t="n">
        <v>21.88</v>
      </c>
      <c r="T6" t="n">
        <v>10065.46</v>
      </c>
      <c r="U6" t="n">
        <v>0.49</v>
      </c>
      <c r="V6" t="n">
        <v>0.8</v>
      </c>
      <c r="W6" t="n">
        <v>1.04</v>
      </c>
      <c r="X6" t="n">
        <v>0.65</v>
      </c>
      <c r="Y6" t="n">
        <v>1</v>
      </c>
      <c r="Z6" t="n">
        <v>10</v>
      </c>
      <c r="AA6" t="n">
        <v>76.15826678288603</v>
      </c>
      <c r="AB6" t="n">
        <v>104.2031004779067</v>
      </c>
      <c r="AC6" t="n">
        <v>94.25810281829162</v>
      </c>
      <c r="AD6" t="n">
        <v>76158.26678288603</v>
      </c>
      <c r="AE6" t="n">
        <v>104203.1004779067</v>
      </c>
      <c r="AF6" t="n">
        <v>2.176610546505403e-06</v>
      </c>
      <c r="AG6" t="n">
        <v>0.1155208333333333</v>
      </c>
      <c r="AH6" t="n">
        <v>94258.10281829162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9.1846</v>
      </c>
      <c r="E7" t="n">
        <v>10.89</v>
      </c>
      <c r="F7" t="n">
        <v>7.63</v>
      </c>
      <c r="G7" t="n">
        <v>15.78</v>
      </c>
      <c r="H7" t="n">
        <v>0.25</v>
      </c>
      <c r="I7" t="n">
        <v>29</v>
      </c>
      <c r="J7" t="n">
        <v>160.9</v>
      </c>
      <c r="K7" t="n">
        <v>50.28</v>
      </c>
      <c r="L7" t="n">
        <v>2.25</v>
      </c>
      <c r="M7" t="n">
        <v>27</v>
      </c>
      <c r="N7" t="n">
        <v>28.37</v>
      </c>
      <c r="O7" t="n">
        <v>20078.3</v>
      </c>
      <c r="P7" t="n">
        <v>87.67</v>
      </c>
      <c r="Q7" t="n">
        <v>605.98</v>
      </c>
      <c r="R7" t="n">
        <v>41.99</v>
      </c>
      <c r="S7" t="n">
        <v>21.88</v>
      </c>
      <c r="T7" t="n">
        <v>8929.02</v>
      </c>
      <c r="U7" t="n">
        <v>0.52</v>
      </c>
      <c r="V7" t="n">
        <v>0.8100000000000001</v>
      </c>
      <c r="W7" t="n">
        <v>1.03</v>
      </c>
      <c r="X7" t="n">
        <v>0.57</v>
      </c>
      <c r="Y7" t="n">
        <v>1</v>
      </c>
      <c r="Z7" t="n">
        <v>10</v>
      </c>
      <c r="AA7" t="n">
        <v>73.51549689594965</v>
      </c>
      <c r="AB7" t="n">
        <v>100.5871461278233</v>
      </c>
      <c r="AC7" t="n">
        <v>90.9872500763552</v>
      </c>
      <c r="AD7" t="n">
        <v>73515.49689594965</v>
      </c>
      <c r="AE7" t="n">
        <v>100587.1461278233</v>
      </c>
      <c r="AF7" t="n">
        <v>2.217756120946231e-06</v>
      </c>
      <c r="AG7" t="n">
        <v>0.1134375</v>
      </c>
      <c r="AH7" t="n">
        <v>90987.25007635519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9.3233</v>
      </c>
      <c r="E8" t="n">
        <v>10.73</v>
      </c>
      <c r="F8" t="n">
        <v>7.56</v>
      </c>
      <c r="G8" t="n">
        <v>17.45</v>
      </c>
      <c r="H8" t="n">
        <v>0.27</v>
      </c>
      <c r="I8" t="n">
        <v>26</v>
      </c>
      <c r="J8" t="n">
        <v>161.26</v>
      </c>
      <c r="K8" t="n">
        <v>50.28</v>
      </c>
      <c r="L8" t="n">
        <v>2.5</v>
      </c>
      <c r="M8" t="n">
        <v>24</v>
      </c>
      <c r="N8" t="n">
        <v>28.48</v>
      </c>
      <c r="O8" t="n">
        <v>20122.23</v>
      </c>
      <c r="P8" t="n">
        <v>86.28</v>
      </c>
      <c r="Q8" t="n">
        <v>605.9299999999999</v>
      </c>
      <c r="R8" t="n">
        <v>39.96</v>
      </c>
      <c r="S8" t="n">
        <v>21.88</v>
      </c>
      <c r="T8" t="n">
        <v>7927.5</v>
      </c>
      <c r="U8" t="n">
        <v>0.55</v>
      </c>
      <c r="V8" t="n">
        <v>0.82</v>
      </c>
      <c r="W8" t="n">
        <v>1.03</v>
      </c>
      <c r="X8" t="n">
        <v>0.5</v>
      </c>
      <c r="Y8" t="n">
        <v>1</v>
      </c>
      <c r="Z8" t="n">
        <v>10</v>
      </c>
      <c r="AA8" t="n">
        <v>71.45760265557713</v>
      </c>
      <c r="AB8" t="n">
        <v>97.77144444026064</v>
      </c>
      <c r="AC8" t="n">
        <v>88.4402750059905</v>
      </c>
      <c r="AD8" t="n">
        <v>71457.60265557714</v>
      </c>
      <c r="AE8" t="n">
        <v>97771.44444026063</v>
      </c>
      <c r="AF8" t="n">
        <v>2.251247266339089e-06</v>
      </c>
      <c r="AG8" t="n">
        <v>0.1117708333333333</v>
      </c>
      <c r="AH8" t="n">
        <v>88440.27500599049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9.465199999999999</v>
      </c>
      <c r="E9" t="n">
        <v>10.56</v>
      </c>
      <c r="F9" t="n">
        <v>7.5</v>
      </c>
      <c r="G9" t="n">
        <v>19.56</v>
      </c>
      <c r="H9" t="n">
        <v>0.3</v>
      </c>
      <c r="I9" t="n">
        <v>23</v>
      </c>
      <c r="J9" t="n">
        <v>161.61</v>
      </c>
      <c r="K9" t="n">
        <v>50.28</v>
      </c>
      <c r="L9" t="n">
        <v>2.75</v>
      </c>
      <c r="M9" t="n">
        <v>21</v>
      </c>
      <c r="N9" t="n">
        <v>28.58</v>
      </c>
      <c r="O9" t="n">
        <v>20166.2</v>
      </c>
      <c r="P9" t="n">
        <v>84.45999999999999</v>
      </c>
      <c r="Q9" t="n">
        <v>605.87</v>
      </c>
      <c r="R9" t="n">
        <v>37.93</v>
      </c>
      <c r="S9" t="n">
        <v>21.88</v>
      </c>
      <c r="T9" t="n">
        <v>6928.33</v>
      </c>
      <c r="U9" t="n">
        <v>0.58</v>
      </c>
      <c r="V9" t="n">
        <v>0.82</v>
      </c>
      <c r="W9" t="n">
        <v>1.03</v>
      </c>
      <c r="X9" t="n">
        <v>0.44</v>
      </c>
      <c r="Y9" t="n">
        <v>1</v>
      </c>
      <c r="Z9" t="n">
        <v>10</v>
      </c>
      <c r="AA9" t="n">
        <v>69.2144908305998</v>
      </c>
      <c r="AB9" t="n">
        <v>94.70231988221862</v>
      </c>
      <c r="AC9" t="n">
        <v>85.66406338822368</v>
      </c>
      <c r="AD9" t="n">
        <v>69214.4908305998</v>
      </c>
      <c r="AE9" t="n">
        <v>94702.31988221862</v>
      </c>
      <c r="AF9" t="n">
        <v>2.285511098575906e-06</v>
      </c>
      <c r="AG9" t="n">
        <v>0.11</v>
      </c>
      <c r="AH9" t="n">
        <v>85664.06338822369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9.567299999999999</v>
      </c>
      <c r="E10" t="n">
        <v>10.45</v>
      </c>
      <c r="F10" t="n">
        <v>7.45</v>
      </c>
      <c r="G10" t="n">
        <v>21.29</v>
      </c>
      <c r="H10" t="n">
        <v>0.33</v>
      </c>
      <c r="I10" t="n">
        <v>21</v>
      </c>
      <c r="J10" t="n">
        <v>161.97</v>
      </c>
      <c r="K10" t="n">
        <v>50.28</v>
      </c>
      <c r="L10" t="n">
        <v>3</v>
      </c>
      <c r="M10" t="n">
        <v>19</v>
      </c>
      <c r="N10" t="n">
        <v>28.69</v>
      </c>
      <c r="O10" t="n">
        <v>20210.21</v>
      </c>
      <c r="P10" t="n">
        <v>83.15000000000001</v>
      </c>
      <c r="Q10" t="n">
        <v>605.86</v>
      </c>
      <c r="R10" t="n">
        <v>36.39</v>
      </c>
      <c r="S10" t="n">
        <v>21.88</v>
      </c>
      <c r="T10" t="n">
        <v>6167.71</v>
      </c>
      <c r="U10" t="n">
        <v>0.6</v>
      </c>
      <c r="V10" t="n">
        <v>0.83</v>
      </c>
      <c r="W10" t="n">
        <v>1.02</v>
      </c>
      <c r="X10" t="n">
        <v>0.39</v>
      </c>
      <c r="Y10" t="n">
        <v>1</v>
      </c>
      <c r="Z10" t="n">
        <v>10</v>
      </c>
      <c r="AA10" t="n">
        <v>67.62484460284554</v>
      </c>
      <c r="AB10" t="n">
        <v>92.52729578316431</v>
      </c>
      <c r="AC10" t="n">
        <v>83.69662053651693</v>
      </c>
      <c r="AD10" t="n">
        <v>67624.84460284554</v>
      </c>
      <c r="AE10" t="n">
        <v>92527.2957831643</v>
      </c>
      <c r="AF10" t="n">
        <v>2.31016463819098e-06</v>
      </c>
      <c r="AG10" t="n">
        <v>0.1088541666666667</v>
      </c>
      <c r="AH10" t="n">
        <v>83696.62053651693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9.611800000000001</v>
      </c>
      <c r="E11" t="n">
        <v>10.4</v>
      </c>
      <c r="F11" t="n">
        <v>7.43</v>
      </c>
      <c r="G11" t="n">
        <v>22.3</v>
      </c>
      <c r="H11" t="n">
        <v>0.35</v>
      </c>
      <c r="I11" t="n">
        <v>20</v>
      </c>
      <c r="J11" t="n">
        <v>162.33</v>
      </c>
      <c r="K11" t="n">
        <v>50.28</v>
      </c>
      <c r="L11" t="n">
        <v>3.25</v>
      </c>
      <c r="M11" t="n">
        <v>18</v>
      </c>
      <c r="N11" t="n">
        <v>28.8</v>
      </c>
      <c r="O11" t="n">
        <v>20254.26</v>
      </c>
      <c r="P11" t="n">
        <v>82.18000000000001</v>
      </c>
      <c r="Q11" t="n">
        <v>605.88</v>
      </c>
      <c r="R11" t="n">
        <v>35.63</v>
      </c>
      <c r="S11" t="n">
        <v>21.88</v>
      </c>
      <c r="T11" t="n">
        <v>5793.65</v>
      </c>
      <c r="U11" t="n">
        <v>0.61</v>
      </c>
      <c r="V11" t="n">
        <v>0.83</v>
      </c>
      <c r="W11" t="n">
        <v>1.03</v>
      </c>
      <c r="X11" t="n">
        <v>0.38</v>
      </c>
      <c r="Y11" t="n">
        <v>1</v>
      </c>
      <c r="Z11" t="n">
        <v>10</v>
      </c>
      <c r="AA11" t="n">
        <v>66.72096108986044</v>
      </c>
      <c r="AB11" t="n">
        <v>91.29056248417248</v>
      </c>
      <c r="AC11" t="n">
        <v>82.57791932781439</v>
      </c>
      <c r="AD11" t="n">
        <v>66720.96108986044</v>
      </c>
      <c r="AE11" t="n">
        <v>91290.56248417248</v>
      </c>
      <c r="AF11" t="n">
        <v>2.320909814614789e-06</v>
      </c>
      <c r="AG11" t="n">
        <v>0.1083333333333333</v>
      </c>
      <c r="AH11" t="n">
        <v>82577.91932781438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9.7056</v>
      </c>
      <c r="E12" t="n">
        <v>10.3</v>
      </c>
      <c r="F12" t="n">
        <v>7.4</v>
      </c>
      <c r="G12" t="n">
        <v>24.66</v>
      </c>
      <c r="H12" t="n">
        <v>0.38</v>
      </c>
      <c r="I12" t="n">
        <v>18</v>
      </c>
      <c r="J12" t="n">
        <v>162.68</v>
      </c>
      <c r="K12" t="n">
        <v>50.28</v>
      </c>
      <c r="L12" t="n">
        <v>3.5</v>
      </c>
      <c r="M12" t="n">
        <v>16</v>
      </c>
      <c r="N12" t="n">
        <v>28.9</v>
      </c>
      <c r="O12" t="n">
        <v>20298.34</v>
      </c>
      <c r="P12" t="n">
        <v>80.84</v>
      </c>
      <c r="Q12" t="n">
        <v>605.9400000000001</v>
      </c>
      <c r="R12" t="n">
        <v>34.79</v>
      </c>
      <c r="S12" t="n">
        <v>21.88</v>
      </c>
      <c r="T12" t="n">
        <v>5381.46</v>
      </c>
      <c r="U12" t="n">
        <v>0.63</v>
      </c>
      <c r="V12" t="n">
        <v>0.84</v>
      </c>
      <c r="W12" t="n">
        <v>1.02</v>
      </c>
      <c r="X12" t="n">
        <v>0.34</v>
      </c>
      <c r="Y12" t="n">
        <v>1</v>
      </c>
      <c r="Z12" t="n">
        <v>10</v>
      </c>
      <c r="AA12" t="n">
        <v>65.26761992535764</v>
      </c>
      <c r="AB12" t="n">
        <v>89.30203698601369</v>
      </c>
      <c r="AC12" t="n">
        <v>80.77917591228618</v>
      </c>
      <c r="AD12" t="n">
        <v>65267.61992535763</v>
      </c>
      <c r="AE12" t="n">
        <v>89302.03698601369</v>
      </c>
      <c r="AF12" t="n">
        <v>2.343559197728343e-06</v>
      </c>
      <c r="AG12" t="n">
        <v>0.1072916666666667</v>
      </c>
      <c r="AH12" t="n">
        <v>80779.17591228618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9.762700000000001</v>
      </c>
      <c r="E13" t="n">
        <v>10.24</v>
      </c>
      <c r="F13" t="n">
        <v>7.37</v>
      </c>
      <c r="G13" t="n">
        <v>26.01</v>
      </c>
      <c r="H13" t="n">
        <v>0.41</v>
      </c>
      <c r="I13" t="n">
        <v>17</v>
      </c>
      <c r="J13" t="n">
        <v>163.04</v>
      </c>
      <c r="K13" t="n">
        <v>50.28</v>
      </c>
      <c r="L13" t="n">
        <v>3.75</v>
      </c>
      <c r="M13" t="n">
        <v>15</v>
      </c>
      <c r="N13" t="n">
        <v>29.01</v>
      </c>
      <c r="O13" t="n">
        <v>20342.46</v>
      </c>
      <c r="P13" t="n">
        <v>79.98999999999999</v>
      </c>
      <c r="Q13" t="n">
        <v>605.84</v>
      </c>
      <c r="R13" t="n">
        <v>33.89</v>
      </c>
      <c r="S13" t="n">
        <v>21.88</v>
      </c>
      <c r="T13" t="n">
        <v>4936.56</v>
      </c>
      <c r="U13" t="n">
        <v>0.65</v>
      </c>
      <c r="V13" t="n">
        <v>0.84</v>
      </c>
      <c r="W13" t="n">
        <v>1.02</v>
      </c>
      <c r="X13" t="n">
        <v>0.31</v>
      </c>
      <c r="Y13" t="n">
        <v>1</v>
      </c>
      <c r="Z13" t="n">
        <v>10</v>
      </c>
      <c r="AA13" t="n">
        <v>64.34908866875776</v>
      </c>
      <c r="AB13" t="n">
        <v>88.0452619979953</v>
      </c>
      <c r="AC13" t="n">
        <v>79.64234576522909</v>
      </c>
      <c r="AD13" t="n">
        <v>64349.08866875776</v>
      </c>
      <c r="AE13" t="n">
        <v>88045.2619979953</v>
      </c>
      <c r="AF13" t="n">
        <v>2.357346828600241e-06</v>
      </c>
      <c r="AG13" t="n">
        <v>0.1066666666666667</v>
      </c>
      <c r="AH13" t="n">
        <v>79642.3457652291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9.841200000000001</v>
      </c>
      <c r="E14" t="n">
        <v>10.16</v>
      </c>
      <c r="F14" t="n">
        <v>7.35</v>
      </c>
      <c r="G14" t="n">
        <v>29.41</v>
      </c>
      <c r="H14" t="n">
        <v>0.43</v>
      </c>
      <c r="I14" t="n">
        <v>15</v>
      </c>
      <c r="J14" t="n">
        <v>163.4</v>
      </c>
      <c r="K14" t="n">
        <v>50.28</v>
      </c>
      <c r="L14" t="n">
        <v>4</v>
      </c>
      <c r="M14" t="n">
        <v>13</v>
      </c>
      <c r="N14" t="n">
        <v>29.12</v>
      </c>
      <c r="O14" t="n">
        <v>20386.62</v>
      </c>
      <c r="P14" t="n">
        <v>78.2</v>
      </c>
      <c r="Q14" t="n">
        <v>605.9299999999999</v>
      </c>
      <c r="R14" t="n">
        <v>33.37</v>
      </c>
      <c r="S14" t="n">
        <v>21.88</v>
      </c>
      <c r="T14" t="n">
        <v>4687.25</v>
      </c>
      <c r="U14" t="n">
        <v>0.66</v>
      </c>
      <c r="V14" t="n">
        <v>0.84</v>
      </c>
      <c r="W14" t="n">
        <v>1.01</v>
      </c>
      <c r="X14" t="n">
        <v>0.3</v>
      </c>
      <c r="Y14" t="n">
        <v>1</v>
      </c>
      <c r="Z14" t="n">
        <v>10</v>
      </c>
      <c r="AA14" t="n">
        <v>62.81106752967766</v>
      </c>
      <c r="AB14" t="n">
        <v>85.94087362280311</v>
      </c>
      <c r="AC14" t="n">
        <v>77.73879726303693</v>
      </c>
      <c r="AD14" t="n">
        <v>62811.06752967766</v>
      </c>
      <c r="AE14" t="n">
        <v>85940.8736228031</v>
      </c>
      <c r="AF14" t="n">
        <v>2.376301802741116e-06</v>
      </c>
      <c r="AG14" t="n">
        <v>0.1058333333333333</v>
      </c>
      <c r="AH14" t="n">
        <v>77738.79726303693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9.913500000000001</v>
      </c>
      <c r="E15" t="n">
        <v>10.09</v>
      </c>
      <c r="F15" t="n">
        <v>7.31</v>
      </c>
      <c r="G15" t="n">
        <v>31.34</v>
      </c>
      <c r="H15" t="n">
        <v>0.46</v>
      </c>
      <c r="I15" t="n">
        <v>14</v>
      </c>
      <c r="J15" t="n">
        <v>163.76</v>
      </c>
      <c r="K15" t="n">
        <v>50.28</v>
      </c>
      <c r="L15" t="n">
        <v>4.25</v>
      </c>
      <c r="M15" t="n">
        <v>12</v>
      </c>
      <c r="N15" t="n">
        <v>29.23</v>
      </c>
      <c r="O15" t="n">
        <v>20430.81</v>
      </c>
      <c r="P15" t="n">
        <v>77.02</v>
      </c>
      <c r="Q15" t="n">
        <v>605.87</v>
      </c>
      <c r="R15" t="n">
        <v>32.09</v>
      </c>
      <c r="S15" t="n">
        <v>21.88</v>
      </c>
      <c r="T15" t="n">
        <v>4050.1</v>
      </c>
      <c r="U15" t="n">
        <v>0.68</v>
      </c>
      <c r="V15" t="n">
        <v>0.85</v>
      </c>
      <c r="W15" t="n">
        <v>1.01</v>
      </c>
      <c r="X15" t="n">
        <v>0.25</v>
      </c>
      <c r="Y15" t="n">
        <v>1</v>
      </c>
      <c r="Z15" t="n">
        <v>10</v>
      </c>
      <c r="AA15" t="n">
        <v>61.62200682890494</v>
      </c>
      <c r="AB15" t="n">
        <v>84.31394831435082</v>
      </c>
      <c r="AC15" t="n">
        <v>76.26714342261882</v>
      </c>
      <c r="AD15" t="n">
        <v>61622.00682890494</v>
      </c>
      <c r="AE15" t="n">
        <v>84313.94831435083</v>
      </c>
      <c r="AF15" t="n">
        <v>2.39375969612182e-06</v>
      </c>
      <c r="AG15" t="n">
        <v>0.1051041666666667</v>
      </c>
      <c r="AH15" t="n">
        <v>76267.14342261881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9.902900000000001</v>
      </c>
      <c r="E16" t="n">
        <v>10.1</v>
      </c>
      <c r="F16" t="n">
        <v>7.32</v>
      </c>
      <c r="G16" t="n">
        <v>31.38</v>
      </c>
      <c r="H16" t="n">
        <v>0.49</v>
      </c>
      <c r="I16" t="n">
        <v>14</v>
      </c>
      <c r="J16" t="n">
        <v>164.12</v>
      </c>
      <c r="K16" t="n">
        <v>50.28</v>
      </c>
      <c r="L16" t="n">
        <v>4.5</v>
      </c>
      <c r="M16" t="n">
        <v>12</v>
      </c>
      <c r="N16" t="n">
        <v>29.34</v>
      </c>
      <c r="O16" t="n">
        <v>20475.04</v>
      </c>
      <c r="P16" t="n">
        <v>76</v>
      </c>
      <c r="Q16" t="n">
        <v>605.84</v>
      </c>
      <c r="R16" t="n">
        <v>32.35</v>
      </c>
      <c r="S16" t="n">
        <v>21.88</v>
      </c>
      <c r="T16" t="n">
        <v>4181.72</v>
      </c>
      <c r="U16" t="n">
        <v>0.68</v>
      </c>
      <c r="V16" t="n">
        <v>0.84</v>
      </c>
      <c r="W16" t="n">
        <v>1.01</v>
      </c>
      <c r="X16" t="n">
        <v>0.26</v>
      </c>
      <c r="Y16" t="n">
        <v>1</v>
      </c>
      <c r="Z16" t="n">
        <v>10</v>
      </c>
      <c r="AA16" t="n">
        <v>61.14951070546584</v>
      </c>
      <c r="AB16" t="n">
        <v>83.66745827320401</v>
      </c>
      <c r="AC16" t="n">
        <v>75.68235348364436</v>
      </c>
      <c r="AD16" t="n">
        <v>61149.51070546584</v>
      </c>
      <c r="AE16" t="n">
        <v>83667.458273204</v>
      </c>
      <c r="AF16" t="n">
        <v>2.391200170951205e-06</v>
      </c>
      <c r="AG16" t="n">
        <v>0.1052083333333333</v>
      </c>
      <c r="AH16" t="n">
        <v>75682.35348364436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9.9483</v>
      </c>
      <c r="E17" t="n">
        <v>10.05</v>
      </c>
      <c r="F17" t="n">
        <v>7.31</v>
      </c>
      <c r="G17" t="n">
        <v>33.73</v>
      </c>
      <c r="H17" t="n">
        <v>0.51</v>
      </c>
      <c r="I17" t="n">
        <v>13</v>
      </c>
      <c r="J17" t="n">
        <v>164.48</v>
      </c>
      <c r="K17" t="n">
        <v>50.28</v>
      </c>
      <c r="L17" t="n">
        <v>4.75</v>
      </c>
      <c r="M17" t="n">
        <v>11</v>
      </c>
      <c r="N17" t="n">
        <v>29.45</v>
      </c>
      <c r="O17" t="n">
        <v>20519.3</v>
      </c>
      <c r="P17" t="n">
        <v>75.81</v>
      </c>
      <c r="Q17" t="n">
        <v>605.84</v>
      </c>
      <c r="R17" t="n">
        <v>32.03</v>
      </c>
      <c r="S17" t="n">
        <v>21.88</v>
      </c>
      <c r="T17" t="n">
        <v>4026.11</v>
      </c>
      <c r="U17" t="n">
        <v>0.68</v>
      </c>
      <c r="V17" t="n">
        <v>0.85</v>
      </c>
      <c r="W17" t="n">
        <v>1.01</v>
      </c>
      <c r="X17" t="n">
        <v>0.25</v>
      </c>
      <c r="Y17" t="n">
        <v>1</v>
      </c>
      <c r="Z17" t="n">
        <v>10</v>
      </c>
      <c r="AA17" t="n">
        <v>60.75011953375441</v>
      </c>
      <c r="AB17" t="n">
        <v>83.12099365217372</v>
      </c>
      <c r="AC17" t="n">
        <v>75.18804267907714</v>
      </c>
      <c r="AD17" t="n">
        <v>60750.11953375441</v>
      </c>
      <c r="AE17" t="n">
        <v>83120.99365217373</v>
      </c>
      <c r="AF17" t="n">
        <v>2.402162665549876e-06</v>
      </c>
      <c r="AG17" t="n">
        <v>0.1046875</v>
      </c>
      <c r="AH17" t="n">
        <v>75188.04267907715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10.0056</v>
      </c>
      <c r="E18" t="n">
        <v>9.99</v>
      </c>
      <c r="F18" t="n">
        <v>7.28</v>
      </c>
      <c r="G18" t="n">
        <v>36.42</v>
      </c>
      <c r="H18" t="n">
        <v>0.54</v>
      </c>
      <c r="I18" t="n">
        <v>12</v>
      </c>
      <c r="J18" t="n">
        <v>164.83</v>
      </c>
      <c r="K18" t="n">
        <v>50.28</v>
      </c>
      <c r="L18" t="n">
        <v>5</v>
      </c>
      <c r="M18" t="n">
        <v>10</v>
      </c>
      <c r="N18" t="n">
        <v>29.55</v>
      </c>
      <c r="O18" t="n">
        <v>20563.61</v>
      </c>
      <c r="P18" t="n">
        <v>74.09999999999999</v>
      </c>
      <c r="Q18" t="n">
        <v>605.84</v>
      </c>
      <c r="R18" t="n">
        <v>31.14</v>
      </c>
      <c r="S18" t="n">
        <v>21.88</v>
      </c>
      <c r="T18" t="n">
        <v>3588.59</v>
      </c>
      <c r="U18" t="n">
        <v>0.7</v>
      </c>
      <c r="V18" t="n">
        <v>0.85</v>
      </c>
      <c r="W18" t="n">
        <v>1.01</v>
      </c>
      <c r="X18" t="n">
        <v>0.23</v>
      </c>
      <c r="Y18" t="n">
        <v>1</v>
      </c>
      <c r="Z18" t="n">
        <v>10</v>
      </c>
      <c r="AA18" t="n">
        <v>59.41065883521461</v>
      </c>
      <c r="AB18" t="n">
        <v>81.28828443159706</v>
      </c>
      <c r="AC18" t="n">
        <v>73.53024465428817</v>
      </c>
      <c r="AD18" t="n">
        <v>59410.65883521461</v>
      </c>
      <c r="AE18" t="n">
        <v>81288.28443159706</v>
      </c>
      <c r="AF18" t="n">
        <v>2.415998589349521e-06</v>
      </c>
      <c r="AG18" t="n">
        <v>0.1040625</v>
      </c>
      <c r="AH18" t="n">
        <v>73530.24465428817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10.0758</v>
      </c>
      <c r="E19" t="n">
        <v>9.92</v>
      </c>
      <c r="F19" t="n">
        <v>7.25</v>
      </c>
      <c r="G19" t="n">
        <v>39.52</v>
      </c>
      <c r="H19" t="n">
        <v>0.5600000000000001</v>
      </c>
      <c r="I19" t="n">
        <v>11</v>
      </c>
      <c r="J19" t="n">
        <v>165.19</v>
      </c>
      <c r="K19" t="n">
        <v>50.28</v>
      </c>
      <c r="L19" t="n">
        <v>5.25</v>
      </c>
      <c r="M19" t="n">
        <v>9</v>
      </c>
      <c r="N19" t="n">
        <v>29.66</v>
      </c>
      <c r="O19" t="n">
        <v>20607.95</v>
      </c>
      <c r="P19" t="n">
        <v>72.90000000000001</v>
      </c>
      <c r="Q19" t="n">
        <v>605.89</v>
      </c>
      <c r="R19" t="n">
        <v>30.05</v>
      </c>
      <c r="S19" t="n">
        <v>21.88</v>
      </c>
      <c r="T19" t="n">
        <v>3046.39</v>
      </c>
      <c r="U19" t="n">
        <v>0.73</v>
      </c>
      <c r="V19" t="n">
        <v>0.85</v>
      </c>
      <c r="W19" t="n">
        <v>1</v>
      </c>
      <c r="X19" t="n">
        <v>0.19</v>
      </c>
      <c r="Y19" t="n">
        <v>1</v>
      </c>
      <c r="Z19" t="n">
        <v>10</v>
      </c>
      <c r="AA19" t="n">
        <v>58.28968789490123</v>
      </c>
      <c r="AB19" t="n">
        <v>79.75452253731342</v>
      </c>
      <c r="AC19" t="n">
        <v>72.14286284254614</v>
      </c>
      <c r="AD19" t="n">
        <v>58289.68789490122</v>
      </c>
      <c r="AE19" t="n">
        <v>79754.52253731342</v>
      </c>
      <c r="AF19" t="n">
        <v>2.432949406988877e-06</v>
      </c>
      <c r="AG19" t="n">
        <v>0.1033333333333333</v>
      </c>
      <c r="AH19" t="n">
        <v>72142.86284254614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10.0587</v>
      </c>
      <c r="E20" t="n">
        <v>9.94</v>
      </c>
      <c r="F20" t="n">
        <v>7.26</v>
      </c>
      <c r="G20" t="n">
        <v>39.62</v>
      </c>
      <c r="H20" t="n">
        <v>0.59</v>
      </c>
      <c r="I20" t="n">
        <v>11</v>
      </c>
      <c r="J20" t="n">
        <v>165.55</v>
      </c>
      <c r="K20" t="n">
        <v>50.28</v>
      </c>
      <c r="L20" t="n">
        <v>5.5</v>
      </c>
      <c r="M20" t="n">
        <v>9</v>
      </c>
      <c r="N20" t="n">
        <v>29.77</v>
      </c>
      <c r="O20" t="n">
        <v>20652.33</v>
      </c>
      <c r="P20" t="n">
        <v>71.62</v>
      </c>
      <c r="Q20" t="n">
        <v>605.86</v>
      </c>
      <c r="R20" t="n">
        <v>30.52</v>
      </c>
      <c r="S20" t="n">
        <v>21.88</v>
      </c>
      <c r="T20" t="n">
        <v>3283.25</v>
      </c>
      <c r="U20" t="n">
        <v>0.72</v>
      </c>
      <c r="V20" t="n">
        <v>0.85</v>
      </c>
      <c r="W20" t="n">
        <v>1.01</v>
      </c>
      <c r="X20" t="n">
        <v>0.2</v>
      </c>
      <c r="Y20" t="n">
        <v>1</v>
      </c>
      <c r="Z20" t="n">
        <v>10</v>
      </c>
      <c r="AA20" t="n">
        <v>57.71706308008861</v>
      </c>
      <c r="AB20" t="n">
        <v>78.9710320032633</v>
      </c>
      <c r="AC20" t="n">
        <v>71.43414754542962</v>
      </c>
      <c r="AD20" t="n">
        <v>57717.06308008861</v>
      </c>
      <c r="AE20" t="n">
        <v>78971.0320032633</v>
      </c>
      <c r="AF20" t="n">
        <v>2.42882036166647e-06</v>
      </c>
      <c r="AG20" t="n">
        <v>0.1035416666666667</v>
      </c>
      <c r="AH20" t="n">
        <v>71434.14754542963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10.1223</v>
      </c>
      <c r="E21" t="n">
        <v>9.880000000000001</v>
      </c>
      <c r="F21" t="n">
        <v>7.23</v>
      </c>
      <c r="G21" t="n">
        <v>43.39</v>
      </c>
      <c r="H21" t="n">
        <v>0.61</v>
      </c>
      <c r="I21" t="n">
        <v>10</v>
      </c>
      <c r="J21" t="n">
        <v>165.91</v>
      </c>
      <c r="K21" t="n">
        <v>50.28</v>
      </c>
      <c r="L21" t="n">
        <v>5.75</v>
      </c>
      <c r="M21" t="n">
        <v>8</v>
      </c>
      <c r="N21" t="n">
        <v>29.88</v>
      </c>
      <c r="O21" t="n">
        <v>20696.74</v>
      </c>
      <c r="P21" t="n">
        <v>70.48999999999999</v>
      </c>
      <c r="Q21" t="n">
        <v>605.85</v>
      </c>
      <c r="R21" t="n">
        <v>29.54</v>
      </c>
      <c r="S21" t="n">
        <v>21.88</v>
      </c>
      <c r="T21" t="n">
        <v>2798.76</v>
      </c>
      <c r="U21" t="n">
        <v>0.74</v>
      </c>
      <c r="V21" t="n">
        <v>0.86</v>
      </c>
      <c r="W21" t="n">
        <v>1.01</v>
      </c>
      <c r="X21" t="n">
        <v>0.17</v>
      </c>
      <c r="Y21" t="n">
        <v>1</v>
      </c>
      <c r="Z21" t="n">
        <v>10</v>
      </c>
      <c r="AA21" t="n">
        <v>56.68727432452788</v>
      </c>
      <c r="AB21" t="n">
        <v>77.56202959683228</v>
      </c>
      <c r="AC21" t="n">
        <v>70.15961835112063</v>
      </c>
      <c r="AD21" t="n">
        <v>56687.27432452788</v>
      </c>
      <c r="AE21" t="n">
        <v>77562.02959683228</v>
      </c>
      <c r="AF21" t="n">
        <v>2.444177512690159e-06</v>
      </c>
      <c r="AG21" t="n">
        <v>0.1029166666666667</v>
      </c>
      <c r="AH21" t="n">
        <v>70159.61835112063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10.1143</v>
      </c>
      <c r="E22" t="n">
        <v>9.890000000000001</v>
      </c>
      <c r="F22" t="n">
        <v>7.24</v>
      </c>
      <c r="G22" t="n">
        <v>43.44</v>
      </c>
      <c r="H22" t="n">
        <v>0.64</v>
      </c>
      <c r="I22" t="n">
        <v>10</v>
      </c>
      <c r="J22" t="n">
        <v>166.27</v>
      </c>
      <c r="K22" t="n">
        <v>50.28</v>
      </c>
      <c r="L22" t="n">
        <v>6</v>
      </c>
      <c r="M22" t="n">
        <v>5</v>
      </c>
      <c r="N22" t="n">
        <v>29.99</v>
      </c>
      <c r="O22" t="n">
        <v>20741.2</v>
      </c>
      <c r="P22" t="n">
        <v>69.59</v>
      </c>
      <c r="Q22" t="n">
        <v>605.85</v>
      </c>
      <c r="R22" t="n">
        <v>29.72</v>
      </c>
      <c r="S22" t="n">
        <v>21.88</v>
      </c>
      <c r="T22" t="n">
        <v>2889.08</v>
      </c>
      <c r="U22" t="n">
        <v>0.74</v>
      </c>
      <c r="V22" t="n">
        <v>0.85</v>
      </c>
      <c r="W22" t="n">
        <v>1.01</v>
      </c>
      <c r="X22" t="n">
        <v>0.18</v>
      </c>
      <c r="Y22" t="n">
        <v>1</v>
      </c>
      <c r="Z22" t="n">
        <v>10</v>
      </c>
      <c r="AA22" t="n">
        <v>56.26998427732273</v>
      </c>
      <c r="AB22" t="n">
        <v>76.99107494470887</v>
      </c>
      <c r="AC22" t="n">
        <v>69.64315480965585</v>
      </c>
      <c r="AD22" t="n">
        <v>56269.98427732273</v>
      </c>
      <c r="AE22" t="n">
        <v>76991.07494470887</v>
      </c>
      <c r="AF22" t="n">
        <v>2.442245795580261e-06</v>
      </c>
      <c r="AG22" t="n">
        <v>0.1030208333333333</v>
      </c>
      <c r="AH22" t="n">
        <v>69643.15480965585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10.1163</v>
      </c>
      <c r="E23" t="n">
        <v>9.880000000000001</v>
      </c>
      <c r="F23" t="n">
        <v>7.24</v>
      </c>
      <c r="G23" t="n">
        <v>43.43</v>
      </c>
      <c r="H23" t="n">
        <v>0.66</v>
      </c>
      <c r="I23" t="n">
        <v>10</v>
      </c>
      <c r="J23" t="n">
        <v>166.64</v>
      </c>
      <c r="K23" t="n">
        <v>50.28</v>
      </c>
      <c r="L23" t="n">
        <v>6.25</v>
      </c>
      <c r="M23" t="n">
        <v>4</v>
      </c>
      <c r="N23" t="n">
        <v>30.11</v>
      </c>
      <c r="O23" t="n">
        <v>20785.69</v>
      </c>
      <c r="P23" t="n">
        <v>68.97</v>
      </c>
      <c r="Q23" t="n">
        <v>605.84</v>
      </c>
      <c r="R23" t="n">
        <v>29.59</v>
      </c>
      <c r="S23" t="n">
        <v>21.88</v>
      </c>
      <c r="T23" t="n">
        <v>2820.64</v>
      </c>
      <c r="U23" t="n">
        <v>0.74</v>
      </c>
      <c r="V23" t="n">
        <v>0.85</v>
      </c>
      <c r="W23" t="n">
        <v>1.01</v>
      </c>
      <c r="X23" t="n">
        <v>0.18</v>
      </c>
      <c r="Y23" t="n">
        <v>1</v>
      </c>
      <c r="Z23" t="n">
        <v>10</v>
      </c>
      <c r="AA23" t="n">
        <v>55.92541881970152</v>
      </c>
      <c r="AB23" t="n">
        <v>76.51962528443664</v>
      </c>
      <c r="AC23" t="n">
        <v>69.21669964327606</v>
      </c>
      <c r="AD23" t="n">
        <v>55925.41881970152</v>
      </c>
      <c r="AE23" t="n">
        <v>76519.62528443664</v>
      </c>
      <c r="AF23" t="n">
        <v>2.442728724857736e-06</v>
      </c>
      <c r="AG23" t="n">
        <v>0.1029166666666667</v>
      </c>
      <c r="AH23" t="n">
        <v>69216.69964327606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10.1615</v>
      </c>
      <c r="E24" t="n">
        <v>9.84</v>
      </c>
      <c r="F24" t="n">
        <v>7.23</v>
      </c>
      <c r="G24" t="n">
        <v>48.18</v>
      </c>
      <c r="H24" t="n">
        <v>0.6899999999999999</v>
      </c>
      <c r="I24" t="n">
        <v>9</v>
      </c>
      <c r="J24" t="n">
        <v>167</v>
      </c>
      <c r="K24" t="n">
        <v>50.28</v>
      </c>
      <c r="L24" t="n">
        <v>6.5</v>
      </c>
      <c r="M24" t="n">
        <v>2</v>
      </c>
      <c r="N24" t="n">
        <v>30.22</v>
      </c>
      <c r="O24" t="n">
        <v>20830.22</v>
      </c>
      <c r="P24" t="n">
        <v>68.53</v>
      </c>
      <c r="Q24" t="n">
        <v>605.84</v>
      </c>
      <c r="R24" t="n">
        <v>29.22</v>
      </c>
      <c r="S24" t="n">
        <v>21.88</v>
      </c>
      <c r="T24" t="n">
        <v>2641.85</v>
      </c>
      <c r="U24" t="n">
        <v>0.75</v>
      </c>
      <c r="V24" t="n">
        <v>0.86</v>
      </c>
      <c r="W24" t="n">
        <v>1.01</v>
      </c>
      <c r="X24" t="n">
        <v>0.17</v>
      </c>
      <c r="Y24" t="n">
        <v>1</v>
      </c>
      <c r="Z24" t="n">
        <v>10</v>
      </c>
      <c r="AA24" t="n">
        <v>55.42516262283712</v>
      </c>
      <c r="AB24" t="n">
        <v>75.83515268614131</v>
      </c>
      <c r="AC24" t="n">
        <v>68.59755214909853</v>
      </c>
      <c r="AD24" t="n">
        <v>55425.16262283712</v>
      </c>
      <c r="AE24" t="n">
        <v>75835.15268614131</v>
      </c>
      <c r="AF24" t="n">
        <v>2.45364292652866e-06</v>
      </c>
      <c r="AG24" t="n">
        <v>0.1025</v>
      </c>
      <c r="AH24" t="n">
        <v>68597.55214909853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10.1569</v>
      </c>
      <c r="E25" t="n">
        <v>9.85</v>
      </c>
      <c r="F25" t="n">
        <v>7.23</v>
      </c>
      <c r="G25" t="n">
        <v>48.21</v>
      </c>
      <c r="H25" t="n">
        <v>0.71</v>
      </c>
      <c r="I25" t="n">
        <v>9</v>
      </c>
      <c r="J25" t="n">
        <v>167.36</v>
      </c>
      <c r="K25" t="n">
        <v>50.28</v>
      </c>
      <c r="L25" t="n">
        <v>6.75</v>
      </c>
      <c r="M25" t="n">
        <v>1</v>
      </c>
      <c r="N25" t="n">
        <v>30.33</v>
      </c>
      <c r="O25" t="n">
        <v>20874.78</v>
      </c>
      <c r="P25" t="n">
        <v>68.51000000000001</v>
      </c>
      <c r="Q25" t="n">
        <v>605.84</v>
      </c>
      <c r="R25" t="n">
        <v>29.29</v>
      </c>
      <c r="S25" t="n">
        <v>21.88</v>
      </c>
      <c r="T25" t="n">
        <v>2674.47</v>
      </c>
      <c r="U25" t="n">
        <v>0.75</v>
      </c>
      <c r="V25" t="n">
        <v>0.86</v>
      </c>
      <c r="W25" t="n">
        <v>1.01</v>
      </c>
      <c r="X25" t="n">
        <v>0.17</v>
      </c>
      <c r="Y25" t="n">
        <v>1</v>
      </c>
      <c r="Z25" t="n">
        <v>10</v>
      </c>
      <c r="AA25" t="n">
        <v>55.43897520254037</v>
      </c>
      <c r="AB25" t="n">
        <v>75.85405166705931</v>
      </c>
      <c r="AC25" t="n">
        <v>68.61464743780256</v>
      </c>
      <c r="AD25" t="n">
        <v>55438.97520254037</v>
      </c>
      <c r="AE25" t="n">
        <v>75854.05166705931</v>
      </c>
      <c r="AF25" t="n">
        <v>2.452532189190468e-06</v>
      </c>
      <c r="AG25" t="n">
        <v>0.1026041666666667</v>
      </c>
      <c r="AH25" t="n">
        <v>68614.64743780256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10.1554</v>
      </c>
      <c r="E26" t="n">
        <v>9.85</v>
      </c>
      <c r="F26" t="n">
        <v>7.23</v>
      </c>
      <c r="G26" t="n">
        <v>48.22</v>
      </c>
      <c r="H26" t="n">
        <v>0.74</v>
      </c>
      <c r="I26" t="n">
        <v>9</v>
      </c>
      <c r="J26" t="n">
        <v>167.72</v>
      </c>
      <c r="K26" t="n">
        <v>50.28</v>
      </c>
      <c r="L26" t="n">
        <v>7</v>
      </c>
      <c r="M26" t="n">
        <v>0</v>
      </c>
      <c r="N26" t="n">
        <v>30.44</v>
      </c>
      <c r="O26" t="n">
        <v>20919.39</v>
      </c>
      <c r="P26" t="n">
        <v>68.67</v>
      </c>
      <c r="Q26" t="n">
        <v>605.84</v>
      </c>
      <c r="R26" t="n">
        <v>29.26</v>
      </c>
      <c r="S26" t="n">
        <v>21.88</v>
      </c>
      <c r="T26" t="n">
        <v>2663.19</v>
      </c>
      <c r="U26" t="n">
        <v>0.75</v>
      </c>
      <c r="V26" t="n">
        <v>0.86</v>
      </c>
      <c r="W26" t="n">
        <v>1.01</v>
      </c>
      <c r="X26" t="n">
        <v>0.17</v>
      </c>
      <c r="Y26" t="n">
        <v>1</v>
      </c>
      <c r="Z26" t="n">
        <v>10</v>
      </c>
      <c r="AA26" t="n">
        <v>55.53261797787036</v>
      </c>
      <c r="AB26" t="n">
        <v>75.98217784349337</v>
      </c>
      <c r="AC26" t="n">
        <v>68.73054543178407</v>
      </c>
      <c r="AD26" t="n">
        <v>55532.61797787036</v>
      </c>
      <c r="AE26" t="n">
        <v>75982.17784349338</v>
      </c>
      <c r="AF26" t="n">
        <v>2.452169992232363e-06</v>
      </c>
      <c r="AG26" t="n">
        <v>0.1026041666666667</v>
      </c>
      <c r="AH26" t="n">
        <v>68730.54543178406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6.2175</v>
      </c>
      <c r="E2" t="n">
        <v>16.08</v>
      </c>
      <c r="F2" t="n">
        <v>9.08</v>
      </c>
      <c r="G2" t="n">
        <v>5.5</v>
      </c>
      <c r="H2" t="n">
        <v>0.08</v>
      </c>
      <c r="I2" t="n">
        <v>99</v>
      </c>
      <c r="J2" t="n">
        <v>222.93</v>
      </c>
      <c r="K2" t="n">
        <v>56.94</v>
      </c>
      <c r="L2" t="n">
        <v>1</v>
      </c>
      <c r="M2" t="n">
        <v>97</v>
      </c>
      <c r="N2" t="n">
        <v>49.99</v>
      </c>
      <c r="O2" t="n">
        <v>27728.69</v>
      </c>
      <c r="P2" t="n">
        <v>136.79</v>
      </c>
      <c r="Q2" t="n">
        <v>606.27</v>
      </c>
      <c r="R2" t="n">
        <v>87.05</v>
      </c>
      <c r="S2" t="n">
        <v>21.88</v>
      </c>
      <c r="T2" t="n">
        <v>31105.68</v>
      </c>
      <c r="U2" t="n">
        <v>0.25</v>
      </c>
      <c r="V2" t="n">
        <v>0.68</v>
      </c>
      <c r="W2" t="n">
        <v>1.15</v>
      </c>
      <c r="X2" t="n">
        <v>2.02</v>
      </c>
      <c r="Y2" t="n">
        <v>1</v>
      </c>
      <c r="Z2" t="n">
        <v>10</v>
      </c>
      <c r="AA2" t="n">
        <v>161.7823597139543</v>
      </c>
      <c r="AB2" t="n">
        <v>221.3577618945153</v>
      </c>
      <c r="AC2" t="n">
        <v>200.2316877769364</v>
      </c>
      <c r="AD2" t="n">
        <v>161782.3597139543</v>
      </c>
      <c r="AE2" t="n">
        <v>221357.7618945153</v>
      </c>
      <c r="AF2" t="n">
        <v>1.41937823827964e-06</v>
      </c>
      <c r="AG2" t="n">
        <v>0.1675</v>
      </c>
      <c r="AH2" t="n">
        <v>200231.6877769364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6.8839</v>
      </c>
      <c r="E3" t="n">
        <v>14.53</v>
      </c>
      <c r="F3" t="n">
        <v>8.57</v>
      </c>
      <c r="G3" t="n">
        <v>6.86</v>
      </c>
      <c r="H3" t="n">
        <v>0.1</v>
      </c>
      <c r="I3" t="n">
        <v>75</v>
      </c>
      <c r="J3" t="n">
        <v>223.35</v>
      </c>
      <c r="K3" t="n">
        <v>56.94</v>
      </c>
      <c r="L3" t="n">
        <v>1.25</v>
      </c>
      <c r="M3" t="n">
        <v>73</v>
      </c>
      <c r="N3" t="n">
        <v>50.15</v>
      </c>
      <c r="O3" t="n">
        <v>27780.03</v>
      </c>
      <c r="P3" t="n">
        <v>128.63</v>
      </c>
      <c r="Q3" t="n">
        <v>605.9299999999999</v>
      </c>
      <c r="R3" t="n">
        <v>71.23999999999999</v>
      </c>
      <c r="S3" t="n">
        <v>21.88</v>
      </c>
      <c r="T3" t="n">
        <v>23324.14</v>
      </c>
      <c r="U3" t="n">
        <v>0.31</v>
      </c>
      <c r="V3" t="n">
        <v>0.72</v>
      </c>
      <c r="W3" t="n">
        <v>1.11</v>
      </c>
      <c r="X3" t="n">
        <v>1.51</v>
      </c>
      <c r="Y3" t="n">
        <v>1</v>
      </c>
      <c r="Z3" t="n">
        <v>10</v>
      </c>
      <c r="AA3" t="n">
        <v>137.8038062021485</v>
      </c>
      <c r="AB3" t="n">
        <v>188.5492471205581</v>
      </c>
      <c r="AC3" t="n">
        <v>170.5543716059555</v>
      </c>
      <c r="AD3" t="n">
        <v>137803.8062021485</v>
      </c>
      <c r="AE3" t="n">
        <v>188549.2471205581</v>
      </c>
      <c r="AF3" t="n">
        <v>1.571509104060026e-06</v>
      </c>
      <c r="AG3" t="n">
        <v>0.1513541666666667</v>
      </c>
      <c r="AH3" t="n">
        <v>170554.3716059555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7.371</v>
      </c>
      <c r="E4" t="n">
        <v>13.57</v>
      </c>
      <c r="F4" t="n">
        <v>8.27</v>
      </c>
      <c r="G4" t="n">
        <v>8.27</v>
      </c>
      <c r="H4" t="n">
        <v>0.12</v>
      </c>
      <c r="I4" t="n">
        <v>60</v>
      </c>
      <c r="J4" t="n">
        <v>223.76</v>
      </c>
      <c r="K4" t="n">
        <v>56.94</v>
      </c>
      <c r="L4" t="n">
        <v>1.5</v>
      </c>
      <c r="M4" t="n">
        <v>58</v>
      </c>
      <c r="N4" t="n">
        <v>50.32</v>
      </c>
      <c r="O4" t="n">
        <v>27831.42</v>
      </c>
      <c r="P4" t="n">
        <v>123.58</v>
      </c>
      <c r="Q4" t="n">
        <v>605.88</v>
      </c>
      <c r="R4" t="n">
        <v>62</v>
      </c>
      <c r="S4" t="n">
        <v>21.88</v>
      </c>
      <c r="T4" t="n">
        <v>18778.09</v>
      </c>
      <c r="U4" t="n">
        <v>0.35</v>
      </c>
      <c r="V4" t="n">
        <v>0.75</v>
      </c>
      <c r="W4" t="n">
        <v>1.09</v>
      </c>
      <c r="X4" t="n">
        <v>1.21</v>
      </c>
      <c r="Y4" t="n">
        <v>1</v>
      </c>
      <c r="Z4" t="n">
        <v>10</v>
      </c>
      <c r="AA4" t="n">
        <v>123.9645448534653</v>
      </c>
      <c r="AB4" t="n">
        <v>169.6137591981785</v>
      </c>
      <c r="AC4" t="n">
        <v>153.4260600747576</v>
      </c>
      <c r="AD4" t="n">
        <v>123964.5448534653</v>
      </c>
      <c r="AE4" t="n">
        <v>169613.7591981785</v>
      </c>
      <c r="AF4" t="n">
        <v>1.682708000701122e-06</v>
      </c>
      <c r="AG4" t="n">
        <v>0.1413541666666667</v>
      </c>
      <c r="AH4" t="n">
        <v>153426.0600747576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7.7474</v>
      </c>
      <c r="E5" t="n">
        <v>12.91</v>
      </c>
      <c r="F5" t="n">
        <v>8.050000000000001</v>
      </c>
      <c r="G5" t="n">
        <v>9.66</v>
      </c>
      <c r="H5" t="n">
        <v>0.14</v>
      </c>
      <c r="I5" t="n">
        <v>50</v>
      </c>
      <c r="J5" t="n">
        <v>224.18</v>
      </c>
      <c r="K5" t="n">
        <v>56.94</v>
      </c>
      <c r="L5" t="n">
        <v>1.75</v>
      </c>
      <c r="M5" t="n">
        <v>48</v>
      </c>
      <c r="N5" t="n">
        <v>50.49</v>
      </c>
      <c r="O5" t="n">
        <v>27882.87</v>
      </c>
      <c r="P5" t="n">
        <v>119.77</v>
      </c>
      <c r="Q5" t="n">
        <v>605.97</v>
      </c>
      <c r="R5" t="n">
        <v>55.16</v>
      </c>
      <c r="S5" t="n">
        <v>21.88</v>
      </c>
      <c r="T5" t="n">
        <v>15407.28</v>
      </c>
      <c r="U5" t="n">
        <v>0.4</v>
      </c>
      <c r="V5" t="n">
        <v>0.77</v>
      </c>
      <c r="W5" t="n">
        <v>1.07</v>
      </c>
      <c r="X5" t="n">
        <v>0.99</v>
      </c>
      <c r="Y5" t="n">
        <v>1</v>
      </c>
      <c r="Z5" t="n">
        <v>10</v>
      </c>
      <c r="AA5" t="n">
        <v>114.5688888531458</v>
      </c>
      <c r="AB5" t="n">
        <v>156.7582081514595</v>
      </c>
      <c r="AC5" t="n">
        <v>141.7974247770542</v>
      </c>
      <c r="AD5" t="n">
        <v>114568.8888531458</v>
      </c>
      <c r="AE5" t="n">
        <v>156758.2081514595</v>
      </c>
      <c r="AF5" t="n">
        <v>1.768635458503849e-06</v>
      </c>
      <c r="AG5" t="n">
        <v>0.1344791666666667</v>
      </c>
      <c r="AH5" t="n">
        <v>141797.4247770542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8.037000000000001</v>
      </c>
      <c r="E6" t="n">
        <v>12.44</v>
      </c>
      <c r="F6" t="n">
        <v>7.89</v>
      </c>
      <c r="G6" t="n">
        <v>11.02</v>
      </c>
      <c r="H6" t="n">
        <v>0.16</v>
      </c>
      <c r="I6" t="n">
        <v>43</v>
      </c>
      <c r="J6" t="n">
        <v>224.6</v>
      </c>
      <c r="K6" t="n">
        <v>56.94</v>
      </c>
      <c r="L6" t="n">
        <v>2</v>
      </c>
      <c r="M6" t="n">
        <v>41</v>
      </c>
      <c r="N6" t="n">
        <v>50.65</v>
      </c>
      <c r="O6" t="n">
        <v>27934.37</v>
      </c>
      <c r="P6" t="n">
        <v>116.86</v>
      </c>
      <c r="Q6" t="n">
        <v>605.88</v>
      </c>
      <c r="R6" t="n">
        <v>50.19</v>
      </c>
      <c r="S6" t="n">
        <v>21.88</v>
      </c>
      <c r="T6" t="n">
        <v>12959.01</v>
      </c>
      <c r="U6" t="n">
        <v>0.44</v>
      </c>
      <c r="V6" t="n">
        <v>0.78</v>
      </c>
      <c r="W6" t="n">
        <v>1.06</v>
      </c>
      <c r="X6" t="n">
        <v>0.84</v>
      </c>
      <c r="Y6" t="n">
        <v>1</v>
      </c>
      <c r="Z6" t="n">
        <v>10</v>
      </c>
      <c r="AA6" t="n">
        <v>107.9848239756916</v>
      </c>
      <c r="AB6" t="n">
        <v>147.7496001176892</v>
      </c>
      <c r="AC6" t="n">
        <v>133.6485856503632</v>
      </c>
      <c r="AD6" t="n">
        <v>107984.8239756916</v>
      </c>
      <c r="AE6" t="n">
        <v>147749.6001176892</v>
      </c>
      <c r="AF6" t="n">
        <v>1.834747551436022e-06</v>
      </c>
      <c r="AG6" t="n">
        <v>0.1295833333333333</v>
      </c>
      <c r="AH6" t="n">
        <v>133648.5856503632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8.235200000000001</v>
      </c>
      <c r="E7" t="n">
        <v>12.14</v>
      </c>
      <c r="F7" t="n">
        <v>7.81</v>
      </c>
      <c r="G7" t="n">
        <v>12.34</v>
      </c>
      <c r="H7" t="n">
        <v>0.18</v>
      </c>
      <c r="I7" t="n">
        <v>38</v>
      </c>
      <c r="J7" t="n">
        <v>225.01</v>
      </c>
      <c r="K7" t="n">
        <v>56.94</v>
      </c>
      <c r="L7" t="n">
        <v>2.25</v>
      </c>
      <c r="M7" t="n">
        <v>36</v>
      </c>
      <c r="N7" t="n">
        <v>50.82</v>
      </c>
      <c r="O7" t="n">
        <v>27985.94</v>
      </c>
      <c r="P7" t="n">
        <v>115.2</v>
      </c>
      <c r="Q7" t="n">
        <v>605.88</v>
      </c>
      <c r="R7" t="n">
        <v>47.92</v>
      </c>
      <c r="S7" t="n">
        <v>21.88</v>
      </c>
      <c r="T7" t="n">
        <v>11844.63</v>
      </c>
      <c r="U7" t="n">
        <v>0.46</v>
      </c>
      <c r="V7" t="n">
        <v>0.79</v>
      </c>
      <c r="W7" t="n">
        <v>1.05</v>
      </c>
      <c r="X7" t="n">
        <v>0.76</v>
      </c>
      <c r="Y7" t="n">
        <v>1</v>
      </c>
      <c r="Z7" t="n">
        <v>10</v>
      </c>
      <c r="AA7" t="n">
        <v>104.0627536845479</v>
      </c>
      <c r="AB7" t="n">
        <v>142.3832505158196</v>
      </c>
      <c r="AC7" t="n">
        <v>128.7943929227754</v>
      </c>
      <c r="AD7" t="n">
        <v>104062.7536845479</v>
      </c>
      <c r="AE7" t="n">
        <v>142383.2505158196</v>
      </c>
      <c r="AF7" t="n">
        <v>1.879994156474546e-06</v>
      </c>
      <c r="AG7" t="n">
        <v>0.1264583333333333</v>
      </c>
      <c r="AH7" t="n">
        <v>128794.3929227754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8.4132</v>
      </c>
      <c r="E8" t="n">
        <v>11.89</v>
      </c>
      <c r="F8" t="n">
        <v>7.73</v>
      </c>
      <c r="G8" t="n">
        <v>13.65</v>
      </c>
      <c r="H8" t="n">
        <v>0.2</v>
      </c>
      <c r="I8" t="n">
        <v>34</v>
      </c>
      <c r="J8" t="n">
        <v>225.43</v>
      </c>
      <c r="K8" t="n">
        <v>56.94</v>
      </c>
      <c r="L8" t="n">
        <v>2.5</v>
      </c>
      <c r="M8" t="n">
        <v>32</v>
      </c>
      <c r="N8" t="n">
        <v>50.99</v>
      </c>
      <c r="O8" t="n">
        <v>28037.57</v>
      </c>
      <c r="P8" t="n">
        <v>113.41</v>
      </c>
      <c r="Q8" t="n">
        <v>605.86</v>
      </c>
      <c r="R8" t="n">
        <v>45.05</v>
      </c>
      <c r="S8" t="n">
        <v>21.88</v>
      </c>
      <c r="T8" t="n">
        <v>10432.03</v>
      </c>
      <c r="U8" t="n">
        <v>0.49</v>
      </c>
      <c r="V8" t="n">
        <v>0.8</v>
      </c>
      <c r="W8" t="n">
        <v>1.05</v>
      </c>
      <c r="X8" t="n">
        <v>0.68</v>
      </c>
      <c r="Y8" t="n">
        <v>1</v>
      </c>
      <c r="Z8" t="n">
        <v>10</v>
      </c>
      <c r="AA8" t="n">
        <v>100.4781419128658</v>
      </c>
      <c r="AB8" t="n">
        <v>137.4786265478963</v>
      </c>
      <c r="AC8" t="n">
        <v>124.3578593826662</v>
      </c>
      <c r="AD8" t="n">
        <v>100478.1419128658</v>
      </c>
      <c r="AE8" t="n">
        <v>137478.6265478963</v>
      </c>
      <c r="AF8" t="n">
        <v>1.920629351716006e-06</v>
      </c>
      <c r="AG8" t="n">
        <v>0.1238541666666667</v>
      </c>
      <c r="AH8" t="n">
        <v>124357.8593826662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8.6129</v>
      </c>
      <c r="E9" t="n">
        <v>11.61</v>
      </c>
      <c r="F9" t="n">
        <v>7.63</v>
      </c>
      <c r="G9" t="n">
        <v>15.27</v>
      </c>
      <c r="H9" t="n">
        <v>0.22</v>
      </c>
      <c r="I9" t="n">
        <v>30</v>
      </c>
      <c r="J9" t="n">
        <v>225.85</v>
      </c>
      <c r="K9" t="n">
        <v>56.94</v>
      </c>
      <c r="L9" t="n">
        <v>2.75</v>
      </c>
      <c r="M9" t="n">
        <v>28</v>
      </c>
      <c r="N9" t="n">
        <v>51.16</v>
      </c>
      <c r="O9" t="n">
        <v>28089.25</v>
      </c>
      <c r="P9" t="n">
        <v>111.34</v>
      </c>
      <c r="Q9" t="n">
        <v>605.95</v>
      </c>
      <c r="R9" t="n">
        <v>42.21</v>
      </c>
      <c r="S9" t="n">
        <v>21.88</v>
      </c>
      <c r="T9" t="n">
        <v>9031.85</v>
      </c>
      <c r="U9" t="n">
        <v>0.52</v>
      </c>
      <c r="V9" t="n">
        <v>0.8100000000000001</v>
      </c>
      <c r="W9" t="n">
        <v>1.03</v>
      </c>
      <c r="X9" t="n">
        <v>0.57</v>
      </c>
      <c r="Y9" t="n">
        <v>1</v>
      </c>
      <c r="Z9" t="n">
        <v>10</v>
      </c>
      <c r="AA9" t="n">
        <v>96.56096301043038</v>
      </c>
      <c r="AB9" t="n">
        <v>132.1189695598503</v>
      </c>
      <c r="AC9" t="n">
        <v>119.5097205352317</v>
      </c>
      <c r="AD9" t="n">
        <v>96560.96301043038</v>
      </c>
      <c r="AE9" t="n">
        <v>132118.9695598503</v>
      </c>
      <c r="AF9" t="n">
        <v>1.966218388175104e-06</v>
      </c>
      <c r="AG9" t="n">
        <v>0.1209375</v>
      </c>
      <c r="AH9" t="n">
        <v>119509.7205352317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8.711600000000001</v>
      </c>
      <c r="E10" t="n">
        <v>11.48</v>
      </c>
      <c r="F10" t="n">
        <v>7.59</v>
      </c>
      <c r="G10" t="n">
        <v>16.26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110.25</v>
      </c>
      <c r="Q10" t="n">
        <v>605.88</v>
      </c>
      <c r="R10" t="n">
        <v>40.72</v>
      </c>
      <c r="S10" t="n">
        <v>21.88</v>
      </c>
      <c r="T10" t="n">
        <v>8298.67</v>
      </c>
      <c r="U10" t="n">
        <v>0.54</v>
      </c>
      <c r="V10" t="n">
        <v>0.82</v>
      </c>
      <c r="W10" t="n">
        <v>1.03</v>
      </c>
      <c r="X10" t="n">
        <v>0.53</v>
      </c>
      <c r="Y10" t="n">
        <v>1</v>
      </c>
      <c r="Z10" t="n">
        <v>10</v>
      </c>
      <c r="AA10" t="n">
        <v>94.67912220619252</v>
      </c>
      <c r="AB10" t="n">
        <v>129.5441519505364</v>
      </c>
      <c r="AC10" t="n">
        <v>117.1806399047707</v>
      </c>
      <c r="AD10" t="n">
        <v>94679.12220619252</v>
      </c>
      <c r="AE10" t="n">
        <v>129544.1519505364</v>
      </c>
      <c r="AF10" t="n">
        <v>1.98875037564888e-06</v>
      </c>
      <c r="AG10" t="n">
        <v>0.1195833333333333</v>
      </c>
      <c r="AH10" t="n">
        <v>117180.6399047707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8.8467</v>
      </c>
      <c r="E11" t="n">
        <v>11.3</v>
      </c>
      <c r="F11" t="n">
        <v>7.55</v>
      </c>
      <c r="G11" t="n">
        <v>18.11</v>
      </c>
      <c r="H11" t="n">
        <v>0.25</v>
      </c>
      <c r="I11" t="n">
        <v>25</v>
      </c>
      <c r="J11" t="n">
        <v>226.69</v>
      </c>
      <c r="K11" t="n">
        <v>56.94</v>
      </c>
      <c r="L11" t="n">
        <v>3.25</v>
      </c>
      <c r="M11" t="n">
        <v>23</v>
      </c>
      <c r="N11" t="n">
        <v>51.5</v>
      </c>
      <c r="O11" t="n">
        <v>28192.8</v>
      </c>
      <c r="P11" t="n">
        <v>108.99</v>
      </c>
      <c r="Q11" t="n">
        <v>605.87</v>
      </c>
      <c r="R11" t="n">
        <v>39.23</v>
      </c>
      <c r="S11" t="n">
        <v>21.88</v>
      </c>
      <c r="T11" t="n">
        <v>7566.55</v>
      </c>
      <c r="U11" t="n">
        <v>0.5600000000000001</v>
      </c>
      <c r="V11" t="n">
        <v>0.82</v>
      </c>
      <c r="W11" t="n">
        <v>1.03</v>
      </c>
      <c r="X11" t="n">
        <v>0.49</v>
      </c>
      <c r="Y11" t="n">
        <v>1</v>
      </c>
      <c r="Z11" t="n">
        <v>10</v>
      </c>
      <c r="AA11" t="n">
        <v>92.35940156867791</v>
      </c>
      <c r="AB11" t="n">
        <v>126.3702078354387</v>
      </c>
      <c r="AC11" t="n">
        <v>114.3096125613584</v>
      </c>
      <c r="AD11" t="n">
        <v>92359.40156867792</v>
      </c>
      <c r="AE11" t="n">
        <v>126370.2078354387</v>
      </c>
      <c r="AF11" t="n">
        <v>2.01959203226192e-06</v>
      </c>
      <c r="AG11" t="n">
        <v>0.1177083333333333</v>
      </c>
      <c r="AH11" t="n">
        <v>114309.6125613584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8.901899999999999</v>
      </c>
      <c r="E12" t="n">
        <v>11.23</v>
      </c>
      <c r="F12" t="n">
        <v>7.52</v>
      </c>
      <c r="G12" t="n">
        <v>18.8</v>
      </c>
      <c r="H12" t="n">
        <v>0.27</v>
      </c>
      <c r="I12" t="n">
        <v>24</v>
      </c>
      <c r="J12" t="n">
        <v>227.11</v>
      </c>
      <c r="K12" t="n">
        <v>56.94</v>
      </c>
      <c r="L12" t="n">
        <v>3.5</v>
      </c>
      <c r="M12" t="n">
        <v>22</v>
      </c>
      <c r="N12" t="n">
        <v>51.67</v>
      </c>
      <c r="O12" t="n">
        <v>28244.66</v>
      </c>
      <c r="P12" t="n">
        <v>108.07</v>
      </c>
      <c r="Q12" t="n">
        <v>605.88</v>
      </c>
      <c r="R12" t="n">
        <v>38.55</v>
      </c>
      <c r="S12" t="n">
        <v>21.88</v>
      </c>
      <c r="T12" t="n">
        <v>7230.47</v>
      </c>
      <c r="U12" t="n">
        <v>0.57</v>
      </c>
      <c r="V12" t="n">
        <v>0.82</v>
      </c>
      <c r="W12" t="n">
        <v>1.03</v>
      </c>
      <c r="X12" t="n">
        <v>0.46</v>
      </c>
      <c r="Y12" t="n">
        <v>1</v>
      </c>
      <c r="Z12" t="n">
        <v>10</v>
      </c>
      <c r="AA12" t="n">
        <v>91.14229786424583</v>
      </c>
      <c r="AB12" t="n">
        <v>124.7049128522097</v>
      </c>
      <c r="AC12" t="n">
        <v>112.803250994072</v>
      </c>
      <c r="AD12" t="n">
        <v>91142.29786424583</v>
      </c>
      <c r="AE12" t="n">
        <v>124704.9128522097</v>
      </c>
      <c r="AF12" t="n">
        <v>2.032193508539047e-06</v>
      </c>
      <c r="AG12" t="n">
        <v>0.1169791666666667</v>
      </c>
      <c r="AH12" t="n">
        <v>112803.250994072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9.0059</v>
      </c>
      <c r="E13" t="n">
        <v>11.1</v>
      </c>
      <c r="F13" t="n">
        <v>7.48</v>
      </c>
      <c r="G13" t="n">
        <v>20.39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106.97</v>
      </c>
      <c r="Q13" t="n">
        <v>605.87</v>
      </c>
      <c r="R13" t="n">
        <v>37.31</v>
      </c>
      <c r="S13" t="n">
        <v>21.88</v>
      </c>
      <c r="T13" t="n">
        <v>6622.74</v>
      </c>
      <c r="U13" t="n">
        <v>0.59</v>
      </c>
      <c r="V13" t="n">
        <v>0.83</v>
      </c>
      <c r="W13" t="n">
        <v>1.02</v>
      </c>
      <c r="X13" t="n">
        <v>0.42</v>
      </c>
      <c r="Y13" t="n">
        <v>1</v>
      </c>
      <c r="Z13" t="n">
        <v>10</v>
      </c>
      <c r="AA13" t="n">
        <v>89.32256197909444</v>
      </c>
      <c r="AB13" t="n">
        <v>122.2150699330655</v>
      </c>
      <c r="AC13" t="n">
        <v>110.5510351886137</v>
      </c>
      <c r="AD13" t="n">
        <v>89322.56197909445</v>
      </c>
      <c r="AE13" t="n">
        <v>122215.0699330655</v>
      </c>
      <c r="AF13" t="n">
        <v>2.055935420365518e-06</v>
      </c>
      <c r="AG13" t="n">
        <v>0.115625</v>
      </c>
      <c r="AH13" t="n">
        <v>110551.0351886137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9.1061</v>
      </c>
      <c r="E14" t="n">
        <v>10.98</v>
      </c>
      <c r="F14" t="n">
        <v>7.44</v>
      </c>
      <c r="G14" t="n">
        <v>22.33</v>
      </c>
      <c r="H14" t="n">
        <v>0.31</v>
      </c>
      <c r="I14" t="n">
        <v>20</v>
      </c>
      <c r="J14" t="n">
        <v>227.95</v>
      </c>
      <c r="K14" t="n">
        <v>56.94</v>
      </c>
      <c r="L14" t="n">
        <v>4</v>
      </c>
      <c r="M14" t="n">
        <v>18</v>
      </c>
      <c r="N14" t="n">
        <v>52.01</v>
      </c>
      <c r="O14" t="n">
        <v>28348.56</v>
      </c>
      <c r="P14" t="n">
        <v>106.04</v>
      </c>
      <c r="Q14" t="n">
        <v>605.9400000000001</v>
      </c>
      <c r="R14" t="n">
        <v>36.08</v>
      </c>
      <c r="S14" t="n">
        <v>21.88</v>
      </c>
      <c r="T14" t="n">
        <v>6018.4</v>
      </c>
      <c r="U14" t="n">
        <v>0.61</v>
      </c>
      <c r="V14" t="n">
        <v>0.83</v>
      </c>
      <c r="W14" t="n">
        <v>1.02</v>
      </c>
      <c r="X14" t="n">
        <v>0.38</v>
      </c>
      <c r="Y14" t="n">
        <v>1</v>
      </c>
      <c r="Z14" t="n">
        <v>10</v>
      </c>
      <c r="AA14" t="n">
        <v>87.68189896344626</v>
      </c>
      <c r="AB14" t="n">
        <v>119.9702424141129</v>
      </c>
      <c r="AC14" t="n">
        <v>108.5204508574341</v>
      </c>
      <c r="AD14" t="n">
        <v>87681.89896344626</v>
      </c>
      <c r="AE14" t="n">
        <v>119970.2424141129</v>
      </c>
      <c r="AF14" t="n">
        <v>2.078809839259868e-06</v>
      </c>
      <c r="AG14" t="n">
        <v>0.114375</v>
      </c>
      <c r="AH14" t="n">
        <v>108520.4508574341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9.1638</v>
      </c>
      <c r="E15" t="n">
        <v>10.91</v>
      </c>
      <c r="F15" t="n">
        <v>7.42</v>
      </c>
      <c r="G15" t="n">
        <v>23.42</v>
      </c>
      <c r="H15" t="n">
        <v>0.33</v>
      </c>
      <c r="I15" t="n">
        <v>19</v>
      </c>
      <c r="J15" t="n">
        <v>228.38</v>
      </c>
      <c r="K15" t="n">
        <v>56.94</v>
      </c>
      <c r="L15" t="n">
        <v>4.25</v>
      </c>
      <c r="M15" t="n">
        <v>17</v>
      </c>
      <c r="N15" t="n">
        <v>52.18</v>
      </c>
      <c r="O15" t="n">
        <v>28400.61</v>
      </c>
      <c r="P15" t="n">
        <v>104.94</v>
      </c>
      <c r="Q15" t="n">
        <v>605.87</v>
      </c>
      <c r="R15" t="n">
        <v>35.25</v>
      </c>
      <c r="S15" t="n">
        <v>21.88</v>
      </c>
      <c r="T15" t="n">
        <v>5604.24</v>
      </c>
      <c r="U15" t="n">
        <v>0.62</v>
      </c>
      <c r="V15" t="n">
        <v>0.83</v>
      </c>
      <c r="W15" t="n">
        <v>1.02</v>
      </c>
      <c r="X15" t="n">
        <v>0.36</v>
      </c>
      <c r="Y15" t="n">
        <v>1</v>
      </c>
      <c r="Z15" t="n">
        <v>10</v>
      </c>
      <c r="AA15" t="n">
        <v>86.42717899024906</v>
      </c>
      <c r="AB15" t="n">
        <v>118.2534791924468</v>
      </c>
      <c r="AC15" t="n">
        <v>106.9675331081509</v>
      </c>
      <c r="AD15" t="n">
        <v>86427.17899024906</v>
      </c>
      <c r="AE15" t="n">
        <v>118253.4791924468</v>
      </c>
      <c r="AF15" t="n">
        <v>2.091982034571285e-06</v>
      </c>
      <c r="AG15" t="n">
        <v>0.1136458333333333</v>
      </c>
      <c r="AH15" t="n">
        <v>106967.5331081509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9.2102</v>
      </c>
      <c r="E16" t="n">
        <v>10.86</v>
      </c>
      <c r="F16" t="n">
        <v>7.41</v>
      </c>
      <c r="G16" t="n">
        <v>24.69</v>
      </c>
      <c r="H16" t="n">
        <v>0.35</v>
      </c>
      <c r="I16" t="n">
        <v>18</v>
      </c>
      <c r="J16" t="n">
        <v>228.8</v>
      </c>
      <c r="K16" t="n">
        <v>56.94</v>
      </c>
      <c r="L16" t="n">
        <v>4.5</v>
      </c>
      <c r="M16" t="n">
        <v>16</v>
      </c>
      <c r="N16" t="n">
        <v>52.36</v>
      </c>
      <c r="O16" t="n">
        <v>28452.71</v>
      </c>
      <c r="P16" t="n">
        <v>104.23</v>
      </c>
      <c r="Q16" t="n">
        <v>605.9</v>
      </c>
      <c r="R16" t="n">
        <v>35.03</v>
      </c>
      <c r="S16" t="n">
        <v>21.88</v>
      </c>
      <c r="T16" t="n">
        <v>5502.05</v>
      </c>
      <c r="U16" t="n">
        <v>0.62</v>
      </c>
      <c r="V16" t="n">
        <v>0.84</v>
      </c>
      <c r="W16" t="n">
        <v>1.02</v>
      </c>
      <c r="X16" t="n">
        <v>0.35</v>
      </c>
      <c r="Y16" t="n">
        <v>1</v>
      </c>
      <c r="Z16" t="n">
        <v>10</v>
      </c>
      <c r="AA16" t="n">
        <v>85.55096835817704</v>
      </c>
      <c r="AB16" t="n">
        <v>117.0546091499616</v>
      </c>
      <c r="AC16" t="n">
        <v>105.8830815398954</v>
      </c>
      <c r="AD16" t="n">
        <v>85550.96835817705</v>
      </c>
      <c r="AE16" t="n">
        <v>117054.6091499616</v>
      </c>
      <c r="AF16" t="n">
        <v>2.10257457984771e-06</v>
      </c>
      <c r="AG16" t="n">
        <v>0.113125</v>
      </c>
      <c r="AH16" t="n">
        <v>105883.0815398954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9.2583</v>
      </c>
      <c r="E17" t="n">
        <v>10.8</v>
      </c>
      <c r="F17" t="n">
        <v>7.39</v>
      </c>
      <c r="G17" t="n">
        <v>26.1</v>
      </c>
      <c r="H17" t="n">
        <v>0.37</v>
      </c>
      <c r="I17" t="n">
        <v>17</v>
      </c>
      <c r="J17" t="n">
        <v>229.22</v>
      </c>
      <c r="K17" t="n">
        <v>56.94</v>
      </c>
      <c r="L17" t="n">
        <v>4.75</v>
      </c>
      <c r="M17" t="n">
        <v>15</v>
      </c>
      <c r="N17" t="n">
        <v>52.53</v>
      </c>
      <c r="O17" t="n">
        <v>28504.87</v>
      </c>
      <c r="P17" t="n">
        <v>103.69</v>
      </c>
      <c r="Q17" t="n">
        <v>605.92</v>
      </c>
      <c r="R17" t="n">
        <v>34.66</v>
      </c>
      <c r="S17" t="n">
        <v>21.88</v>
      </c>
      <c r="T17" t="n">
        <v>5322.5</v>
      </c>
      <c r="U17" t="n">
        <v>0.63</v>
      </c>
      <c r="V17" t="n">
        <v>0.84</v>
      </c>
      <c r="W17" t="n">
        <v>1.02</v>
      </c>
      <c r="X17" t="n">
        <v>0.34</v>
      </c>
      <c r="Y17" t="n">
        <v>1</v>
      </c>
      <c r="Z17" t="n">
        <v>10</v>
      </c>
      <c r="AA17" t="n">
        <v>84.73842824822293</v>
      </c>
      <c r="AB17" t="n">
        <v>115.9428559247833</v>
      </c>
      <c r="AC17" t="n">
        <v>104.8774324821723</v>
      </c>
      <c r="AD17" t="n">
        <v>84738.42824822293</v>
      </c>
      <c r="AE17" t="n">
        <v>115942.8559247833</v>
      </c>
      <c r="AF17" t="n">
        <v>2.113555214067453e-06</v>
      </c>
      <c r="AG17" t="n">
        <v>0.1125</v>
      </c>
      <c r="AH17" t="n">
        <v>104877.4324821723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9.331300000000001</v>
      </c>
      <c r="E18" t="n">
        <v>10.72</v>
      </c>
      <c r="F18" t="n">
        <v>7.35</v>
      </c>
      <c r="G18" t="n">
        <v>27.58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14</v>
      </c>
      <c r="N18" t="n">
        <v>52.7</v>
      </c>
      <c r="O18" t="n">
        <v>28557.1</v>
      </c>
      <c r="P18" t="n">
        <v>102.7</v>
      </c>
      <c r="Q18" t="n">
        <v>605.88</v>
      </c>
      <c r="R18" t="n">
        <v>33.4</v>
      </c>
      <c r="S18" t="n">
        <v>21.88</v>
      </c>
      <c r="T18" t="n">
        <v>4697.48</v>
      </c>
      <c r="U18" t="n">
        <v>0.66</v>
      </c>
      <c r="V18" t="n">
        <v>0.84</v>
      </c>
      <c r="W18" t="n">
        <v>1.01</v>
      </c>
      <c r="X18" t="n">
        <v>0.3</v>
      </c>
      <c r="Y18" t="n">
        <v>1</v>
      </c>
      <c r="Z18" t="n">
        <v>10</v>
      </c>
      <c r="AA18" t="n">
        <v>83.39391651790848</v>
      </c>
      <c r="AB18" t="n">
        <v>114.1032356596967</v>
      </c>
      <c r="AC18" t="n">
        <v>103.2133829932617</v>
      </c>
      <c r="AD18" t="n">
        <v>83393.91651790848</v>
      </c>
      <c r="AE18" t="n">
        <v>114103.2356596967</v>
      </c>
      <c r="AF18" t="n">
        <v>2.130220209868726e-06</v>
      </c>
      <c r="AG18" t="n">
        <v>0.1116666666666667</v>
      </c>
      <c r="AH18" t="n">
        <v>103213.3829932617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9.390700000000001</v>
      </c>
      <c r="E19" t="n">
        <v>10.65</v>
      </c>
      <c r="F19" t="n">
        <v>7.33</v>
      </c>
      <c r="G19" t="n">
        <v>29.32</v>
      </c>
      <c r="H19" t="n">
        <v>0.41</v>
      </c>
      <c r="I19" t="n">
        <v>15</v>
      </c>
      <c r="J19" t="n">
        <v>230.07</v>
      </c>
      <c r="K19" t="n">
        <v>56.94</v>
      </c>
      <c r="L19" t="n">
        <v>5.25</v>
      </c>
      <c r="M19" t="n">
        <v>13</v>
      </c>
      <c r="N19" t="n">
        <v>52.88</v>
      </c>
      <c r="O19" t="n">
        <v>28609.38</v>
      </c>
      <c r="P19" t="n">
        <v>101.51</v>
      </c>
      <c r="Q19" t="n">
        <v>605.84</v>
      </c>
      <c r="R19" t="n">
        <v>32.71</v>
      </c>
      <c r="S19" t="n">
        <v>21.88</v>
      </c>
      <c r="T19" t="n">
        <v>4358.04</v>
      </c>
      <c r="U19" t="n">
        <v>0.67</v>
      </c>
      <c r="V19" t="n">
        <v>0.84</v>
      </c>
      <c r="W19" t="n">
        <v>1.01</v>
      </c>
      <c r="X19" t="n">
        <v>0.27</v>
      </c>
      <c r="Y19" t="n">
        <v>1</v>
      </c>
      <c r="Z19" t="n">
        <v>10</v>
      </c>
      <c r="AA19" t="n">
        <v>82.12886069545856</v>
      </c>
      <c r="AB19" t="n">
        <v>112.3723304730976</v>
      </c>
      <c r="AC19" t="n">
        <v>101.6476729683304</v>
      </c>
      <c r="AD19" t="n">
        <v>82128.86069545856</v>
      </c>
      <c r="AE19" t="n">
        <v>112372.3304730976</v>
      </c>
      <c r="AF19" t="n">
        <v>2.14378049412346e-06</v>
      </c>
      <c r="AG19" t="n">
        <v>0.1109375</v>
      </c>
      <c r="AH19" t="n">
        <v>101647.6729683304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9.3911</v>
      </c>
      <c r="E20" t="n">
        <v>10.65</v>
      </c>
      <c r="F20" t="n">
        <v>7.33</v>
      </c>
      <c r="G20" t="n">
        <v>29.32</v>
      </c>
      <c r="H20" t="n">
        <v>0.42</v>
      </c>
      <c r="I20" t="n">
        <v>15</v>
      </c>
      <c r="J20" t="n">
        <v>230.49</v>
      </c>
      <c r="K20" t="n">
        <v>56.94</v>
      </c>
      <c r="L20" t="n">
        <v>5.5</v>
      </c>
      <c r="M20" t="n">
        <v>13</v>
      </c>
      <c r="N20" t="n">
        <v>53.05</v>
      </c>
      <c r="O20" t="n">
        <v>28661.73</v>
      </c>
      <c r="P20" t="n">
        <v>100.97</v>
      </c>
      <c r="Q20" t="n">
        <v>605.84</v>
      </c>
      <c r="R20" t="n">
        <v>32.62</v>
      </c>
      <c r="S20" t="n">
        <v>21.88</v>
      </c>
      <c r="T20" t="n">
        <v>4310.66</v>
      </c>
      <c r="U20" t="n">
        <v>0.67</v>
      </c>
      <c r="V20" t="n">
        <v>0.84</v>
      </c>
      <c r="W20" t="n">
        <v>1.01</v>
      </c>
      <c r="X20" t="n">
        <v>0.27</v>
      </c>
      <c r="Y20" t="n">
        <v>1</v>
      </c>
      <c r="Z20" t="n">
        <v>10</v>
      </c>
      <c r="AA20" t="n">
        <v>81.81252710693586</v>
      </c>
      <c r="AB20" t="n">
        <v>111.9395089016281</v>
      </c>
      <c r="AC20" t="n">
        <v>101.2561592801729</v>
      </c>
      <c r="AD20" t="n">
        <v>81812.52710693586</v>
      </c>
      <c r="AE20" t="n">
        <v>111939.5089016281</v>
      </c>
      <c r="AF20" t="n">
        <v>2.143871809168946e-06</v>
      </c>
      <c r="AG20" t="n">
        <v>0.1109375</v>
      </c>
      <c r="AH20" t="n">
        <v>101256.1592801729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9.4488</v>
      </c>
      <c r="E21" t="n">
        <v>10.58</v>
      </c>
      <c r="F21" t="n">
        <v>7.31</v>
      </c>
      <c r="G21" t="n">
        <v>31.32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12</v>
      </c>
      <c r="N21" t="n">
        <v>53.23</v>
      </c>
      <c r="O21" t="n">
        <v>28714.14</v>
      </c>
      <c r="P21" t="n">
        <v>100.5</v>
      </c>
      <c r="Q21" t="n">
        <v>605.91</v>
      </c>
      <c r="R21" t="n">
        <v>31.93</v>
      </c>
      <c r="S21" t="n">
        <v>21.88</v>
      </c>
      <c r="T21" t="n">
        <v>3972.3</v>
      </c>
      <c r="U21" t="n">
        <v>0.6899999999999999</v>
      </c>
      <c r="V21" t="n">
        <v>0.85</v>
      </c>
      <c r="W21" t="n">
        <v>1.01</v>
      </c>
      <c r="X21" t="n">
        <v>0.25</v>
      </c>
      <c r="Y21" t="n">
        <v>1</v>
      </c>
      <c r="Z21" t="n">
        <v>10</v>
      </c>
      <c r="AA21" t="n">
        <v>80.99420646122162</v>
      </c>
      <c r="AB21" t="n">
        <v>110.8198464924034</v>
      </c>
      <c r="AC21" t="n">
        <v>100.2433558798283</v>
      </c>
      <c r="AD21" t="n">
        <v>80994.20646122162</v>
      </c>
      <c r="AE21" t="n">
        <v>110819.8464924034</v>
      </c>
      <c r="AF21" t="n">
        <v>2.157044004480364e-06</v>
      </c>
      <c r="AG21" t="n">
        <v>0.1102083333333333</v>
      </c>
      <c r="AH21" t="n">
        <v>100243.3558798283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9.4917</v>
      </c>
      <c r="E22" t="n">
        <v>10.54</v>
      </c>
      <c r="F22" t="n">
        <v>7.3</v>
      </c>
      <c r="G22" t="n">
        <v>33.71</v>
      </c>
      <c r="H22" t="n">
        <v>0.46</v>
      </c>
      <c r="I22" t="n">
        <v>13</v>
      </c>
      <c r="J22" t="n">
        <v>231.34</v>
      </c>
      <c r="K22" t="n">
        <v>56.94</v>
      </c>
      <c r="L22" t="n">
        <v>6</v>
      </c>
      <c r="M22" t="n">
        <v>11</v>
      </c>
      <c r="N22" t="n">
        <v>53.4</v>
      </c>
      <c r="O22" t="n">
        <v>28766.61</v>
      </c>
      <c r="P22" t="n">
        <v>99.44</v>
      </c>
      <c r="Q22" t="n">
        <v>605.9299999999999</v>
      </c>
      <c r="R22" t="n">
        <v>31.82</v>
      </c>
      <c r="S22" t="n">
        <v>21.88</v>
      </c>
      <c r="T22" t="n">
        <v>3921.96</v>
      </c>
      <c r="U22" t="n">
        <v>0.6899999999999999</v>
      </c>
      <c r="V22" t="n">
        <v>0.85</v>
      </c>
      <c r="W22" t="n">
        <v>1.01</v>
      </c>
      <c r="X22" t="n">
        <v>0.25</v>
      </c>
      <c r="Y22" t="n">
        <v>1</v>
      </c>
      <c r="Z22" t="n">
        <v>10</v>
      </c>
      <c r="AA22" t="n">
        <v>79.99923210305309</v>
      </c>
      <c r="AB22" t="n">
        <v>109.4584786803872</v>
      </c>
      <c r="AC22" t="n">
        <v>99.01191510109872</v>
      </c>
      <c r="AD22" t="n">
        <v>79999.23210305309</v>
      </c>
      <c r="AE22" t="n">
        <v>109458.4786803872</v>
      </c>
      <c r="AF22" t="n">
        <v>2.166837543108783e-06</v>
      </c>
      <c r="AG22" t="n">
        <v>0.1097916666666667</v>
      </c>
      <c r="AH22" t="n">
        <v>99011.91510109873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9.4907</v>
      </c>
      <c r="E23" t="n">
        <v>10.54</v>
      </c>
      <c r="F23" t="n">
        <v>7.31</v>
      </c>
      <c r="G23" t="n">
        <v>33.72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11</v>
      </c>
      <c r="N23" t="n">
        <v>53.58</v>
      </c>
      <c r="O23" t="n">
        <v>28819.14</v>
      </c>
      <c r="P23" t="n">
        <v>99.42</v>
      </c>
      <c r="Q23" t="n">
        <v>605.84</v>
      </c>
      <c r="R23" t="n">
        <v>31.98</v>
      </c>
      <c r="S23" t="n">
        <v>21.88</v>
      </c>
      <c r="T23" t="n">
        <v>4002.62</v>
      </c>
      <c r="U23" t="n">
        <v>0.68</v>
      </c>
      <c r="V23" t="n">
        <v>0.85</v>
      </c>
      <c r="W23" t="n">
        <v>1.01</v>
      </c>
      <c r="X23" t="n">
        <v>0.25</v>
      </c>
      <c r="Y23" t="n">
        <v>1</v>
      </c>
      <c r="Z23" t="n">
        <v>10</v>
      </c>
      <c r="AA23" t="n">
        <v>80.02478063644763</v>
      </c>
      <c r="AB23" t="n">
        <v>109.4934353108994</v>
      </c>
      <c r="AC23" t="n">
        <v>99.04353551985675</v>
      </c>
      <c r="AD23" t="n">
        <v>80024.78063644763</v>
      </c>
      <c r="AE23" t="n">
        <v>109493.4353108994</v>
      </c>
      <c r="AF23" t="n">
        <v>2.166609255495067e-06</v>
      </c>
      <c r="AG23" t="n">
        <v>0.1097916666666667</v>
      </c>
      <c r="AH23" t="n">
        <v>99043.53551985674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9.552099999999999</v>
      </c>
      <c r="E24" t="n">
        <v>10.47</v>
      </c>
      <c r="F24" t="n">
        <v>7.28</v>
      </c>
      <c r="G24" t="n">
        <v>36.41</v>
      </c>
      <c r="H24" t="n">
        <v>0.5</v>
      </c>
      <c r="I24" t="n">
        <v>12</v>
      </c>
      <c r="J24" t="n">
        <v>232.2</v>
      </c>
      <c r="K24" t="n">
        <v>56.94</v>
      </c>
      <c r="L24" t="n">
        <v>6.5</v>
      </c>
      <c r="M24" t="n">
        <v>10</v>
      </c>
      <c r="N24" t="n">
        <v>53.75</v>
      </c>
      <c r="O24" t="n">
        <v>28871.74</v>
      </c>
      <c r="P24" t="n">
        <v>98.08</v>
      </c>
      <c r="Q24" t="n">
        <v>605.86</v>
      </c>
      <c r="R24" t="n">
        <v>30.94</v>
      </c>
      <c r="S24" t="n">
        <v>21.88</v>
      </c>
      <c r="T24" t="n">
        <v>3488.85</v>
      </c>
      <c r="U24" t="n">
        <v>0.71</v>
      </c>
      <c r="V24" t="n">
        <v>0.85</v>
      </c>
      <c r="W24" t="n">
        <v>1.01</v>
      </c>
      <c r="X24" t="n">
        <v>0.22</v>
      </c>
      <c r="Y24" t="n">
        <v>1</v>
      </c>
      <c r="Z24" t="n">
        <v>10</v>
      </c>
      <c r="AA24" t="n">
        <v>78.67156807917424</v>
      </c>
      <c r="AB24" t="n">
        <v>107.6419101905142</v>
      </c>
      <c r="AC24" t="n">
        <v>97.36871735832869</v>
      </c>
      <c r="AD24" t="n">
        <v>78671.56807917423</v>
      </c>
      <c r="AE24" t="n">
        <v>107641.9101905142</v>
      </c>
      <c r="AF24" t="n">
        <v>2.180626114977233e-06</v>
      </c>
      <c r="AG24" t="n">
        <v>0.1090625</v>
      </c>
      <c r="AH24" t="n">
        <v>97368.71735832869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9.556900000000001</v>
      </c>
      <c r="E25" t="n">
        <v>10.46</v>
      </c>
      <c r="F25" t="n">
        <v>7.28</v>
      </c>
      <c r="G25" t="n">
        <v>36.38</v>
      </c>
      <c r="H25" t="n">
        <v>0.52</v>
      </c>
      <c r="I25" t="n">
        <v>12</v>
      </c>
      <c r="J25" t="n">
        <v>232.62</v>
      </c>
      <c r="K25" t="n">
        <v>56.94</v>
      </c>
      <c r="L25" t="n">
        <v>6.75</v>
      </c>
      <c r="M25" t="n">
        <v>10</v>
      </c>
      <c r="N25" t="n">
        <v>53.93</v>
      </c>
      <c r="O25" t="n">
        <v>28924.39</v>
      </c>
      <c r="P25" t="n">
        <v>97.78</v>
      </c>
      <c r="Q25" t="n">
        <v>606.01</v>
      </c>
      <c r="R25" t="n">
        <v>30.91</v>
      </c>
      <c r="S25" t="n">
        <v>21.88</v>
      </c>
      <c r="T25" t="n">
        <v>3472.86</v>
      </c>
      <c r="U25" t="n">
        <v>0.71</v>
      </c>
      <c r="V25" t="n">
        <v>0.85</v>
      </c>
      <c r="W25" t="n">
        <v>1.01</v>
      </c>
      <c r="X25" t="n">
        <v>0.22</v>
      </c>
      <c r="Y25" t="n">
        <v>1</v>
      </c>
      <c r="Z25" t="n">
        <v>10</v>
      </c>
      <c r="AA25" t="n">
        <v>78.46189581700412</v>
      </c>
      <c r="AB25" t="n">
        <v>107.3550273513258</v>
      </c>
      <c r="AC25" t="n">
        <v>97.10921421466978</v>
      </c>
      <c r="AD25" t="n">
        <v>78461.89581700412</v>
      </c>
      <c r="AE25" t="n">
        <v>107355.0273513258</v>
      </c>
      <c r="AF25" t="n">
        <v>2.181721895523071e-06</v>
      </c>
      <c r="AG25" t="n">
        <v>0.1089583333333333</v>
      </c>
      <c r="AH25" t="n">
        <v>97109.21421466977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9.620799999999999</v>
      </c>
      <c r="E26" t="n">
        <v>10.39</v>
      </c>
      <c r="F26" t="n">
        <v>7.25</v>
      </c>
      <c r="G26" t="n">
        <v>39.55</v>
      </c>
      <c r="H26" t="n">
        <v>0.53</v>
      </c>
      <c r="I26" t="n">
        <v>11</v>
      </c>
      <c r="J26" t="n">
        <v>233.05</v>
      </c>
      <c r="K26" t="n">
        <v>56.94</v>
      </c>
      <c r="L26" t="n">
        <v>7</v>
      </c>
      <c r="M26" t="n">
        <v>9</v>
      </c>
      <c r="N26" t="n">
        <v>54.11</v>
      </c>
      <c r="O26" t="n">
        <v>28977.11</v>
      </c>
      <c r="P26" t="n">
        <v>96.73999999999999</v>
      </c>
      <c r="Q26" t="n">
        <v>605.84</v>
      </c>
      <c r="R26" t="n">
        <v>29.9</v>
      </c>
      <c r="S26" t="n">
        <v>21.88</v>
      </c>
      <c r="T26" t="n">
        <v>2970.81</v>
      </c>
      <c r="U26" t="n">
        <v>0.73</v>
      </c>
      <c r="V26" t="n">
        <v>0.85</v>
      </c>
      <c r="W26" t="n">
        <v>1.01</v>
      </c>
      <c r="X26" t="n">
        <v>0.19</v>
      </c>
      <c r="Y26" t="n">
        <v>1</v>
      </c>
      <c r="Z26" t="n">
        <v>10</v>
      </c>
      <c r="AA26" t="n">
        <v>77.27810419764931</v>
      </c>
      <c r="AB26" t="n">
        <v>105.735311432525</v>
      </c>
      <c r="AC26" t="n">
        <v>95.64408170987323</v>
      </c>
      <c r="AD26" t="n">
        <v>77278.10419764931</v>
      </c>
      <c r="AE26" t="n">
        <v>105735.311432525</v>
      </c>
      <c r="AF26" t="n">
        <v>2.196309474039527e-06</v>
      </c>
      <c r="AG26" t="n">
        <v>0.1082291666666667</v>
      </c>
      <c r="AH26" t="n">
        <v>95644.08170987324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9.6151</v>
      </c>
      <c r="E27" t="n">
        <v>10.4</v>
      </c>
      <c r="F27" t="n">
        <v>7.26</v>
      </c>
      <c r="G27" t="n">
        <v>39.58</v>
      </c>
      <c r="H27" t="n">
        <v>0.55</v>
      </c>
      <c r="I27" t="n">
        <v>11</v>
      </c>
      <c r="J27" t="n">
        <v>233.48</v>
      </c>
      <c r="K27" t="n">
        <v>56.94</v>
      </c>
      <c r="L27" t="n">
        <v>7.25</v>
      </c>
      <c r="M27" t="n">
        <v>9</v>
      </c>
      <c r="N27" t="n">
        <v>54.29</v>
      </c>
      <c r="O27" t="n">
        <v>29029.89</v>
      </c>
      <c r="P27" t="n">
        <v>96.20999999999999</v>
      </c>
      <c r="Q27" t="n">
        <v>605.87</v>
      </c>
      <c r="R27" t="n">
        <v>30.55</v>
      </c>
      <c r="S27" t="n">
        <v>21.88</v>
      </c>
      <c r="T27" t="n">
        <v>3295.59</v>
      </c>
      <c r="U27" t="n">
        <v>0.72</v>
      </c>
      <c r="V27" t="n">
        <v>0.85</v>
      </c>
      <c r="W27" t="n">
        <v>1</v>
      </c>
      <c r="X27" t="n">
        <v>0.2</v>
      </c>
      <c r="Y27" t="n">
        <v>1</v>
      </c>
      <c r="Z27" t="n">
        <v>10</v>
      </c>
      <c r="AA27" t="n">
        <v>77.05152290601558</v>
      </c>
      <c r="AB27" t="n">
        <v>105.4252929132508</v>
      </c>
      <c r="AC27" t="n">
        <v>95.36365092296475</v>
      </c>
      <c r="AD27" t="n">
        <v>77051.52290601558</v>
      </c>
      <c r="AE27" t="n">
        <v>105425.2929132508</v>
      </c>
      <c r="AF27" t="n">
        <v>2.195008234641345e-06</v>
      </c>
      <c r="AG27" t="n">
        <v>0.1083333333333333</v>
      </c>
      <c r="AH27" t="n">
        <v>95363.65092296475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9.614100000000001</v>
      </c>
      <c r="E28" t="n">
        <v>10.4</v>
      </c>
      <c r="F28" t="n">
        <v>7.26</v>
      </c>
      <c r="G28" t="n">
        <v>39.59</v>
      </c>
      <c r="H28" t="n">
        <v>0.57</v>
      </c>
      <c r="I28" t="n">
        <v>11</v>
      </c>
      <c r="J28" t="n">
        <v>233.91</v>
      </c>
      <c r="K28" t="n">
        <v>56.94</v>
      </c>
      <c r="L28" t="n">
        <v>7.5</v>
      </c>
      <c r="M28" t="n">
        <v>9</v>
      </c>
      <c r="N28" t="n">
        <v>54.46</v>
      </c>
      <c r="O28" t="n">
        <v>29082.74</v>
      </c>
      <c r="P28" t="n">
        <v>95.54000000000001</v>
      </c>
      <c r="Q28" t="n">
        <v>605.84</v>
      </c>
      <c r="R28" t="n">
        <v>30.5</v>
      </c>
      <c r="S28" t="n">
        <v>21.88</v>
      </c>
      <c r="T28" t="n">
        <v>3271.87</v>
      </c>
      <c r="U28" t="n">
        <v>0.72</v>
      </c>
      <c r="V28" t="n">
        <v>0.85</v>
      </c>
      <c r="W28" t="n">
        <v>1</v>
      </c>
      <c r="X28" t="n">
        <v>0.2</v>
      </c>
      <c r="Y28" t="n">
        <v>1</v>
      </c>
      <c r="Z28" t="n">
        <v>10</v>
      </c>
      <c r="AA28" t="n">
        <v>76.68008670579943</v>
      </c>
      <c r="AB28" t="n">
        <v>104.9170775175066</v>
      </c>
      <c r="AC28" t="n">
        <v>94.90393889130544</v>
      </c>
      <c r="AD28" t="n">
        <v>76680.08670579942</v>
      </c>
      <c r="AE28" t="n">
        <v>104917.0775175066</v>
      </c>
      <c r="AF28" t="n">
        <v>2.194779947027629e-06</v>
      </c>
      <c r="AG28" t="n">
        <v>0.1083333333333333</v>
      </c>
      <c r="AH28" t="n">
        <v>94903.93889130544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9.6792</v>
      </c>
      <c r="E29" t="n">
        <v>10.33</v>
      </c>
      <c r="F29" t="n">
        <v>7.23</v>
      </c>
      <c r="G29" t="n">
        <v>43.39</v>
      </c>
      <c r="H29" t="n">
        <v>0.59</v>
      </c>
      <c r="I29" t="n">
        <v>10</v>
      </c>
      <c r="J29" t="n">
        <v>234.34</v>
      </c>
      <c r="K29" t="n">
        <v>56.94</v>
      </c>
      <c r="L29" t="n">
        <v>7.75</v>
      </c>
      <c r="M29" t="n">
        <v>8</v>
      </c>
      <c r="N29" t="n">
        <v>54.64</v>
      </c>
      <c r="O29" t="n">
        <v>29135.65</v>
      </c>
      <c r="P29" t="n">
        <v>94.69</v>
      </c>
      <c r="Q29" t="n">
        <v>605.84</v>
      </c>
      <c r="R29" t="n">
        <v>29.59</v>
      </c>
      <c r="S29" t="n">
        <v>21.88</v>
      </c>
      <c r="T29" t="n">
        <v>2823.42</v>
      </c>
      <c r="U29" t="n">
        <v>0.74</v>
      </c>
      <c r="V29" t="n">
        <v>0.86</v>
      </c>
      <c r="W29" t="n">
        <v>1</v>
      </c>
      <c r="X29" t="n">
        <v>0.17</v>
      </c>
      <c r="Y29" t="n">
        <v>1</v>
      </c>
      <c r="Z29" t="n">
        <v>10</v>
      </c>
      <c r="AA29" t="n">
        <v>75.61273566045793</v>
      </c>
      <c r="AB29" t="n">
        <v>103.4566807290664</v>
      </c>
      <c r="AC29" t="n">
        <v>93.58292032267367</v>
      </c>
      <c r="AD29" t="n">
        <v>75612.73566045793</v>
      </c>
      <c r="AE29" t="n">
        <v>103456.6807290664</v>
      </c>
      <c r="AF29" t="n">
        <v>2.209641470680545e-06</v>
      </c>
      <c r="AG29" t="n">
        <v>0.1076041666666667</v>
      </c>
      <c r="AH29" t="n">
        <v>93582.92032267367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9.672000000000001</v>
      </c>
      <c r="E30" t="n">
        <v>10.34</v>
      </c>
      <c r="F30" t="n">
        <v>7.24</v>
      </c>
      <c r="G30" t="n">
        <v>43.44</v>
      </c>
      <c r="H30" t="n">
        <v>0.61</v>
      </c>
      <c r="I30" t="n">
        <v>10</v>
      </c>
      <c r="J30" t="n">
        <v>234.77</v>
      </c>
      <c r="K30" t="n">
        <v>56.94</v>
      </c>
      <c r="L30" t="n">
        <v>8</v>
      </c>
      <c r="M30" t="n">
        <v>8</v>
      </c>
      <c r="N30" t="n">
        <v>54.82</v>
      </c>
      <c r="O30" t="n">
        <v>29188.62</v>
      </c>
      <c r="P30" t="n">
        <v>93.86</v>
      </c>
      <c r="Q30" t="n">
        <v>605.88</v>
      </c>
      <c r="R30" t="n">
        <v>29.83</v>
      </c>
      <c r="S30" t="n">
        <v>21.88</v>
      </c>
      <c r="T30" t="n">
        <v>2942.97</v>
      </c>
      <c r="U30" t="n">
        <v>0.73</v>
      </c>
      <c r="V30" t="n">
        <v>0.85</v>
      </c>
      <c r="W30" t="n">
        <v>1.01</v>
      </c>
      <c r="X30" t="n">
        <v>0.18</v>
      </c>
      <c r="Y30" t="n">
        <v>1</v>
      </c>
      <c r="Z30" t="n">
        <v>10</v>
      </c>
      <c r="AA30" t="n">
        <v>75.22913593261239</v>
      </c>
      <c r="AB30" t="n">
        <v>102.9318226582028</v>
      </c>
      <c r="AC30" t="n">
        <v>93.1081539694502</v>
      </c>
      <c r="AD30" t="n">
        <v>75229.13593261239</v>
      </c>
      <c r="AE30" t="n">
        <v>102931.8226582028</v>
      </c>
      <c r="AF30" t="n">
        <v>2.20799779986179e-06</v>
      </c>
      <c r="AG30" t="n">
        <v>0.1077083333333333</v>
      </c>
      <c r="AH30" t="n">
        <v>93108.1539694502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9.736000000000001</v>
      </c>
      <c r="E31" t="n">
        <v>10.27</v>
      </c>
      <c r="F31" t="n">
        <v>7.22</v>
      </c>
      <c r="G31" t="n">
        <v>48.1</v>
      </c>
      <c r="H31" t="n">
        <v>0.62</v>
      </c>
      <c r="I31" t="n">
        <v>9</v>
      </c>
      <c r="J31" t="n">
        <v>235.2</v>
      </c>
      <c r="K31" t="n">
        <v>56.94</v>
      </c>
      <c r="L31" t="n">
        <v>8.25</v>
      </c>
      <c r="M31" t="n">
        <v>7</v>
      </c>
      <c r="N31" t="n">
        <v>55</v>
      </c>
      <c r="O31" t="n">
        <v>29241.66</v>
      </c>
      <c r="P31" t="n">
        <v>92.23</v>
      </c>
      <c r="Q31" t="n">
        <v>605.84</v>
      </c>
      <c r="R31" t="n">
        <v>29.11</v>
      </c>
      <c r="S31" t="n">
        <v>21.88</v>
      </c>
      <c r="T31" t="n">
        <v>2587.79</v>
      </c>
      <c r="U31" t="n">
        <v>0.75</v>
      </c>
      <c r="V31" t="n">
        <v>0.86</v>
      </c>
      <c r="W31" t="n">
        <v>1</v>
      </c>
      <c r="X31" t="n">
        <v>0.16</v>
      </c>
      <c r="Y31" t="n">
        <v>1</v>
      </c>
      <c r="Z31" t="n">
        <v>10</v>
      </c>
      <c r="AA31" t="n">
        <v>73.77805227815746</v>
      </c>
      <c r="AB31" t="n">
        <v>100.9463859848858</v>
      </c>
      <c r="AC31" t="n">
        <v>91.31220458565608</v>
      </c>
      <c r="AD31" t="n">
        <v>73778.05227815745</v>
      </c>
      <c r="AE31" t="n">
        <v>100946.3859848858</v>
      </c>
      <c r="AF31" t="n">
        <v>2.222608207139618e-06</v>
      </c>
      <c r="AG31" t="n">
        <v>0.1069791666666667</v>
      </c>
      <c r="AH31" t="n">
        <v>91312.20458565607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9.731299999999999</v>
      </c>
      <c r="E32" t="n">
        <v>10.28</v>
      </c>
      <c r="F32" t="n">
        <v>7.22</v>
      </c>
      <c r="G32" t="n">
        <v>48.14</v>
      </c>
      <c r="H32" t="n">
        <v>0.64</v>
      </c>
      <c r="I32" t="n">
        <v>9</v>
      </c>
      <c r="J32" t="n">
        <v>235.63</v>
      </c>
      <c r="K32" t="n">
        <v>56.94</v>
      </c>
      <c r="L32" t="n">
        <v>8.5</v>
      </c>
      <c r="M32" t="n">
        <v>7</v>
      </c>
      <c r="N32" t="n">
        <v>55.18</v>
      </c>
      <c r="O32" t="n">
        <v>29294.76</v>
      </c>
      <c r="P32" t="n">
        <v>92.41</v>
      </c>
      <c r="Q32" t="n">
        <v>605.84</v>
      </c>
      <c r="R32" t="n">
        <v>29.23</v>
      </c>
      <c r="S32" t="n">
        <v>21.88</v>
      </c>
      <c r="T32" t="n">
        <v>2648.8</v>
      </c>
      <c r="U32" t="n">
        <v>0.75</v>
      </c>
      <c r="V32" t="n">
        <v>0.86</v>
      </c>
      <c r="W32" t="n">
        <v>1</v>
      </c>
      <c r="X32" t="n">
        <v>0.16</v>
      </c>
      <c r="Y32" t="n">
        <v>1</v>
      </c>
      <c r="Z32" t="n">
        <v>10</v>
      </c>
      <c r="AA32" t="n">
        <v>73.91371732273417</v>
      </c>
      <c r="AB32" t="n">
        <v>101.1320088839949</v>
      </c>
      <c r="AC32" t="n">
        <v>91.48011189579768</v>
      </c>
      <c r="AD32" t="n">
        <v>73913.71732273417</v>
      </c>
      <c r="AE32" t="n">
        <v>101132.0088839949</v>
      </c>
      <c r="AF32" t="n">
        <v>2.221535255355152e-06</v>
      </c>
      <c r="AG32" t="n">
        <v>0.1070833333333333</v>
      </c>
      <c r="AH32" t="n">
        <v>91480.11189579767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9.740500000000001</v>
      </c>
      <c r="E33" t="n">
        <v>10.27</v>
      </c>
      <c r="F33" t="n">
        <v>7.21</v>
      </c>
      <c r="G33" t="n">
        <v>48.07</v>
      </c>
      <c r="H33" t="n">
        <v>0.66</v>
      </c>
      <c r="I33" t="n">
        <v>9</v>
      </c>
      <c r="J33" t="n">
        <v>236.06</v>
      </c>
      <c r="K33" t="n">
        <v>56.94</v>
      </c>
      <c r="L33" t="n">
        <v>8.75</v>
      </c>
      <c r="M33" t="n">
        <v>7</v>
      </c>
      <c r="N33" t="n">
        <v>55.36</v>
      </c>
      <c r="O33" t="n">
        <v>29347.92</v>
      </c>
      <c r="P33" t="n">
        <v>92.04000000000001</v>
      </c>
      <c r="Q33" t="n">
        <v>605.84</v>
      </c>
      <c r="R33" t="n">
        <v>29.02</v>
      </c>
      <c r="S33" t="n">
        <v>21.88</v>
      </c>
      <c r="T33" t="n">
        <v>2540.35</v>
      </c>
      <c r="U33" t="n">
        <v>0.75</v>
      </c>
      <c r="V33" t="n">
        <v>0.86</v>
      </c>
      <c r="W33" t="n">
        <v>1</v>
      </c>
      <c r="X33" t="n">
        <v>0.15</v>
      </c>
      <c r="Y33" t="n">
        <v>1</v>
      </c>
      <c r="Z33" t="n">
        <v>10</v>
      </c>
      <c r="AA33" t="n">
        <v>73.61066501207654</v>
      </c>
      <c r="AB33" t="n">
        <v>100.717359342829</v>
      </c>
      <c r="AC33" t="n">
        <v>91.1050359248762</v>
      </c>
      <c r="AD33" t="n">
        <v>73610.66501207654</v>
      </c>
      <c r="AE33" t="n">
        <v>100717.359342829</v>
      </c>
      <c r="AF33" t="n">
        <v>2.22363550140134e-06</v>
      </c>
      <c r="AG33" t="n">
        <v>0.1069791666666667</v>
      </c>
      <c r="AH33" t="n">
        <v>91105.03592487621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9.7279</v>
      </c>
      <c r="E34" t="n">
        <v>10.28</v>
      </c>
      <c r="F34" t="n">
        <v>7.22</v>
      </c>
      <c r="G34" t="n">
        <v>48.16</v>
      </c>
      <c r="H34" t="n">
        <v>0.68</v>
      </c>
      <c r="I34" t="n">
        <v>9</v>
      </c>
      <c r="J34" t="n">
        <v>236.49</v>
      </c>
      <c r="K34" t="n">
        <v>56.94</v>
      </c>
      <c r="L34" t="n">
        <v>9</v>
      </c>
      <c r="M34" t="n">
        <v>7</v>
      </c>
      <c r="N34" t="n">
        <v>55.55</v>
      </c>
      <c r="O34" t="n">
        <v>29401.15</v>
      </c>
      <c r="P34" t="n">
        <v>90.90000000000001</v>
      </c>
      <c r="Q34" t="n">
        <v>605.9299999999999</v>
      </c>
      <c r="R34" t="n">
        <v>29.43</v>
      </c>
      <c r="S34" t="n">
        <v>21.88</v>
      </c>
      <c r="T34" t="n">
        <v>2748.07</v>
      </c>
      <c r="U34" t="n">
        <v>0.74</v>
      </c>
      <c r="V34" t="n">
        <v>0.86</v>
      </c>
      <c r="W34" t="n">
        <v>1</v>
      </c>
      <c r="X34" t="n">
        <v>0.17</v>
      </c>
      <c r="Y34" t="n">
        <v>1</v>
      </c>
      <c r="Z34" t="n">
        <v>10</v>
      </c>
      <c r="AA34" t="n">
        <v>73.09414520633922</v>
      </c>
      <c r="AB34" t="n">
        <v>100.0106341573739</v>
      </c>
      <c r="AC34" t="n">
        <v>90.46575959922572</v>
      </c>
      <c r="AD34" t="n">
        <v>73094.14520633922</v>
      </c>
      <c r="AE34" t="n">
        <v>100010.6341573739</v>
      </c>
      <c r="AF34" t="n">
        <v>2.220759077468518e-06</v>
      </c>
      <c r="AG34" t="n">
        <v>0.1070833333333333</v>
      </c>
      <c r="AH34" t="n">
        <v>90465.75959922573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9.7981</v>
      </c>
      <c r="E35" t="n">
        <v>10.21</v>
      </c>
      <c r="F35" t="n">
        <v>7.19</v>
      </c>
      <c r="G35" t="n">
        <v>53.96</v>
      </c>
      <c r="H35" t="n">
        <v>0.6899999999999999</v>
      </c>
      <c r="I35" t="n">
        <v>8</v>
      </c>
      <c r="J35" t="n">
        <v>236.92</v>
      </c>
      <c r="K35" t="n">
        <v>56.94</v>
      </c>
      <c r="L35" t="n">
        <v>9.25</v>
      </c>
      <c r="M35" t="n">
        <v>6</v>
      </c>
      <c r="N35" t="n">
        <v>55.73</v>
      </c>
      <c r="O35" t="n">
        <v>29454.44</v>
      </c>
      <c r="P35" t="n">
        <v>89.62</v>
      </c>
      <c r="Q35" t="n">
        <v>605.84</v>
      </c>
      <c r="R35" t="n">
        <v>28.42</v>
      </c>
      <c r="S35" t="n">
        <v>21.88</v>
      </c>
      <c r="T35" t="n">
        <v>2245.57</v>
      </c>
      <c r="U35" t="n">
        <v>0.77</v>
      </c>
      <c r="V35" t="n">
        <v>0.86</v>
      </c>
      <c r="W35" t="n">
        <v>1</v>
      </c>
      <c r="X35" t="n">
        <v>0.14</v>
      </c>
      <c r="Y35" t="n">
        <v>1</v>
      </c>
      <c r="Z35" t="n">
        <v>10</v>
      </c>
      <c r="AA35" t="n">
        <v>71.78766757427832</v>
      </c>
      <c r="AB35" t="n">
        <v>98.22305382346387</v>
      </c>
      <c r="AC35" t="n">
        <v>88.84878342349872</v>
      </c>
      <c r="AD35" t="n">
        <v>71787.66757427831</v>
      </c>
      <c r="AE35" t="n">
        <v>98223.05382346387</v>
      </c>
      <c r="AF35" t="n">
        <v>2.236784867951385e-06</v>
      </c>
      <c r="AG35" t="n">
        <v>0.1063541666666667</v>
      </c>
      <c r="AH35" t="n">
        <v>88848.78342349871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9.8087</v>
      </c>
      <c r="E36" t="n">
        <v>10.2</v>
      </c>
      <c r="F36" t="n">
        <v>7.18</v>
      </c>
      <c r="G36" t="n">
        <v>53.87</v>
      </c>
      <c r="H36" t="n">
        <v>0.71</v>
      </c>
      <c r="I36" t="n">
        <v>8</v>
      </c>
      <c r="J36" t="n">
        <v>237.35</v>
      </c>
      <c r="K36" t="n">
        <v>56.94</v>
      </c>
      <c r="L36" t="n">
        <v>9.5</v>
      </c>
      <c r="M36" t="n">
        <v>6</v>
      </c>
      <c r="N36" t="n">
        <v>55.91</v>
      </c>
      <c r="O36" t="n">
        <v>29507.8</v>
      </c>
      <c r="P36" t="n">
        <v>88.89</v>
      </c>
      <c r="Q36" t="n">
        <v>605.84</v>
      </c>
      <c r="R36" t="n">
        <v>28.07</v>
      </c>
      <c r="S36" t="n">
        <v>21.88</v>
      </c>
      <c r="T36" t="n">
        <v>2072.65</v>
      </c>
      <c r="U36" t="n">
        <v>0.78</v>
      </c>
      <c r="V36" t="n">
        <v>0.86</v>
      </c>
      <c r="W36" t="n">
        <v>1</v>
      </c>
      <c r="X36" t="n">
        <v>0.13</v>
      </c>
      <c r="Y36" t="n">
        <v>1</v>
      </c>
      <c r="Z36" t="n">
        <v>10</v>
      </c>
      <c r="AA36" t="n">
        <v>71.27901400947256</v>
      </c>
      <c r="AB36" t="n">
        <v>97.52709157588545</v>
      </c>
      <c r="AC36" t="n">
        <v>88.21924283603983</v>
      </c>
      <c r="AD36" t="n">
        <v>71279.01400947256</v>
      </c>
      <c r="AE36" t="n">
        <v>97527.09157588545</v>
      </c>
      <c r="AF36" t="n">
        <v>2.239204716656776e-06</v>
      </c>
      <c r="AG36" t="n">
        <v>0.10625</v>
      </c>
      <c r="AH36" t="n">
        <v>88219.24283603982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9.8005</v>
      </c>
      <c r="E37" t="n">
        <v>10.2</v>
      </c>
      <c r="F37" t="n">
        <v>7.19</v>
      </c>
      <c r="G37" t="n">
        <v>53.94</v>
      </c>
      <c r="H37" t="n">
        <v>0.73</v>
      </c>
      <c r="I37" t="n">
        <v>8</v>
      </c>
      <c r="J37" t="n">
        <v>237.79</v>
      </c>
      <c r="K37" t="n">
        <v>56.94</v>
      </c>
      <c r="L37" t="n">
        <v>9.75</v>
      </c>
      <c r="M37" t="n">
        <v>6</v>
      </c>
      <c r="N37" t="n">
        <v>56.09</v>
      </c>
      <c r="O37" t="n">
        <v>29561.22</v>
      </c>
      <c r="P37" t="n">
        <v>88.20999999999999</v>
      </c>
      <c r="Q37" t="n">
        <v>605.86</v>
      </c>
      <c r="R37" t="n">
        <v>28.26</v>
      </c>
      <c r="S37" t="n">
        <v>21.88</v>
      </c>
      <c r="T37" t="n">
        <v>2167.3</v>
      </c>
      <c r="U37" t="n">
        <v>0.77</v>
      </c>
      <c r="V37" t="n">
        <v>0.86</v>
      </c>
      <c r="W37" t="n">
        <v>1</v>
      </c>
      <c r="X37" t="n">
        <v>0.13</v>
      </c>
      <c r="Y37" t="n">
        <v>1</v>
      </c>
      <c r="Z37" t="n">
        <v>10</v>
      </c>
      <c r="AA37" t="n">
        <v>70.98731307465609</v>
      </c>
      <c r="AB37" t="n">
        <v>97.12797348793276</v>
      </c>
      <c r="AC37" t="n">
        <v>87.85821601823544</v>
      </c>
      <c r="AD37" t="n">
        <v>70987.31307465609</v>
      </c>
      <c r="AE37" t="n">
        <v>97127.97348793276</v>
      </c>
      <c r="AF37" t="n">
        <v>2.237332758224304e-06</v>
      </c>
      <c r="AG37" t="n">
        <v>0.10625</v>
      </c>
      <c r="AH37" t="n">
        <v>87858.21601823544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9.801299999999999</v>
      </c>
      <c r="E38" t="n">
        <v>10.2</v>
      </c>
      <c r="F38" t="n">
        <v>7.19</v>
      </c>
      <c r="G38" t="n">
        <v>53.93</v>
      </c>
      <c r="H38" t="n">
        <v>0.75</v>
      </c>
      <c r="I38" t="n">
        <v>8</v>
      </c>
      <c r="J38" t="n">
        <v>238.22</v>
      </c>
      <c r="K38" t="n">
        <v>56.94</v>
      </c>
      <c r="L38" t="n">
        <v>10</v>
      </c>
      <c r="M38" t="n">
        <v>6</v>
      </c>
      <c r="N38" t="n">
        <v>56.28</v>
      </c>
      <c r="O38" t="n">
        <v>29614.71</v>
      </c>
      <c r="P38" t="n">
        <v>87.53</v>
      </c>
      <c r="Q38" t="n">
        <v>605.84</v>
      </c>
      <c r="R38" t="n">
        <v>28.38</v>
      </c>
      <c r="S38" t="n">
        <v>21.88</v>
      </c>
      <c r="T38" t="n">
        <v>2228.18</v>
      </c>
      <c r="U38" t="n">
        <v>0.77</v>
      </c>
      <c r="V38" t="n">
        <v>0.86</v>
      </c>
      <c r="W38" t="n">
        <v>1</v>
      </c>
      <c r="X38" t="n">
        <v>0.13</v>
      </c>
      <c r="Y38" t="n">
        <v>1</v>
      </c>
      <c r="Z38" t="n">
        <v>10</v>
      </c>
      <c r="AA38" t="n">
        <v>70.60412354595819</v>
      </c>
      <c r="AB38" t="n">
        <v>96.60367666963968</v>
      </c>
      <c r="AC38" t="n">
        <v>87.38395735242489</v>
      </c>
      <c r="AD38" t="n">
        <v>70604.12354595819</v>
      </c>
      <c r="AE38" t="n">
        <v>96603.67666963968</v>
      </c>
      <c r="AF38" t="n">
        <v>2.237515388315277e-06</v>
      </c>
      <c r="AG38" t="n">
        <v>0.10625</v>
      </c>
      <c r="AH38" t="n">
        <v>87383.95735242488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9.857100000000001</v>
      </c>
      <c r="E39" t="n">
        <v>10.14</v>
      </c>
      <c r="F39" t="n">
        <v>7.18</v>
      </c>
      <c r="G39" t="n">
        <v>61.52</v>
      </c>
      <c r="H39" t="n">
        <v>0.76</v>
      </c>
      <c r="I39" t="n">
        <v>7</v>
      </c>
      <c r="J39" t="n">
        <v>238.66</v>
      </c>
      <c r="K39" t="n">
        <v>56.94</v>
      </c>
      <c r="L39" t="n">
        <v>10.25</v>
      </c>
      <c r="M39" t="n">
        <v>5</v>
      </c>
      <c r="N39" t="n">
        <v>56.46</v>
      </c>
      <c r="O39" t="n">
        <v>29668.27</v>
      </c>
      <c r="P39" t="n">
        <v>85.63</v>
      </c>
      <c r="Q39" t="n">
        <v>605.92</v>
      </c>
      <c r="R39" t="n">
        <v>27.83</v>
      </c>
      <c r="S39" t="n">
        <v>21.88</v>
      </c>
      <c r="T39" t="n">
        <v>1958.38</v>
      </c>
      <c r="U39" t="n">
        <v>0.79</v>
      </c>
      <c r="V39" t="n">
        <v>0.86</v>
      </c>
      <c r="W39" t="n">
        <v>1</v>
      </c>
      <c r="X39" t="n">
        <v>0.12</v>
      </c>
      <c r="Y39" t="n">
        <v>1</v>
      </c>
      <c r="Z39" t="n">
        <v>10</v>
      </c>
      <c r="AA39" t="n">
        <v>69.13692613341318</v>
      </c>
      <c r="AB39" t="n">
        <v>94.59619244161503</v>
      </c>
      <c r="AC39" t="n">
        <v>85.56806460160045</v>
      </c>
      <c r="AD39" t="n">
        <v>69136.92613341319</v>
      </c>
      <c r="AE39" t="n">
        <v>94596.19244161503</v>
      </c>
      <c r="AF39" t="n">
        <v>2.250253837160633e-06</v>
      </c>
      <c r="AG39" t="n">
        <v>0.105625</v>
      </c>
      <c r="AH39" t="n">
        <v>85568.06460160046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9.854100000000001</v>
      </c>
      <c r="E40" t="n">
        <v>10.15</v>
      </c>
      <c r="F40" t="n">
        <v>7.18</v>
      </c>
      <c r="G40" t="n">
        <v>61.54</v>
      </c>
      <c r="H40" t="n">
        <v>0.78</v>
      </c>
      <c r="I40" t="n">
        <v>7</v>
      </c>
      <c r="J40" t="n">
        <v>239.09</v>
      </c>
      <c r="K40" t="n">
        <v>56.94</v>
      </c>
      <c r="L40" t="n">
        <v>10.5</v>
      </c>
      <c r="M40" t="n">
        <v>4</v>
      </c>
      <c r="N40" t="n">
        <v>56.65</v>
      </c>
      <c r="O40" t="n">
        <v>29721.89</v>
      </c>
      <c r="P40" t="n">
        <v>85.56999999999999</v>
      </c>
      <c r="Q40" t="n">
        <v>605.86</v>
      </c>
      <c r="R40" t="n">
        <v>27.93</v>
      </c>
      <c r="S40" t="n">
        <v>21.88</v>
      </c>
      <c r="T40" t="n">
        <v>2008.31</v>
      </c>
      <c r="U40" t="n">
        <v>0.78</v>
      </c>
      <c r="V40" t="n">
        <v>0.86</v>
      </c>
      <c r="W40" t="n">
        <v>1</v>
      </c>
      <c r="X40" t="n">
        <v>0.12</v>
      </c>
      <c r="Y40" t="n">
        <v>1</v>
      </c>
      <c r="Z40" t="n">
        <v>10</v>
      </c>
      <c r="AA40" t="n">
        <v>69.12456219499013</v>
      </c>
      <c r="AB40" t="n">
        <v>94.57927555560615</v>
      </c>
      <c r="AC40" t="n">
        <v>85.55276223944928</v>
      </c>
      <c r="AD40" t="n">
        <v>69124.56219499014</v>
      </c>
      <c r="AE40" t="n">
        <v>94579.27555560615</v>
      </c>
      <c r="AF40" t="n">
        <v>2.249568974319485e-06</v>
      </c>
      <c r="AG40" t="n">
        <v>0.1057291666666667</v>
      </c>
      <c r="AH40" t="n">
        <v>85552.76223944928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9.850099999999999</v>
      </c>
      <c r="E41" t="n">
        <v>10.15</v>
      </c>
      <c r="F41" t="n">
        <v>7.18</v>
      </c>
      <c r="G41" t="n">
        <v>61.58</v>
      </c>
      <c r="H41" t="n">
        <v>0.8</v>
      </c>
      <c r="I41" t="n">
        <v>7</v>
      </c>
      <c r="J41" t="n">
        <v>239.53</v>
      </c>
      <c r="K41" t="n">
        <v>56.94</v>
      </c>
      <c r="L41" t="n">
        <v>10.75</v>
      </c>
      <c r="M41" t="n">
        <v>3</v>
      </c>
      <c r="N41" t="n">
        <v>56.83</v>
      </c>
      <c r="O41" t="n">
        <v>29775.57</v>
      </c>
      <c r="P41" t="n">
        <v>86.17</v>
      </c>
      <c r="Q41" t="n">
        <v>605.84</v>
      </c>
      <c r="R41" t="n">
        <v>28.04</v>
      </c>
      <c r="S41" t="n">
        <v>21.88</v>
      </c>
      <c r="T41" t="n">
        <v>2062.5</v>
      </c>
      <c r="U41" t="n">
        <v>0.78</v>
      </c>
      <c r="V41" t="n">
        <v>0.86</v>
      </c>
      <c r="W41" t="n">
        <v>1</v>
      </c>
      <c r="X41" t="n">
        <v>0.13</v>
      </c>
      <c r="Y41" t="n">
        <v>1</v>
      </c>
      <c r="Z41" t="n">
        <v>10</v>
      </c>
      <c r="AA41" t="n">
        <v>69.48332495041564</v>
      </c>
      <c r="AB41" t="n">
        <v>95.07015058507478</v>
      </c>
      <c r="AC41" t="n">
        <v>85.996788845053</v>
      </c>
      <c r="AD41" t="n">
        <v>69483.32495041564</v>
      </c>
      <c r="AE41" t="n">
        <v>95070.15058507478</v>
      </c>
      <c r="AF41" t="n">
        <v>2.24865582386462e-06</v>
      </c>
      <c r="AG41" t="n">
        <v>0.1057291666666667</v>
      </c>
      <c r="AH41" t="n">
        <v>85996.788845053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9.849</v>
      </c>
      <c r="E42" t="n">
        <v>10.15</v>
      </c>
      <c r="F42" t="n">
        <v>7.19</v>
      </c>
      <c r="G42" t="n">
        <v>61.59</v>
      </c>
      <c r="H42" t="n">
        <v>0.82</v>
      </c>
      <c r="I42" t="n">
        <v>7</v>
      </c>
      <c r="J42" t="n">
        <v>239.96</v>
      </c>
      <c r="K42" t="n">
        <v>56.94</v>
      </c>
      <c r="L42" t="n">
        <v>11</v>
      </c>
      <c r="M42" t="n">
        <v>3</v>
      </c>
      <c r="N42" t="n">
        <v>57.02</v>
      </c>
      <c r="O42" t="n">
        <v>29829.32</v>
      </c>
      <c r="P42" t="n">
        <v>86.18000000000001</v>
      </c>
      <c r="Q42" t="n">
        <v>605.84</v>
      </c>
      <c r="R42" t="n">
        <v>27.97</v>
      </c>
      <c r="S42" t="n">
        <v>21.88</v>
      </c>
      <c r="T42" t="n">
        <v>2028</v>
      </c>
      <c r="U42" t="n">
        <v>0.78</v>
      </c>
      <c r="V42" t="n">
        <v>0.86</v>
      </c>
      <c r="W42" t="n">
        <v>1.01</v>
      </c>
      <c r="X42" t="n">
        <v>0.13</v>
      </c>
      <c r="Y42" t="n">
        <v>1</v>
      </c>
      <c r="Z42" t="n">
        <v>10</v>
      </c>
      <c r="AA42" t="n">
        <v>69.52413939458388</v>
      </c>
      <c r="AB42" t="n">
        <v>95.12599470819195</v>
      </c>
      <c r="AC42" t="n">
        <v>86.04730328343761</v>
      </c>
      <c r="AD42" t="n">
        <v>69524.13939458388</v>
      </c>
      <c r="AE42" t="n">
        <v>95125.99470819195</v>
      </c>
      <c r="AF42" t="n">
        <v>2.248404707489533e-06</v>
      </c>
      <c r="AG42" t="n">
        <v>0.1057291666666667</v>
      </c>
      <c r="AH42" t="n">
        <v>86047.30328343762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9.8544</v>
      </c>
      <c r="E43" t="n">
        <v>10.15</v>
      </c>
      <c r="F43" t="n">
        <v>7.18</v>
      </c>
      <c r="G43" t="n">
        <v>61.54</v>
      </c>
      <c r="H43" t="n">
        <v>0.83</v>
      </c>
      <c r="I43" t="n">
        <v>7</v>
      </c>
      <c r="J43" t="n">
        <v>240.4</v>
      </c>
      <c r="K43" t="n">
        <v>56.94</v>
      </c>
      <c r="L43" t="n">
        <v>11.25</v>
      </c>
      <c r="M43" t="n">
        <v>2</v>
      </c>
      <c r="N43" t="n">
        <v>57.21</v>
      </c>
      <c r="O43" t="n">
        <v>29883.27</v>
      </c>
      <c r="P43" t="n">
        <v>85.81</v>
      </c>
      <c r="Q43" t="n">
        <v>605.84</v>
      </c>
      <c r="R43" t="n">
        <v>27.89</v>
      </c>
      <c r="S43" t="n">
        <v>21.88</v>
      </c>
      <c r="T43" t="n">
        <v>1985.23</v>
      </c>
      <c r="U43" t="n">
        <v>0.78</v>
      </c>
      <c r="V43" t="n">
        <v>0.86</v>
      </c>
      <c r="W43" t="n">
        <v>1</v>
      </c>
      <c r="X43" t="n">
        <v>0.12</v>
      </c>
      <c r="Y43" t="n">
        <v>1</v>
      </c>
      <c r="Z43" t="n">
        <v>10</v>
      </c>
      <c r="AA43" t="n">
        <v>69.25505410878419</v>
      </c>
      <c r="AB43" t="n">
        <v>94.75782034895605</v>
      </c>
      <c r="AC43" t="n">
        <v>85.71426696831109</v>
      </c>
      <c r="AD43" t="n">
        <v>69255.0541087842</v>
      </c>
      <c r="AE43" t="n">
        <v>94757.82034895604</v>
      </c>
      <c r="AF43" t="n">
        <v>2.2496374606036e-06</v>
      </c>
      <c r="AG43" t="n">
        <v>0.1057291666666667</v>
      </c>
      <c r="AH43" t="n">
        <v>85714.26696831109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9.859500000000001</v>
      </c>
      <c r="E44" t="n">
        <v>10.14</v>
      </c>
      <c r="F44" t="n">
        <v>7.17</v>
      </c>
      <c r="G44" t="n">
        <v>61.5</v>
      </c>
      <c r="H44" t="n">
        <v>0.85</v>
      </c>
      <c r="I44" t="n">
        <v>7</v>
      </c>
      <c r="J44" t="n">
        <v>240.84</v>
      </c>
      <c r="K44" t="n">
        <v>56.94</v>
      </c>
      <c r="L44" t="n">
        <v>11.5</v>
      </c>
      <c r="M44" t="n">
        <v>2</v>
      </c>
      <c r="N44" t="n">
        <v>57.39</v>
      </c>
      <c r="O44" t="n">
        <v>29937.16</v>
      </c>
      <c r="P44" t="n">
        <v>85.56999999999999</v>
      </c>
      <c r="Q44" t="n">
        <v>605.84</v>
      </c>
      <c r="R44" t="n">
        <v>27.63</v>
      </c>
      <c r="S44" t="n">
        <v>21.88</v>
      </c>
      <c r="T44" t="n">
        <v>1857.52</v>
      </c>
      <c r="U44" t="n">
        <v>0.79</v>
      </c>
      <c r="V44" t="n">
        <v>0.86</v>
      </c>
      <c r="W44" t="n">
        <v>1</v>
      </c>
      <c r="X44" t="n">
        <v>0.12</v>
      </c>
      <c r="Y44" t="n">
        <v>1</v>
      </c>
      <c r="Z44" t="n">
        <v>10</v>
      </c>
      <c r="AA44" t="n">
        <v>69.05973822349576</v>
      </c>
      <c r="AB44" t="n">
        <v>94.49058053797579</v>
      </c>
      <c r="AC44" t="n">
        <v>85.47253214981728</v>
      </c>
      <c r="AD44" t="n">
        <v>69059.73822349576</v>
      </c>
      <c r="AE44" t="n">
        <v>94490.58053797579</v>
      </c>
      <c r="AF44" t="n">
        <v>2.250801727433552e-06</v>
      </c>
      <c r="AG44" t="n">
        <v>0.105625</v>
      </c>
      <c r="AH44" t="n">
        <v>85472.53214981729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9.8598</v>
      </c>
      <c r="E45" t="n">
        <v>10.14</v>
      </c>
      <c r="F45" t="n">
        <v>7.17</v>
      </c>
      <c r="G45" t="n">
        <v>61.49</v>
      </c>
      <c r="H45" t="n">
        <v>0.87</v>
      </c>
      <c r="I45" t="n">
        <v>7</v>
      </c>
      <c r="J45" t="n">
        <v>241.27</v>
      </c>
      <c r="K45" t="n">
        <v>56.94</v>
      </c>
      <c r="L45" t="n">
        <v>11.75</v>
      </c>
      <c r="M45" t="n">
        <v>2</v>
      </c>
      <c r="N45" t="n">
        <v>57.58</v>
      </c>
      <c r="O45" t="n">
        <v>29991.11</v>
      </c>
      <c r="P45" t="n">
        <v>85.28</v>
      </c>
      <c r="Q45" t="n">
        <v>605.84</v>
      </c>
      <c r="R45" t="n">
        <v>27.71</v>
      </c>
      <c r="S45" t="n">
        <v>21.88</v>
      </c>
      <c r="T45" t="n">
        <v>1897.94</v>
      </c>
      <c r="U45" t="n">
        <v>0.79</v>
      </c>
      <c r="V45" t="n">
        <v>0.86</v>
      </c>
      <c r="W45" t="n">
        <v>1</v>
      </c>
      <c r="X45" t="n">
        <v>0.12</v>
      </c>
      <c r="Y45" t="n">
        <v>1</v>
      </c>
      <c r="Z45" t="n">
        <v>10</v>
      </c>
      <c r="AA45" t="n">
        <v>68.89763562774777</v>
      </c>
      <c r="AB45" t="n">
        <v>94.26878461501171</v>
      </c>
      <c r="AC45" t="n">
        <v>85.2719041184483</v>
      </c>
      <c r="AD45" t="n">
        <v>68897.63562774778</v>
      </c>
      <c r="AE45" t="n">
        <v>94268.78461501171</v>
      </c>
      <c r="AF45" t="n">
        <v>2.250870213717667e-06</v>
      </c>
      <c r="AG45" t="n">
        <v>0.105625</v>
      </c>
      <c r="AH45" t="n">
        <v>85271.90411844831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9.8536</v>
      </c>
      <c r="E46" t="n">
        <v>10.15</v>
      </c>
      <c r="F46" t="n">
        <v>7.18</v>
      </c>
      <c r="G46" t="n">
        <v>61.55</v>
      </c>
      <c r="H46" t="n">
        <v>0.88</v>
      </c>
      <c r="I46" t="n">
        <v>7</v>
      </c>
      <c r="J46" t="n">
        <v>241.71</v>
      </c>
      <c r="K46" t="n">
        <v>56.94</v>
      </c>
      <c r="L46" t="n">
        <v>12</v>
      </c>
      <c r="M46" t="n">
        <v>0</v>
      </c>
      <c r="N46" t="n">
        <v>57.77</v>
      </c>
      <c r="O46" t="n">
        <v>30045.13</v>
      </c>
      <c r="P46" t="n">
        <v>84.81</v>
      </c>
      <c r="Q46" t="n">
        <v>605.84</v>
      </c>
      <c r="R46" t="n">
        <v>27.86</v>
      </c>
      <c r="S46" t="n">
        <v>21.88</v>
      </c>
      <c r="T46" t="n">
        <v>1969.85</v>
      </c>
      <c r="U46" t="n">
        <v>0.79</v>
      </c>
      <c r="V46" t="n">
        <v>0.86</v>
      </c>
      <c r="W46" t="n">
        <v>1</v>
      </c>
      <c r="X46" t="n">
        <v>0.12</v>
      </c>
      <c r="Y46" t="n">
        <v>1</v>
      </c>
      <c r="Z46" t="n">
        <v>10</v>
      </c>
      <c r="AA46" t="n">
        <v>68.70823676304062</v>
      </c>
      <c r="AB46" t="n">
        <v>94.00964073263131</v>
      </c>
      <c r="AC46" t="n">
        <v>85.03749256449147</v>
      </c>
      <c r="AD46" t="n">
        <v>68708.23676304062</v>
      </c>
      <c r="AE46" t="n">
        <v>94009.64073263131</v>
      </c>
      <c r="AF46" t="n">
        <v>2.249454830512627e-06</v>
      </c>
      <c r="AG46" t="n">
        <v>0.1057291666666667</v>
      </c>
      <c r="AH46" t="n">
        <v>85037.49256449148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9.520799999999999</v>
      </c>
      <c r="E2" t="n">
        <v>10.5</v>
      </c>
      <c r="F2" t="n">
        <v>7.89</v>
      </c>
      <c r="G2" t="n">
        <v>11.27</v>
      </c>
      <c r="H2" t="n">
        <v>0.22</v>
      </c>
      <c r="I2" t="n">
        <v>42</v>
      </c>
      <c r="J2" t="n">
        <v>80.84</v>
      </c>
      <c r="K2" t="n">
        <v>35.1</v>
      </c>
      <c r="L2" t="n">
        <v>1</v>
      </c>
      <c r="M2" t="n">
        <v>40</v>
      </c>
      <c r="N2" t="n">
        <v>9.74</v>
      </c>
      <c r="O2" t="n">
        <v>10204.21</v>
      </c>
      <c r="P2" t="n">
        <v>56.33</v>
      </c>
      <c r="Q2" t="n">
        <v>605.87</v>
      </c>
      <c r="R2" t="n">
        <v>50.12</v>
      </c>
      <c r="S2" t="n">
        <v>21.88</v>
      </c>
      <c r="T2" t="n">
        <v>12924.88</v>
      </c>
      <c r="U2" t="n">
        <v>0.44</v>
      </c>
      <c r="V2" t="n">
        <v>0.78</v>
      </c>
      <c r="W2" t="n">
        <v>1.05</v>
      </c>
      <c r="X2" t="n">
        <v>0.83</v>
      </c>
      <c r="Y2" t="n">
        <v>1</v>
      </c>
      <c r="Z2" t="n">
        <v>10</v>
      </c>
      <c r="AA2" t="n">
        <v>48.12532445813555</v>
      </c>
      <c r="AB2" t="n">
        <v>65.84719206307069</v>
      </c>
      <c r="AC2" t="n">
        <v>59.56282846969979</v>
      </c>
      <c r="AD2" t="n">
        <v>48125.32445813555</v>
      </c>
      <c r="AE2" t="n">
        <v>65847.19206307069</v>
      </c>
      <c r="AF2" t="n">
        <v>2.565278266577485e-06</v>
      </c>
      <c r="AG2" t="n">
        <v>0.109375</v>
      </c>
      <c r="AH2" t="n">
        <v>59562.82846969979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9.879799999999999</v>
      </c>
      <c r="E3" t="n">
        <v>10.12</v>
      </c>
      <c r="F3" t="n">
        <v>7.68</v>
      </c>
      <c r="G3" t="n">
        <v>14.4</v>
      </c>
      <c r="H3" t="n">
        <v>0.27</v>
      </c>
      <c r="I3" t="n">
        <v>32</v>
      </c>
      <c r="J3" t="n">
        <v>81.14</v>
      </c>
      <c r="K3" t="n">
        <v>35.1</v>
      </c>
      <c r="L3" t="n">
        <v>1.25</v>
      </c>
      <c r="M3" t="n">
        <v>30</v>
      </c>
      <c r="N3" t="n">
        <v>9.789999999999999</v>
      </c>
      <c r="O3" t="n">
        <v>10241.25</v>
      </c>
      <c r="P3" t="n">
        <v>52.94</v>
      </c>
      <c r="Q3" t="n">
        <v>605.9400000000001</v>
      </c>
      <c r="R3" t="n">
        <v>43.5</v>
      </c>
      <c r="S3" t="n">
        <v>21.88</v>
      </c>
      <c r="T3" t="n">
        <v>9667.15</v>
      </c>
      <c r="U3" t="n">
        <v>0.5</v>
      </c>
      <c r="V3" t="n">
        <v>0.8100000000000001</v>
      </c>
      <c r="W3" t="n">
        <v>1.04</v>
      </c>
      <c r="X3" t="n">
        <v>0.62</v>
      </c>
      <c r="Y3" t="n">
        <v>1</v>
      </c>
      <c r="Z3" t="n">
        <v>10</v>
      </c>
      <c r="AA3" t="n">
        <v>44.20921636999165</v>
      </c>
      <c r="AB3" t="n">
        <v>60.48900021037927</v>
      </c>
      <c r="AC3" t="n">
        <v>54.71601492715804</v>
      </c>
      <c r="AD3" t="n">
        <v>44209.21636999165</v>
      </c>
      <c r="AE3" t="n">
        <v>60489.00021037927</v>
      </c>
      <c r="AF3" t="n">
        <v>2.662006997114973e-06</v>
      </c>
      <c r="AG3" t="n">
        <v>0.1054166666666667</v>
      </c>
      <c r="AH3" t="n">
        <v>54716.01492715804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10.1388</v>
      </c>
      <c r="E4" t="n">
        <v>9.859999999999999</v>
      </c>
      <c r="F4" t="n">
        <v>7.54</v>
      </c>
      <c r="G4" t="n">
        <v>18.1</v>
      </c>
      <c r="H4" t="n">
        <v>0.32</v>
      </c>
      <c r="I4" t="n">
        <v>25</v>
      </c>
      <c r="J4" t="n">
        <v>81.44</v>
      </c>
      <c r="K4" t="n">
        <v>35.1</v>
      </c>
      <c r="L4" t="n">
        <v>1.5</v>
      </c>
      <c r="M4" t="n">
        <v>23</v>
      </c>
      <c r="N4" t="n">
        <v>9.84</v>
      </c>
      <c r="O4" t="n">
        <v>10278.32</v>
      </c>
      <c r="P4" t="n">
        <v>50.09</v>
      </c>
      <c r="Q4" t="n">
        <v>605.84</v>
      </c>
      <c r="R4" t="n">
        <v>39.31</v>
      </c>
      <c r="S4" t="n">
        <v>21.88</v>
      </c>
      <c r="T4" t="n">
        <v>7606.23</v>
      </c>
      <c r="U4" t="n">
        <v>0.5600000000000001</v>
      </c>
      <c r="V4" t="n">
        <v>0.82</v>
      </c>
      <c r="W4" t="n">
        <v>1.03</v>
      </c>
      <c r="X4" t="n">
        <v>0.48</v>
      </c>
      <c r="Y4" t="n">
        <v>1</v>
      </c>
      <c r="Z4" t="n">
        <v>10</v>
      </c>
      <c r="AA4" t="n">
        <v>41.35827931039839</v>
      </c>
      <c r="AB4" t="n">
        <v>56.58822235081953</v>
      </c>
      <c r="AC4" t="n">
        <v>51.18752183183756</v>
      </c>
      <c r="AD4" t="n">
        <v>41358.27931039839</v>
      </c>
      <c r="AE4" t="n">
        <v>56588.22235081953</v>
      </c>
      <c r="AF4" t="n">
        <v>2.731791791569596e-06</v>
      </c>
      <c r="AG4" t="n">
        <v>0.1027083333333333</v>
      </c>
      <c r="AH4" t="n">
        <v>51187.52183183756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10.2945</v>
      </c>
      <c r="E5" t="n">
        <v>9.710000000000001</v>
      </c>
      <c r="F5" t="n">
        <v>7.46</v>
      </c>
      <c r="G5" t="n">
        <v>21.32</v>
      </c>
      <c r="H5" t="n">
        <v>0.38</v>
      </c>
      <c r="I5" t="n">
        <v>21</v>
      </c>
      <c r="J5" t="n">
        <v>81.73999999999999</v>
      </c>
      <c r="K5" t="n">
        <v>35.1</v>
      </c>
      <c r="L5" t="n">
        <v>1.75</v>
      </c>
      <c r="M5" t="n">
        <v>14</v>
      </c>
      <c r="N5" t="n">
        <v>9.890000000000001</v>
      </c>
      <c r="O5" t="n">
        <v>10315.41</v>
      </c>
      <c r="P5" t="n">
        <v>47.77</v>
      </c>
      <c r="Q5" t="n">
        <v>605.9</v>
      </c>
      <c r="R5" t="n">
        <v>36.39</v>
      </c>
      <c r="S5" t="n">
        <v>21.88</v>
      </c>
      <c r="T5" t="n">
        <v>6166.38</v>
      </c>
      <c r="U5" t="n">
        <v>0.6</v>
      </c>
      <c r="V5" t="n">
        <v>0.83</v>
      </c>
      <c r="W5" t="n">
        <v>1.03</v>
      </c>
      <c r="X5" t="n">
        <v>0.4</v>
      </c>
      <c r="Y5" t="n">
        <v>1</v>
      </c>
      <c r="Z5" t="n">
        <v>10</v>
      </c>
      <c r="AA5" t="n">
        <v>39.39957587071377</v>
      </c>
      <c r="AB5" t="n">
        <v>53.90823789275889</v>
      </c>
      <c r="AC5" t="n">
        <v>48.76331132906443</v>
      </c>
      <c r="AD5" t="n">
        <v>39399.57587071376</v>
      </c>
      <c r="AE5" t="n">
        <v>53908.23789275889</v>
      </c>
      <c r="AF5" t="n">
        <v>2.773743500050617e-06</v>
      </c>
      <c r="AG5" t="n">
        <v>0.1011458333333333</v>
      </c>
      <c r="AH5" t="n">
        <v>48763.31132906443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10.3773</v>
      </c>
      <c r="E6" t="n">
        <v>9.640000000000001</v>
      </c>
      <c r="F6" t="n">
        <v>7.42</v>
      </c>
      <c r="G6" t="n">
        <v>23.42</v>
      </c>
      <c r="H6" t="n">
        <v>0.43</v>
      </c>
      <c r="I6" t="n">
        <v>19</v>
      </c>
      <c r="J6" t="n">
        <v>82.04000000000001</v>
      </c>
      <c r="K6" t="n">
        <v>35.1</v>
      </c>
      <c r="L6" t="n">
        <v>2</v>
      </c>
      <c r="M6" t="n">
        <v>6</v>
      </c>
      <c r="N6" t="n">
        <v>9.94</v>
      </c>
      <c r="O6" t="n">
        <v>10352.53</v>
      </c>
      <c r="P6" t="n">
        <v>46.62</v>
      </c>
      <c r="Q6" t="n">
        <v>605.99</v>
      </c>
      <c r="R6" t="n">
        <v>34.91</v>
      </c>
      <c r="S6" t="n">
        <v>21.88</v>
      </c>
      <c r="T6" t="n">
        <v>5434.93</v>
      </c>
      <c r="U6" t="n">
        <v>0.63</v>
      </c>
      <c r="V6" t="n">
        <v>0.83</v>
      </c>
      <c r="W6" t="n">
        <v>1.03</v>
      </c>
      <c r="X6" t="n">
        <v>0.36</v>
      </c>
      <c r="Y6" t="n">
        <v>1</v>
      </c>
      <c r="Z6" t="n">
        <v>10</v>
      </c>
      <c r="AA6" t="n">
        <v>38.43017191015974</v>
      </c>
      <c r="AB6" t="n">
        <v>52.58185662685089</v>
      </c>
      <c r="AC6" t="n">
        <v>47.56351802958294</v>
      </c>
      <c r="AD6" t="n">
        <v>38430.17191015974</v>
      </c>
      <c r="AE6" t="n">
        <v>52581.85662685089</v>
      </c>
      <c r="AF6" t="n">
        <v>2.796053079127231e-06</v>
      </c>
      <c r="AG6" t="n">
        <v>0.1004166666666667</v>
      </c>
      <c r="AH6" t="n">
        <v>47563.51802958294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10.3615</v>
      </c>
      <c r="E7" t="n">
        <v>9.65</v>
      </c>
      <c r="F7" t="n">
        <v>7.43</v>
      </c>
      <c r="G7" t="n">
        <v>23.47</v>
      </c>
      <c r="H7" t="n">
        <v>0.48</v>
      </c>
      <c r="I7" t="n">
        <v>19</v>
      </c>
      <c r="J7" t="n">
        <v>82.34</v>
      </c>
      <c r="K7" t="n">
        <v>35.1</v>
      </c>
      <c r="L7" t="n">
        <v>2.25</v>
      </c>
      <c r="M7" t="n">
        <v>0</v>
      </c>
      <c r="N7" t="n">
        <v>9.99</v>
      </c>
      <c r="O7" t="n">
        <v>10389.66</v>
      </c>
      <c r="P7" t="n">
        <v>46.66</v>
      </c>
      <c r="Q7" t="n">
        <v>606.03</v>
      </c>
      <c r="R7" t="n">
        <v>35</v>
      </c>
      <c r="S7" t="n">
        <v>21.88</v>
      </c>
      <c r="T7" t="n">
        <v>5481.28</v>
      </c>
      <c r="U7" t="n">
        <v>0.63</v>
      </c>
      <c r="V7" t="n">
        <v>0.83</v>
      </c>
      <c r="W7" t="n">
        <v>1.04</v>
      </c>
      <c r="X7" t="n">
        <v>0.37</v>
      </c>
      <c r="Y7" t="n">
        <v>1</v>
      </c>
      <c r="Z7" t="n">
        <v>10</v>
      </c>
      <c r="AA7" t="n">
        <v>38.52348962805781</v>
      </c>
      <c r="AB7" t="n">
        <v>52.70953804536558</v>
      </c>
      <c r="AC7" t="n">
        <v>47.67901371271697</v>
      </c>
      <c r="AD7" t="n">
        <v>38523.48962805781</v>
      </c>
      <c r="AE7" t="n">
        <v>52709.53804536557</v>
      </c>
      <c r="AF7" t="n">
        <v>2.791795937226138e-06</v>
      </c>
      <c r="AG7" t="n">
        <v>0.1005208333333333</v>
      </c>
      <c r="AH7" t="n">
        <v>47679.01371271697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8.796099999999999</v>
      </c>
      <c r="E2" t="n">
        <v>11.37</v>
      </c>
      <c r="F2" t="n">
        <v>8.130000000000001</v>
      </c>
      <c r="G2" t="n">
        <v>9.039999999999999</v>
      </c>
      <c r="H2" t="n">
        <v>0.16</v>
      </c>
      <c r="I2" t="n">
        <v>54</v>
      </c>
      <c r="J2" t="n">
        <v>107.41</v>
      </c>
      <c r="K2" t="n">
        <v>41.65</v>
      </c>
      <c r="L2" t="n">
        <v>1</v>
      </c>
      <c r="M2" t="n">
        <v>52</v>
      </c>
      <c r="N2" t="n">
        <v>14.77</v>
      </c>
      <c r="O2" t="n">
        <v>13481.73</v>
      </c>
      <c r="P2" t="n">
        <v>73.59999999999999</v>
      </c>
      <c r="Q2" t="n">
        <v>605.92</v>
      </c>
      <c r="R2" t="n">
        <v>57.45</v>
      </c>
      <c r="S2" t="n">
        <v>21.88</v>
      </c>
      <c r="T2" t="n">
        <v>16533.44</v>
      </c>
      <c r="U2" t="n">
        <v>0.38</v>
      </c>
      <c r="V2" t="n">
        <v>0.76</v>
      </c>
      <c r="W2" t="n">
        <v>1.08</v>
      </c>
      <c r="X2" t="n">
        <v>1.07</v>
      </c>
      <c r="Y2" t="n">
        <v>1</v>
      </c>
      <c r="Z2" t="n">
        <v>10</v>
      </c>
      <c r="AA2" t="n">
        <v>65.535865403805</v>
      </c>
      <c r="AB2" t="n">
        <v>89.66906228378051</v>
      </c>
      <c r="AC2" t="n">
        <v>81.11117283075748</v>
      </c>
      <c r="AD2" t="n">
        <v>65535.86540380501</v>
      </c>
      <c r="AE2" t="n">
        <v>89669.0622837805</v>
      </c>
      <c r="AF2" t="n">
        <v>2.26731868172498e-06</v>
      </c>
      <c r="AG2" t="n">
        <v>0.1184375</v>
      </c>
      <c r="AH2" t="n">
        <v>81111.17283075748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9.2476</v>
      </c>
      <c r="E3" t="n">
        <v>10.81</v>
      </c>
      <c r="F3" t="n">
        <v>7.87</v>
      </c>
      <c r="G3" t="n">
        <v>11.51</v>
      </c>
      <c r="H3" t="n">
        <v>0.2</v>
      </c>
      <c r="I3" t="n">
        <v>41</v>
      </c>
      <c r="J3" t="n">
        <v>107.73</v>
      </c>
      <c r="K3" t="n">
        <v>41.65</v>
      </c>
      <c r="L3" t="n">
        <v>1.25</v>
      </c>
      <c r="M3" t="n">
        <v>39</v>
      </c>
      <c r="N3" t="n">
        <v>14.83</v>
      </c>
      <c r="O3" t="n">
        <v>13520.81</v>
      </c>
      <c r="P3" t="n">
        <v>69.72</v>
      </c>
      <c r="Q3" t="n">
        <v>605.9299999999999</v>
      </c>
      <c r="R3" t="n">
        <v>49.26</v>
      </c>
      <c r="S3" t="n">
        <v>21.88</v>
      </c>
      <c r="T3" t="n">
        <v>12503.9</v>
      </c>
      <c r="U3" t="n">
        <v>0.44</v>
      </c>
      <c r="V3" t="n">
        <v>0.79</v>
      </c>
      <c r="W3" t="n">
        <v>1.06</v>
      </c>
      <c r="X3" t="n">
        <v>0.8100000000000001</v>
      </c>
      <c r="Y3" t="n">
        <v>1</v>
      </c>
      <c r="Z3" t="n">
        <v>10</v>
      </c>
      <c r="AA3" t="n">
        <v>59.58339365804824</v>
      </c>
      <c r="AB3" t="n">
        <v>81.52462783672044</v>
      </c>
      <c r="AC3" t="n">
        <v>73.7440317765367</v>
      </c>
      <c r="AD3" t="n">
        <v>59583.39365804824</v>
      </c>
      <c r="AE3" t="n">
        <v>81524.62783672044</v>
      </c>
      <c r="AF3" t="n">
        <v>2.383699166803461e-06</v>
      </c>
      <c r="AG3" t="n">
        <v>0.1126041666666667</v>
      </c>
      <c r="AH3" t="n">
        <v>73744.03177653671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9.5503</v>
      </c>
      <c r="E4" t="n">
        <v>10.47</v>
      </c>
      <c r="F4" t="n">
        <v>7.7</v>
      </c>
      <c r="G4" t="n">
        <v>14</v>
      </c>
      <c r="H4" t="n">
        <v>0.24</v>
      </c>
      <c r="I4" t="n">
        <v>33</v>
      </c>
      <c r="J4" t="n">
        <v>108.05</v>
      </c>
      <c r="K4" t="n">
        <v>41.65</v>
      </c>
      <c r="L4" t="n">
        <v>1.5</v>
      </c>
      <c r="M4" t="n">
        <v>31</v>
      </c>
      <c r="N4" t="n">
        <v>14.9</v>
      </c>
      <c r="O4" t="n">
        <v>13559.91</v>
      </c>
      <c r="P4" t="n">
        <v>67.05</v>
      </c>
      <c r="Q4" t="n">
        <v>605.87</v>
      </c>
      <c r="R4" t="n">
        <v>44.16</v>
      </c>
      <c r="S4" t="n">
        <v>21.88</v>
      </c>
      <c r="T4" t="n">
        <v>9993.6</v>
      </c>
      <c r="U4" t="n">
        <v>0.5</v>
      </c>
      <c r="V4" t="n">
        <v>0.8</v>
      </c>
      <c r="W4" t="n">
        <v>1.04</v>
      </c>
      <c r="X4" t="n">
        <v>0.64</v>
      </c>
      <c r="Y4" t="n">
        <v>1</v>
      </c>
      <c r="Z4" t="n">
        <v>10</v>
      </c>
      <c r="AA4" t="n">
        <v>55.87763941566498</v>
      </c>
      <c r="AB4" t="n">
        <v>76.45425139595532</v>
      </c>
      <c r="AC4" t="n">
        <v>69.15756494695856</v>
      </c>
      <c r="AD4" t="n">
        <v>55877.63941566498</v>
      </c>
      <c r="AE4" t="n">
        <v>76454.25139595532</v>
      </c>
      <c r="AF4" t="n">
        <v>2.461724355802922e-06</v>
      </c>
      <c r="AG4" t="n">
        <v>0.1090625</v>
      </c>
      <c r="AH4" t="n">
        <v>69157.56494695856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9.745799999999999</v>
      </c>
      <c r="E5" t="n">
        <v>10.26</v>
      </c>
      <c r="F5" t="n">
        <v>7.6</v>
      </c>
      <c r="G5" t="n">
        <v>16.29</v>
      </c>
      <c r="H5" t="n">
        <v>0.28</v>
      </c>
      <c r="I5" t="n">
        <v>28</v>
      </c>
      <c r="J5" t="n">
        <v>108.37</v>
      </c>
      <c r="K5" t="n">
        <v>41.65</v>
      </c>
      <c r="L5" t="n">
        <v>1.75</v>
      </c>
      <c r="M5" t="n">
        <v>26</v>
      </c>
      <c r="N5" t="n">
        <v>14.97</v>
      </c>
      <c r="O5" t="n">
        <v>13599.17</v>
      </c>
      <c r="P5" t="n">
        <v>64.7</v>
      </c>
      <c r="Q5" t="n">
        <v>605.92</v>
      </c>
      <c r="R5" t="n">
        <v>41.16</v>
      </c>
      <c r="S5" t="n">
        <v>21.88</v>
      </c>
      <c r="T5" t="n">
        <v>8516.5</v>
      </c>
      <c r="U5" t="n">
        <v>0.53</v>
      </c>
      <c r="V5" t="n">
        <v>0.8100000000000001</v>
      </c>
      <c r="W5" t="n">
        <v>1.03</v>
      </c>
      <c r="X5" t="n">
        <v>0.54</v>
      </c>
      <c r="Y5" t="n">
        <v>1</v>
      </c>
      <c r="Z5" t="n">
        <v>10</v>
      </c>
      <c r="AA5" t="n">
        <v>53.27688261660643</v>
      </c>
      <c r="AB5" t="n">
        <v>72.89578120619301</v>
      </c>
      <c r="AC5" t="n">
        <v>65.93871015776173</v>
      </c>
      <c r="AD5" t="n">
        <v>53276.88261660643</v>
      </c>
      <c r="AE5" t="n">
        <v>72895.781206193</v>
      </c>
      <c r="AF5" t="n">
        <v>2.512117234723947e-06</v>
      </c>
      <c r="AG5" t="n">
        <v>0.106875</v>
      </c>
      <c r="AH5" t="n">
        <v>65938.71015776173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9.906700000000001</v>
      </c>
      <c r="E6" t="n">
        <v>10.09</v>
      </c>
      <c r="F6" t="n">
        <v>7.52</v>
      </c>
      <c r="G6" t="n">
        <v>18.81</v>
      </c>
      <c r="H6" t="n">
        <v>0.32</v>
      </c>
      <c r="I6" t="n">
        <v>24</v>
      </c>
      <c r="J6" t="n">
        <v>108.68</v>
      </c>
      <c r="K6" t="n">
        <v>41.65</v>
      </c>
      <c r="L6" t="n">
        <v>2</v>
      </c>
      <c r="M6" t="n">
        <v>22</v>
      </c>
      <c r="N6" t="n">
        <v>15.03</v>
      </c>
      <c r="O6" t="n">
        <v>13638.32</v>
      </c>
      <c r="P6" t="n">
        <v>62.85</v>
      </c>
      <c r="Q6" t="n">
        <v>605.88</v>
      </c>
      <c r="R6" t="n">
        <v>38.78</v>
      </c>
      <c r="S6" t="n">
        <v>21.88</v>
      </c>
      <c r="T6" t="n">
        <v>7344.65</v>
      </c>
      <c r="U6" t="n">
        <v>0.5600000000000001</v>
      </c>
      <c r="V6" t="n">
        <v>0.82</v>
      </c>
      <c r="W6" t="n">
        <v>1.02</v>
      </c>
      <c r="X6" t="n">
        <v>0.47</v>
      </c>
      <c r="Y6" t="n">
        <v>1</v>
      </c>
      <c r="Z6" t="n">
        <v>10</v>
      </c>
      <c r="AA6" t="n">
        <v>51.26405482833368</v>
      </c>
      <c r="AB6" t="n">
        <v>70.14174142658473</v>
      </c>
      <c r="AC6" t="n">
        <v>63.44751206939933</v>
      </c>
      <c r="AD6" t="n">
        <v>51264.05482833368</v>
      </c>
      <c r="AE6" t="n">
        <v>70141.74142658473</v>
      </c>
      <c r="AF6" t="n">
        <v>2.553591476250255e-06</v>
      </c>
      <c r="AG6" t="n">
        <v>0.1051041666666667</v>
      </c>
      <c r="AH6" t="n">
        <v>63447.51206939933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10.0396</v>
      </c>
      <c r="E7" t="n">
        <v>9.960000000000001</v>
      </c>
      <c r="F7" t="n">
        <v>7.46</v>
      </c>
      <c r="G7" t="n">
        <v>21.31</v>
      </c>
      <c r="H7" t="n">
        <v>0.36</v>
      </c>
      <c r="I7" t="n">
        <v>21</v>
      </c>
      <c r="J7" t="n">
        <v>109</v>
      </c>
      <c r="K7" t="n">
        <v>41.65</v>
      </c>
      <c r="L7" t="n">
        <v>2.25</v>
      </c>
      <c r="M7" t="n">
        <v>19</v>
      </c>
      <c r="N7" t="n">
        <v>15.1</v>
      </c>
      <c r="O7" t="n">
        <v>13677.51</v>
      </c>
      <c r="P7" t="n">
        <v>60.73</v>
      </c>
      <c r="Q7" t="n">
        <v>605.87</v>
      </c>
      <c r="R7" t="n">
        <v>36.59</v>
      </c>
      <c r="S7" t="n">
        <v>21.88</v>
      </c>
      <c r="T7" t="n">
        <v>6267.34</v>
      </c>
      <c r="U7" t="n">
        <v>0.6</v>
      </c>
      <c r="V7" t="n">
        <v>0.83</v>
      </c>
      <c r="W7" t="n">
        <v>1.02</v>
      </c>
      <c r="X7" t="n">
        <v>0.4</v>
      </c>
      <c r="Y7" t="n">
        <v>1</v>
      </c>
      <c r="Z7" t="n">
        <v>10</v>
      </c>
      <c r="AA7" t="n">
        <v>49.34129466202937</v>
      </c>
      <c r="AB7" t="n">
        <v>67.5109361408567</v>
      </c>
      <c r="AC7" t="n">
        <v>61.06778714778191</v>
      </c>
      <c r="AD7" t="n">
        <v>49341.29466202937</v>
      </c>
      <c r="AE7" t="n">
        <v>67510.93614085671</v>
      </c>
      <c r="AF7" t="n">
        <v>2.58784832335309e-06</v>
      </c>
      <c r="AG7" t="n">
        <v>0.10375</v>
      </c>
      <c r="AH7" t="n">
        <v>61067.78714778191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10.1637</v>
      </c>
      <c r="E8" t="n">
        <v>9.84</v>
      </c>
      <c r="F8" t="n">
        <v>7.4</v>
      </c>
      <c r="G8" t="n">
        <v>24.68</v>
      </c>
      <c r="H8" t="n">
        <v>0.4</v>
      </c>
      <c r="I8" t="n">
        <v>18</v>
      </c>
      <c r="J8" t="n">
        <v>109.32</v>
      </c>
      <c r="K8" t="n">
        <v>41.65</v>
      </c>
      <c r="L8" t="n">
        <v>2.5</v>
      </c>
      <c r="M8" t="n">
        <v>16</v>
      </c>
      <c r="N8" t="n">
        <v>15.17</v>
      </c>
      <c r="O8" t="n">
        <v>13716.72</v>
      </c>
      <c r="P8" t="n">
        <v>58.69</v>
      </c>
      <c r="Q8" t="n">
        <v>605.97</v>
      </c>
      <c r="R8" t="n">
        <v>35.05</v>
      </c>
      <c r="S8" t="n">
        <v>21.88</v>
      </c>
      <c r="T8" t="n">
        <v>5512.63</v>
      </c>
      <c r="U8" t="n">
        <v>0.62</v>
      </c>
      <c r="V8" t="n">
        <v>0.84</v>
      </c>
      <c r="W8" t="n">
        <v>1.01</v>
      </c>
      <c r="X8" t="n">
        <v>0.34</v>
      </c>
      <c r="Y8" t="n">
        <v>1</v>
      </c>
      <c r="Z8" t="n">
        <v>10</v>
      </c>
      <c r="AA8" t="n">
        <v>47.55124194950123</v>
      </c>
      <c r="AB8" t="n">
        <v>65.06170704802477</v>
      </c>
      <c r="AC8" t="n">
        <v>58.85230904205448</v>
      </c>
      <c r="AD8" t="n">
        <v>47551.24194950122</v>
      </c>
      <c r="AE8" t="n">
        <v>65061.70704802477</v>
      </c>
      <c r="AF8" t="n">
        <v>2.619836846494263e-06</v>
      </c>
      <c r="AG8" t="n">
        <v>0.1025</v>
      </c>
      <c r="AH8" t="n">
        <v>58852.30904205448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10.264</v>
      </c>
      <c r="E9" t="n">
        <v>9.74</v>
      </c>
      <c r="F9" t="n">
        <v>7.35</v>
      </c>
      <c r="G9" t="n">
        <v>27.57</v>
      </c>
      <c r="H9" t="n">
        <v>0.44</v>
      </c>
      <c r="I9" t="n">
        <v>16</v>
      </c>
      <c r="J9" t="n">
        <v>109.64</v>
      </c>
      <c r="K9" t="n">
        <v>41.65</v>
      </c>
      <c r="L9" t="n">
        <v>2.75</v>
      </c>
      <c r="M9" t="n">
        <v>14</v>
      </c>
      <c r="N9" t="n">
        <v>15.24</v>
      </c>
      <c r="O9" t="n">
        <v>13755.95</v>
      </c>
      <c r="P9" t="n">
        <v>57.19</v>
      </c>
      <c r="Q9" t="n">
        <v>605.9</v>
      </c>
      <c r="R9" t="n">
        <v>33.4</v>
      </c>
      <c r="S9" t="n">
        <v>21.88</v>
      </c>
      <c r="T9" t="n">
        <v>4695.17</v>
      </c>
      <c r="U9" t="n">
        <v>0.66</v>
      </c>
      <c r="V9" t="n">
        <v>0.84</v>
      </c>
      <c r="W9" t="n">
        <v>1.01</v>
      </c>
      <c r="X9" t="n">
        <v>0.29</v>
      </c>
      <c r="Y9" t="n">
        <v>1</v>
      </c>
      <c r="Z9" t="n">
        <v>10</v>
      </c>
      <c r="AA9" t="n">
        <v>46.21198283660925</v>
      </c>
      <c r="AB9" t="n">
        <v>63.22927364582478</v>
      </c>
      <c r="AC9" t="n">
        <v>57.19476051192343</v>
      </c>
      <c r="AD9" t="n">
        <v>46211.98283660926</v>
      </c>
      <c r="AE9" t="n">
        <v>63229.27364582478</v>
      </c>
      <c r="AF9" t="n">
        <v>2.645690584375484e-06</v>
      </c>
      <c r="AG9" t="n">
        <v>0.1014583333333333</v>
      </c>
      <c r="AH9" t="n">
        <v>57194.76051192344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10.2984</v>
      </c>
      <c r="E10" t="n">
        <v>9.710000000000001</v>
      </c>
      <c r="F10" t="n">
        <v>7.34</v>
      </c>
      <c r="G10" t="n">
        <v>29.36</v>
      </c>
      <c r="H10" t="n">
        <v>0.48</v>
      </c>
      <c r="I10" t="n">
        <v>15</v>
      </c>
      <c r="J10" t="n">
        <v>109.96</v>
      </c>
      <c r="K10" t="n">
        <v>41.65</v>
      </c>
      <c r="L10" t="n">
        <v>3</v>
      </c>
      <c r="M10" t="n">
        <v>9</v>
      </c>
      <c r="N10" t="n">
        <v>15.31</v>
      </c>
      <c r="O10" t="n">
        <v>13795.21</v>
      </c>
      <c r="P10" t="n">
        <v>54.88</v>
      </c>
      <c r="Q10" t="n">
        <v>605.9299999999999</v>
      </c>
      <c r="R10" t="n">
        <v>32.76</v>
      </c>
      <c r="S10" t="n">
        <v>21.88</v>
      </c>
      <c r="T10" t="n">
        <v>4379.76</v>
      </c>
      <c r="U10" t="n">
        <v>0.67</v>
      </c>
      <c r="V10" t="n">
        <v>0.84</v>
      </c>
      <c r="W10" t="n">
        <v>1.02</v>
      </c>
      <c r="X10" t="n">
        <v>0.28</v>
      </c>
      <c r="Y10" t="n">
        <v>1</v>
      </c>
      <c r="Z10" t="n">
        <v>10</v>
      </c>
      <c r="AA10" t="n">
        <v>44.82351288029417</v>
      </c>
      <c r="AB10" t="n">
        <v>61.32950779662412</v>
      </c>
      <c r="AC10" t="n">
        <v>55.47630564903177</v>
      </c>
      <c r="AD10" t="n">
        <v>44823.51288029418</v>
      </c>
      <c r="AE10" t="n">
        <v>61329.50779662412</v>
      </c>
      <c r="AF10" t="n">
        <v>2.654557668952893e-06</v>
      </c>
      <c r="AG10" t="n">
        <v>0.1011458333333333</v>
      </c>
      <c r="AH10" t="n">
        <v>55476.30564903177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10.3401</v>
      </c>
      <c r="E11" t="n">
        <v>9.67</v>
      </c>
      <c r="F11" t="n">
        <v>7.32</v>
      </c>
      <c r="G11" t="n">
        <v>31.39</v>
      </c>
      <c r="H11" t="n">
        <v>0.52</v>
      </c>
      <c r="I11" t="n">
        <v>14</v>
      </c>
      <c r="J11" t="n">
        <v>110.27</v>
      </c>
      <c r="K11" t="n">
        <v>41.65</v>
      </c>
      <c r="L11" t="n">
        <v>3.25</v>
      </c>
      <c r="M11" t="n">
        <v>4</v>
      </c>
      <c r="N11" t="n">
        <v>15.37</v>
      </c>
      <c r="O11" t="n">
        <v>13834.5</v>
      </c>
      <c r="P11" t="n">
        <v>54.66</v>
      </c>
      <c r="Q11" t="n">
        <v>605.86</v>
      </c>
      <c r="R11" t="n">
        <v>32.13</v>
      </c>
      <c r="S11" t="n">
        <v>21.88</v>
      </c>
      <c r="T11" t="n">
        <v>4073.03</v>
      </c>
      <c r="U11" t="n">
        <v>0.68</v>
      </c>
      <c r="V11" t="n">
        <v>0.84</v>
      </c>
      <c r="W11" t="n">
        <v>1.02</v>
      </c>
      <c r="X11" t="n">
        <v>0.27</v>
      </c>
      <c r="Y11" t="n">
        <v>1</v>
      </c>
      <c r="Z11" t="n">
        <v>10</v>
      </c>
      <c r="AA11" t="n">
        <v>44.49574766104156</v>
      </c>
      <c r="AB11" t="n">
        <v>60.88104496366196</v>
      </c>
      <c r="AC11" t="n">
        <v>55.07064347942584</v>
      </c>
      <c r="AD11" t="n">
        <v>44495.74766104155</v>
      </c>
      <c r="AE11" t="n">
        <v>60881.04496366197</v>
      </c>
      <c r="AF11" t="n">
        <v>2.665306431362134e-06</v>
      </c>
      <c r="AG11" t="n">
        <v>0.1007291666666667</v>
      </c>
      <c r="AH11" t="n">
        <v>55070.64347942584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10.3347</v>
      </c>
      <c r="E12" t="n">
        <v>9.68</v>
      </c>
      <c r="F12" t="n">
        <v>7.33</v>
      </c>
      <c r="G12" t="n">
        <v>31.41</v>
      </c>
      <c r="H12" t="n">
        <v>0.5600000000000001</v>
      </c>
      <c r="I12" t="n">
        <v>14</v>
      </c>
      <c r="J12" t="n">
        <v>110.59</v>
      </c>
      <c r="K12" t="n">
        <v>41.65</v>
      </c>
      <c r="L12" t="n">
        <v>3.5</v>
      </c>
      <c r="M12" t="n">
        <v>2</v>
      </c>
      <c r="N12" t="n">
        <v>15.44</v>
      </c>
      <c r="O12" t="n">
        <v>13873.81</v>
      </c>
      <c r="P12" t="n">
        <v>54.79</v>
      </c>
      <c r="Q12" t="n">
        <v>605.9299999999999</v>
      </c>
      <c r="R12" t="n">
        <v>32.16</v>
      </c>
      <c r="S12" t="n">
        <v>21.88</v>
      </c>
      <c r="T12" t="n">
        <v>4085.66</v>
      </c>
      <c r="U12" t="n">
        <v>0.68</v>
      </c>
      <c r="V12" t="n">
        <v>0.84</v>
      </c>
      <c r="W12" t="n">
        <v>1.02</v>
      </c>
      <c r="X12" t="n">
        <v>0.27</v>
      </c>
      <c r="Y12" t="n">
        <v>1</v>
      </c>
      <c r="Z12" t="n">
        <v>10</v>
      </c>
      <c r="AA12" t="n">
        <v>44.60563386079626</v>
      </c>
      <c r="AB12" t="n">
        <v>61.03139611000329</v>
      </c>
      <c r="AC12" t="n">
        <v>55.20664532337953</v>
      </c>
      <c r="AD12" t="n">
        <v>44605.63386079626</v>
      </c>
      <c r="AE12" t="n">
        <v>61031.39611000328</v>
      </c>
      <c r="AF12" t="n">
        <v>2.66391450529475e-06</v>
      </c>
      <c r="AG12" t="n">
        <v>0.1008333333333333</v>
      </c>
      <c r="AH12" t="n">
        <v>55206.64532337953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10.33</v>
      </c>
      <c r="E13" t="n">
        <v>9.68</v>
      </c>
      <c r="F13" t="n">
        <v>7.33</v>
      </c>
      <c r="G13" t="n">
        <v>31.43</v>
      </c>
      <c r="H13" t="n">
        <v>0.6</v>
      </c>
      <c r="I13" t="n">
        <v>14</v>
      </c>
      <c r="J13" t="n">
        <v>110.91</v>
      </c>
      <c r="K13" t="n">
        <v>41.65</v>
      </c>
      <c r="L13" t="n">
        <v>3.75</v>
      </c>
      <c r="M13" t="n">
        <v>0</v>
      </c>
      <c r="N13" t="n">
        <v>15.51</v>
      </c>
      <c r="O13" t="n">
        <v>13913.15</v>
      </c>
      <c r="P13" t="n">
        <v>54.55</v>
      </c>
      <c r="Q13" t="n">
        <v>605.89</v>
      </c>
      <c r="R13" t="n">
        <v>32.21</v>
      </c>
      <c r="S13" t="n">
        <v>21.88</v>
      </c>
      <c r="T13" t="n">
        <v>4110.01</v>
      </c>
      <c r="U13" t="n">
        <v>0.68</v>
      </c>
      <c r="V13" t="n">
        <v>0.84</v>
      </c>
      <c r="W13" t="n">
        <v>1.03</v>
      </c>
      <c r="X13" t="n">
        <v>0.28</v>
      </c>
      <c r="Y13" t="n">
        <v>1</v>
      </c>
      <c r="Z13" t="n">
        <v>10</v>
      </c>
      <c r="AA13" t="n">
        <v>44.49862830563343</v>
      </c>
      <c r="AB13" t="n">
        <v>60.88498638867765</v>
      </c>
      <c r="AC13" t="n">
        <v>55.07420874036985</v>
      </c>
      <c r="AD13" t="n">
        <v>44498.62830563343</v>
      </c>
      <c r="AE13" t="n">
        <v>60884.98638867765</v>
      </c>
      <c r="AF13" t="n">
        <v>2.662703014087953e-06</v>
      </c>
      <c r="AG13" t="n">
        <v>0.1008333333333333</v>
      </c>
      <c r="AH13" t="n">
        <v>55074.20874036985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5.37</v>
      </c>
      <c r="E2" t="n">
        <v>18.62</v>
      </c>
      <c r="F2" t="n">
        <v>9.51</v>
      </c>
      <c r="G2" t="n">
        <v>4.79</v>
      </c>
      <c r="H2" t="n">
        <v>0.06</v>
      </c>
      <c r="I2" t="n">
        <v>119</v>
      </c>
      <c r="J2" t="n">
        <v>274.09</v>
      </c>
      <c r="K2" t="n">
        <v>60.56</v>
      </c>
      <c r="L2" t="n">
        <v>1</v>
      </c>
      <c r="M2" t="n">
        <v>117</v>
      </c>
      <c r="N2" t="n">
        <v>72.53</v>
      </c>
      <c r="O2" t="n">
        <v>34038.11</v>
      </c>
      <c r="P2" t="n">
        <v>163.75</v>
      </c>
      <c r="Q2" t="n">
        <v>606.02</v>
      </c>
      <c r="R2" t="n">
        <v>100.44</v>
      </c>
      <c r="S2" t="n">
        <v>21.88</v>
      </c>
      <c r="T2" t="n">
        <v>37700.43</v>
      </c>
      <c r="U2" t="n">
        <v>0.22</v>
      </c>
      <c r="V2" t="n">
        <v>0.65</v>
      </c>
      <c r="W2" t="n">
        <v>1.19</v>
      </c>
      <c r="X2" t="n">
        <v>2.45</v>
      </c>
      <c r="Y2" t="n">
        <v>1</v>
      </c>
      <c r="Z2" t="n">
        <v>10</v>
      </c>
      <c r="AA2" t="n">
        <v>220.5848327540313</v>
      </c>
      <c r="AB2" t="n">
        <v>301.8138996899307</v>
      </c>
      <c r="AC2" t="n">
        <v>273.0092047020814</v>
      </c>
      <c r="AD2" t="n">
        <v>220584.8327540313</v>
      </c>
      <c r="AE2" t="n">
        <v>301813.8996899307</v>
      </c>
      <c r="AF2" t="n">
        <v>1.186634786838752e-06</v>
      </c>
      <c r="AG2" t="n">
        <v>0.1939583333333333</v>
      </c>
      <c r="AH2" t="n">
        <v>273009.2047020814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6.0822</v>
      </c>
      <c r="E3" t="n">
        <v>16.44</v>
      </c>
      <c r="F3" t="n">
        <v>8.890000000000001</v>
      </c>
      <c r="G3" t="n">
        <v>5.99</v>
      </c>
      <c r="H3" t="n">
        <v>0.08</v>
      </c>
      <c r="I3" t="n">
        <v>89</v>
      </c>
      <c r="J3" t="n">
        <v>274.57</v>
      </c>
      <c r="K3" t="n">
        <v>60.56</v>
      </c>
      <c r="L3" t="n">
        <v>1.25</v>
      </c>
      <c r="M3" t="n">
        <v>87</v>
      </c>
      <c r="N3" t="n">
        <v>72.76000000000001</v>
      </c>
      <c r="O3" t="n">
        <v>34097.72</v>
      </c>
      <c r="P3" t="n">
        <v>152.74</v>
      </c>
      <c r="Q3" t="n">
        <v>606.0599999999999</v>
      </c>
      <c r="R3" t="n">
        <v>80.8</v>
      </c>
      <c r="S3" t="n">
        <v>21.88</v>
      </c>
      <c r="T3" t="n">
        <v>28030.3</v>
      </c>
      <c r="U3" t="n">
        <v>0.27</v>
      </c>
      <c r="V3" t="n">
        <v>0.7</v>
      </c>
      <c r="W3" t="n">
        <v>1.15</v>
      </c>
      <c r="X3" t="n">
        <v>1.83</v>
      </c>
      <c r="Y3" t="n">
        <v>1</v>
      </c>
      <c r="Z3" t="n">
        <v>10</v>
      </c>
      <c r="AA3" t="n">
        <v>182.0796549940708</v>
      </c>
      <c r="AB3" t="n">
        <v>249.1294167502265</v>
      </c>
      <c r="AC3" t="n">
        <v>225.3528548709898</v>
      </c>
      <c r="AD3" t="n">
        <v>182079.6549940708</v>
      </c>
      <c r="AE3" t="n">
        <v>249129.4167502265</v>
      </c>
      <c r="AF3" t="n">
        <v>1.344013054098819e-06</v>
      </c>
      <c r="AG3" t="n">
        <v>0.17125</v>
      </c>
      <c r="AH3" t="n">
        <v>225352.8548709898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6.6223</v>
      </c>
      <c r="E4" t="n">
        <v>15.1</v>
      </c>
      <c r="F4" t="n">
        <v>8.49</v>
      </c>
      <c r="G4" t="n">
        <v>7.18</v>
      </c>
      <c r="H4" t="n">
        <v>0.1</v>
      </c>
      <c r="I4" t="n">
        <v>71</v>
      </c>
      <c r="J4" t="n">
        <v>275.05</v>
      </c>
      <c r="K4" t="n">
        <v>60.56</v>
      </c>
      <c r="L4" t="n">
        <v>1.5</v>
      </c>
      <c r="M4" t="n">
        <v>69</v>
      </c>
      <c r="N4" t="n">
        <v>73</v>
      </c>
      <c r="O4" t="n">
        <v>34157.42</v>
      </c>
      <c r="P4" t="n">
        <v>145.37</v>
      </c>
      <c r="Q4" t="n">
        <v>605.97</v>
      </c>
      <c r="R4" t="n">
        <v>68.69</v>
      </c>
      <c r="S4" t="n">
        <v>21.88</v>
      </c>
      <c r="T4" t="n">
        <v>22066.28</v>
      </c>
      <c r="U4" t="n">
        <v>0.32</v>
      </c>
      <c r="V4" t="n">
        <v>0.73</v>
      </c>
      <c r="W4" t="n">
        <v>1.11</v>
      </c>
      <c r="X4" t="n">
        <v>1.43</v>
      </c>
      <c r="Y4" t="n">
        <v>1</v>
      </c>
      <c r="Z4" t="n">
        <v>10</v>
      </c>
      <c r="AA4" t="n">
        <v>159.5194607188934</v>
      </c>
      <c r="AB4" t="n">
        <v>218.2615636574166</v>
      </c>
      <c r="AC4" t="n">
        <v>197.4309863540439</v>
      </c>
      <c r="AD4" t="n">
        <v>159519.4607188934</v>
      </c>
      <c r="AE4" t="n">
        <v>218261.5636574166</v>
      </c>
      <c r="AF4" t="n">
        <v>1.463361554726679e-06</v>
      </c>
      <c r="AG4" t="n">
        <v>0.1572916666666667</v>
      </c>
      <c r="AH4" t="n">
        <v>197430.9863540439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7.0269</v>
      </c>
      <c r="E5" t="n">
        <v>14.23</v>
      </c>
      <c r="F5" t="n">
        <v>8.25</v>
      </c>
      <c r="G5" t="n">
        <v>8.390000000000001</v>
      </c>
      <c r="H5" t="n">
        <v>0.11</v>
      </c>
      <c r="I5" t="n">
        <v>59</v>
      </c>
      <c r="J5" t="n">
        <v>275.54</v>
      </c>
      <c r="K5" t="n">
        <v>60.56</v>
      </c>
      <c r="L5" t="n">
        <v>1.75</v>
      </c>
      <c r="M5" t="n">
        <v>57</v>
      </c>
      <c r="N5" t="n">
        <v>73.23</v>
      </c>
      <c r="O5" t="n">
        <v>34217.22</v>
      </c>
      <c r="P5" t="n">
        <v>140.85</v>
      </c>
      <c r="Q5" t="n">
        <v>605.9400000000001</v>
      </c>
      <c r="R5" t="n">
        <v>61.45</v>
      </c>
      <c r="S5" t="n">
        <v>21.88</v>
      </c>
      <c r="T5" t="n">
        <v>18505.12</v>
      </c>
      <c r="U5" t="n">
        <v>0.36</v>
      </c>
      <c r="V5" t="n">
        <v>0.75</v>
      </c>
      <c r="W5" t="n">
        <v>1.08</v>
      </c>
      <c r="X5" t="n">
        <v>1.19</v>
      </c>
      <c r="Y5" t="n">
        <v>1</v>
      </c>
      <c r="Z5" t="n">
        <v>10</v>
      </c>
      <c r="AA5" t="n">
        <v>145.917572673724</v>
      </c>
      <c r="AB5" t="n">
        <v>199.6508603610757</v>
      </c>
      <c r="AC5" t="n">
        <v>180.5964624600136</v>
      </c>
      <c r="AD5" t="n">
        <v>145917.572673724</v>
      </c>
      <c r="AE5" t="n">
        <v>199650.8603610757</v>
      </c>
      <c r="AF5" t="n">
        <v>1.55276796715777e-06</v>
      </c>
      <c r="AG5" t="n">
        <v>0.1482291666666667</v>
      </c>
      <c r="AH5" t="n">
        <v>180596.4624600136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7.3324</v>
      </c>
      <c r="E6" t="n">
        <v>13.64</v>
      </c>
      <c r="F6" t="n">
        <v>8.07</v>
      </c>
      <c r="G6" t="n">
        <v>9.5</v>
      </c>
      <c r="H6" t="n">
        <v>0.13</v>
      </c>
      <c r="I6" t="n">
        <v>51</v>
      </c>
      <c r="J6" t="n">
        <v>276.02</v>
      </c>
      <c r="K6" t="n">
        <v>60.56</v>
      </c>
      <c r="L6" t="n">
        <v>2</v>
      </c>
      <c r="M6" t="n">
        <v>49</v>
      </c>
      <c r="N6" t="n">
        <v>73.47</v>
      </c>
      <c r="O6" t="n">
        <v>34277.1</v>
      </c>
      <c r="P6" t="n">
        <v>137.45</v>
      </c>
      <c r="Q6" t="n">
        <v>606.04</v>
      </c>
      <c r="R6" t="n">
        <v>55.59</v>
      </c>
      <c r="S6" t="n">
        <v>21.88</v>
      </c>
      <c r="T6" t="n">
        <v>15619.02</v>
      </c>
      <c r="U6" t="n">
        <v>0.39</v>
      </c>
      <c r="V6" t="n">
        <v>0.77</v>
      </c>
      <c r="W6" t="n">
        <v>1.08</v>
      </c>
      <c r="X6" t="n">
        <v>1.01</v>
      </c>
      <c r="Y6" t="n">
        <v>1</v>
      </c>
      <c r="Z6" t="n">
        <v>10</v>
      </c>
      <c r="AA6" t="n">
        <v>136.6564514263451</v>
      </c>
      <c r="AB6" t="n">
        <v>186.9793856985844</v>
      </c>
      <c r="AC6" t="n">
        <v>169.1343355547802</v>
      </c>
      <c r="AD6" t="n">
        <v>136656.4514263452</v>
      </c>
      <c r="AE6" t="n">
        <v>186979.3856985844</v>
      </c>
      <c r="AF6" t="n">
        <v>1.620275774863401e-06</v>
      </c>
      <c r="AG6" t="n">
        <v>0.1420833333333333</v>
      </c>
      <c r="AH6" t="n">
        <v>169134.3355547802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7.6165</v>
      </c>
      <c r="E7" t="n">
        <v>13.13</v>
      </c>
      <c r="F7" t="n">
        <v>7.93</v>
      </c>
      <c r="G7" t="n">
        <v>10.81</v>
      </c>
      <c r="H7" t="n">
        <v>0.14</v>
      </c>
      <c r="I7" t="n">
        <v>44</v>
      </c>
      <c r="J7" t="n">
        <v>276.51</v>
      </c>
      <c r="K7" t="n">
        <v>60.56</v>
      </c>
      <c r="L7" t="n">
        <v>2.25</v>
      </c>
      <c r="M7" t="n">
        <v>42</v>
      </c>
      <c r="N7" t="n">
        <v>73.70999999999999</v>
      </c>
      <c r="O7" t="n">
        <v>34337.08</v>
      </c>
      <c r="P7" t="n">
        <v>134.55</v>
      </c>
      <c r="Q7" t="n">
        <v>605.88</v>
      </c>
      <c r="R7" t="n">
        <v>51.55</v>
      </c>
      <c r="S7" t="n">
        <v>21.88</v>
      </c>
      <c r="T7" t="n">
        <v>13632.82</v>
      </c>
      <c r="U7" t="n">
        <v>0.42</v>
      </c>
      <c r="V7" t="n">
        <v>0.78</v>
      </c>
      <c r="W7" t="n">
        <v>1.05</v>
      </c>
      <c r="X7" t="n">
        <v>0.87</v>
      </c>
      <c r="Y7" t="n">
        <v>1</v>
      </c>
      <c r="Z7" t="n">
        <v>10</v>
      </c>
      <c r="AA7" t="n">
        <v>129.0041052906683</v>
      </c>
      <c r="AB7" t="n">
        <v>176.5091081180716</v>
      </c>
      <c r="AC7" t="n">
        <v>159.6633265714213</v>
      </c>
      <c r="AD7" t="n">
        <v>129004.1052906683</v>
      </c>
      <c r="AE7" t="n">
        <v>176509.1081180716</v>
      </c>
      <c r="AF7" t="n">
        <v>1.683054721407329e-06</v>
      </c>
      <c r="AG7" t="n">
        <v>0.1367708333333333</v>
      </c>
      <c r="AH7" t="n">
        <v>159663.3265714213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7.8355</v>
      </c>
      <c r="E8" t="n">
        <v>12.76</v>
      </c>
      <c r="F8" t="n">
        <v>7.82</v>
      </c>
      <c r="G8" t="n">
        <v>12.04</v>
      </c>
      <c r="H8" t="n">
        <v>0.16</v>
      </c>
      <c r="I8" t="n">
        <v>39</v>
      </c>
      <c r="J8" t="n">
        <v>277</v>
      </c>
      <c r="K8" t="n">
        <v>60.56</v>
      </c>
      <c r="L8" t="n">
        <v>2.5</v>
      </c>
      <c r="M8" t="n">
        <v>37</v>
      </c>
      <c r="N8" t="n">
        <v>73.94</v>
      </c>
      <c r="O8" t="n">
        <v>34397.15</v>
      </c>
      <c r="P8" t="n">
        <v>132.48</v>
      </c>
      <c r="Q8" t="n">
        <v>605.99</v>
      </c>
      <c r="R8" t="n">
        <v>48.03</v>
      </c>
      <c r="S8" t="n">
        <v>21.88</v>
      </c>
      <c r="T8" t="n">
        <v>11895.19</v>
      </c>
      <c r="U8" t="n">
        <v>0.46</v>
      </c>
      <c r="V8" t="n">
        <v>0.79</v>
      </c>
      <c r="W8" t="n">
        <v>1.05</v>
      </c>
      <c r="X8" t="n">
        <v>0.77</v>
      </c>
      <c r="Y8" t="n">
        <v>1</v>
      </c>
      <c r="Z8" t="n">
        <v>10</v>
      </c>
      <c r="AA8" t="n">
        <v>123.5910120691447</v>
      </c>
      <c r="AB8" t="n">
        <v>169.102675163568</v>
      </c>
      <c r="AC8" t="n">
        <v>152.9637531830992</v>
      </c>
      <c r="AD8" t="n">
        <v>123591.0120691447</v>
      </c>
      <c r="AE8" t="n">
        <v>169102.675163568</v>
      </c>
      <c r="AF8" t="n">
        <v>1.731448207127568e-06</v>
      </c>
      <c r="AG8" t="n">
        <v>0.1329166666666667</v>
      </c>
      <c r="AH8" t="n">
        <v>152963.7531830992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8.0105</v>
      </c>
      <c r="E9" t="n">
        <v>12.48</v>
      </c>
      <c r="F9" t="n">
        <v>7.75</v>
      </c>
      <c r="G9" t="n">
        <v>13.29</v>
      </c>
      <c r="H9" t="n">
        <v>0.18</v>
      </c>
      <c r="I9" t="n">
        <v>35</v>
      </c>
      <c r="J9" t="n">
        <v>277.48</v>
      </c>
      <c r="K9" t="n">
        <v>60.56</v>
      </c>
      <c r="L9" t="n">
        <v>2.75</v>
      </c>
      <c r="M9" t="n">
        <v>33</v>
      </c>
      <c r="N9" t="n">
        <v>74.18000000000001</v>
      </c>
      <c r="O9" t="n">
        <v>34457.31</v>
      </c>
      <c r="P9" t="n">
        <v>130.65</v>
      </c>
      <c r="Q9" t="n">
        <v>605.88</v>
      </c>
      <c r="R9" t="n">
        <v>45.92</v>
      </c>
      <c r="S9" t="n">
        <v>21.88</v>
      </c>
      <c r="T9" t="n">
        <v>10859.28</v>
      </c>
      <c r="U9" t="n">
        <v>0.48</v>
      </c>
      <c r="V9" t="n">
        <v>0.8</v>
      </c>
      <c r="W9" t="n">
        <v>1.04</v>
      </c>
      <c r="X9" t="n">
        <v>0.7</v>
      </c>
      <c r="Y9" t="n">
        <v>1</v>
      </c>
      <c r="Z9" t="n">
        <v>10</v>
      </c>
      <c r="AA9" t="n">
        <v>119.4248872123513</v>
      </c>
      <c r="AB9" t="n">
        <v>163.4023993380492</v>
      </c>
      <c r="AC9" t="n">
        <v>147.8075036819788</v>
      </c>
      <c r="AD9" t="n">
        <v>119424.8872123513</v>
      </c>
      <c r="AE9" t="n">
        <v>163402.3993380492</v>
      </c>
      <c r="AF9" t="n">
        <v>1.770118800739632e-06</v>
      </c>
      <c r="AG9" t="n">
        <v>0.13</v>
      </c>
      <c r="AH9" t="n">
        <v>147807.5036819788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8.157500000000001</v>
      </c>
      <c r="E10" t="n">
        <v>12.26</v>
      </c>
      <c r="F10" t="n">
        <v>7.69</v>
      </c>
      <c r="G10" t="n">
        <v>14.41</v>
      </c>
      <c r="H10" t="n">
        <v>0.19</v>
      </c>
      <c r="I10" t="n">
        <v>32</v>
      </c>
      <c r="J10" t="n">
        <v>277.97</v>
      </c>
      <c r="K10" t="n">
        <v>60.56</v>
      </c>
      <c r="L10" t="n">
        <v>3</v>
      </c>
      <c r="M10" t="n">
        <v>30</v>
      </c>
      <c r="N10" t="n">
        <v>74.42</v>
      </c>
      <c r="O10" t="n">
        <v>34517.57</v>
      </c>
      <c r="P10" t="n">
        <v>129.27</v>
      </c>
      <c r="Q10" t="n">
        <v>605.91</v>
      </c>
      <c r="R10" t="n">
        <v>43.84</v>
      </c>
      <c r="S10" t="n">
        <v>21.88</v>
      </c>
      <c r="T10" t="n">
        <v>9834.549999999999</v>
      </c>
      <c r="U10" t="n">
        <v>0.5</v>
      </c>
      <c r="V10" t="n">
        <v>0.8</v>
      </c>
      <c r="W10" t="n">
        <v>1.04</v>
      </c>
      <c r="X10" t="n">
        <v>0.63</v>
      </c>
      <c r="Y10" t="n">
        <v>1</v>
      </c>
      <c r="Z10" t="n">
        <v>10</v>
      </c>
      <c r="AA10" t="n">
        <v>116.1641924203394</v>
      </c>
      <c r="AB10" t="n">
        <v>158.9409728719191</v>
      </c>
      <c r="AC10" t="n">
        <v>143.7718694961233</v>
      </c>
      <c r="AD10" t="n">
        <v>116164.1924203394</v>
      </c>
      <c r="AE10" t="n">
        <v>158940.9728719191</v>
      </c>
      <c r="AF10" t="n">
        <v>1.802602099373765e-06</v>
      </c>
      <c r="AG10" t="n">
        <v>0.1277083333333333</v>
      </c>
      <c r="AH10" t="n">
        <v>143771.8694961233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8.2425</v>
      </c>
      <c r="E11" t="n">
        <v>12.13</v>
      </c>
      <c r="F11" t="n">
        <v>7.66</v>
      </c>
      <c r="G11" t="n">
        <v>15.33</v>
      </c>
      <c r="H11" t="n">
        <v>0.21</v>
      </c>
      <c r="I11" t="n">
        <v>30</v>
      </c>
      <c r="J11" t="n">
        <v>278.46</v>
      </c>
      <c r="K11" t="n">
        <v>60.56</v>
      </c>
      <c r="L11" t="n">
        <v>3.25</v>
      </c>
      <c r="M11" t="n">
        <v>28</v>
      </c>
      <c r="N11" t="n">
        <v>74.66</v>
      </c>
      <c r="O11" t="n">
        <v>34577.92</v>
      </c>
      <c r="P11" t="n">
        <v>128.51</v>
      </c>
      <c r="Q11" t="n">
        <v>605.92</v>
      </c>
      <c r="R11" t="n">
        <v>42.87</v>
      </c>
      <c r="S11" t="n">
        <v>21.88</v>
      </c>
      <c r="T11" t="n">
        <v>9361.76</v>
      </c>
      <c r="U11" t="n">
        <v>0.51</v>
      </c>
      <c r="V11" t="n">
        <v>0.8100000000000001</v>
      </c>
      <c r="W11" t="n">
        <v>1.04</v>
      </c>
      <c r="X11" t="n">
        <v>0.61</v>
      </c>
      <c r="Y11" t="n">
        <v>1</v>
      </c>
      <c r="Z11" t="n">
        <v>10</v>
      </c>
      <c r="AA11" t="n">
        <v>114.3735251535082</v>
      </c>
      <c r="AB11" t="n">
        <v>156.4909029187775</v>
      </c>
      <c r="AC11" t="n">
        <v>141.555630780614</v>
      </c>
      <c r="AD11" t="n">
        <v>114373.5251535082</v>
      </c>
      <c r="AE11" t="n">
        <v>156490.9029187775</v>
      </c>
      <c r="AF11" t="n">
        <v>1.821384959128196e-06</v>
      </c>
      <c r="AG11" t="n">
        <v>0.1263541666666667</v>
      </c>
      <c r="AH11" t="n">
        <v>141555.630780614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8.4122</v>
      </c>
      <c r="E12" t="n">
        <v>11.89</v>
      </c>
      <c r="F12" t="n">
        <v>7.58</v>
      </c>
      <c r="G12" t="n">
        <v>16.84</v>
      </c>
      <c r="H12" t="n">
        <v>0.22</v>
      </c>
      <c r="I12" t="n">
        <v>27</v>
      </c>
      <c r="J12" t="n">
        <v>278.95</v>
      </c>
      <c r="K12" t="n">
        <v>60.56</v>
      </c>
      <c r="L12" t="n">
        <v>3.5</v>
      </c>
      <c r="M12" t="n">
        <v>25</v>
      </c>
      <c r="N12" t="n">
        <v>74.90000000000001</v>
      </c>
      <c r="O12" t="n">
        <v>34638.36</v>
      </c>
      <c r="P12" t="n">
        <v>126.7</v>
      </c>
      <c r="Q12" t="n">
        <v>606.02</v>
      </c>
      <c r="R12" t="n">
        <v>40.24</v>
      </c>
      <c r="S12" t="n">
        <v>21.88</v>
      </c>
      <c r="T12" t="n">
        <v>8060.18</v>
      </c>
      <c r="U12" t="n">
        <v>0.54</v>
      </c>
      <c r="V12" t="n">
        <v>0.82</v>
      </c>
      <c r="W12" t="n">
        <v>1.03</v>
      </c>
      <c r="X12" t="n">
        <v>0.52</v>
      </c>
      <c r="Y12" t="n">
        <v>1</v>
      </c>
      <c r="Z12" t="n">
        <v>10</v>
      </c>
      <c r="AA12" t="n">
        <v>110.6470879319579</v>
      </c>
      <c r="AB12" t="n">
        <v>151.3922271134473</v>
      </c>
      <c r="AC12" t="n">
        <v>136.9435654381064</v>
      </c>
      <c r="AD12" t="n">
        <v>110647.0879319579</v>
      </c>
      <c r="AE12" t="n">
        <v>151392.2271134473</v>
      </c>
      <c r="AF12" t="n">
        <v>1.858884386190866e-06</v>
      </c>
      <c r="AG12" t="n">
        <v>0.1238541666666667</v>
      </c>
      <c r="AH12" t="n">
        <v>136943.5654381064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8.510999999999999</v>
      </c>
      <c r="E13" t="n">
        <v>11.75</v>
      </c>
      <c r="F13" t="n">
        <v>7.54</v>
      </c>
      <c r="G13" t="n">
        <v>18.1</v>
      </c>
      <c r="H13" t="n">
        <v>0.24</v>
      </c>
      <c r="I13" t="n">
        <v>25</v>
      </c>
      <c r="J13" t="n">
        <v>279.44</v>
      </c>
      <c r="K13" t="n">
        <v>60.56</v>
      </c>
      <c r="L13" t="n">
        <v>3.75</v>
      </c>
      <c r="M13" t="n">
        <v>23</v>
      </c>
      <c r="N13" t="n">
        <v>75.14</v>
      </c>
      <c r="O13" t="n">
        <v>34698.9</v>
      </c>
      <c r="P13" t="n">
        <v>125.63</v>
      </c>
      <c r="Q13" t="n">
        <v>605.91</v>
      </c>
      <c r="R13" t="n">
        <v>39.26</v>
      </c>
      <c r="S13" t="n">
        <v>21.88</v>
      </c>
      <c r="T13" t="n">
        <v>7582.2</v>
      </c>
      <c r="U13" t="n">
        <v>0.5600000000000001</v>
      </c>
      <c r="V13" t="n">
        <v>0.82</v>
      </c>
      <c r="W13" t="n">
        <v>1.03</v>
      </c>
      <c r="X13" t="n">
        <v>0.48</v>
      </c>
      <c r="Y13" t="n">
        <v>1</v>
      </c>
      <c r="Z13" t="n">
        <v>10</v>
      </c>
      <c r="AA13" t="n">
        <v>108.5583253433371</v>
      </c>
      <c r="AB13" t="n">
        <v>148.534289989996</v>
      </c>
      <c r="AC13" t="n">
        <v>134.3583858225764</v>
      </c>
      <c r="AD13" t="n">
        <v>108558.3253433371</v>
      </c>
      <c r="AE13" t="n">
        <v>148534.2899899959</v>
      </c>
      <c r="AF13" t="n">
        <v>1.880716698470133e-06</v>
      </c>
      <c r="AG13" t="n">
        <v>0.1223958333333333</v>
      </c>
      <c r="AH13" t="n">
        <v>134358.3858225764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8.5564</v>
      </c>
      <c r="E14" t="n">
        <v>11.69</v>
      </c>
      <c r="F14" t="n">
        <v>7.53</v>
      </c>
      <c r="G14" t="n">
        <v>18.83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125.25</v>
      </c>
      <c r="Q14" t="n">
        <v>605.84</v>
      </c>
      <c r="R14" t="n">
        <v>38.82</v>
      </c>
      <c r="S14" t="n">
        <v>21.88</v>
      </c>
      <c r="T14" t="n">
        <v>7365.13</v>
      </c>
      <c r="U14" t="n">
        <v>0.5600000000000001</v>
      </c>
      <c r="V14" t="n">
        <v>0.82</v>
      </c>
      <c r="W14" t="n">
        <v>1.03</v>
      </c>
      <c r="X14" t="n">
        <v>0.48</v>
      </c>
      <c r="Y14" t="n">
        <v>1</v>
      </c>
      <c r="Z14" t="n">
        <v>10</v>
      </c>
      <c r="AA14" t="n">
        <v>107.7147988606931</v>
      </c>
      <c r="AB14" t="n">
        <v>147.3801398426811</v>
      </c>
      <c r="AC14" t="n">
        <v>133.314386145461</v>
      </c>
      <c r="AD14" t="n">
        <v>107714.7988606931</v>
      </c>
      <c r="AE14" t="n">
        <v>147380.1398426811</v>
      </c>
      <c r="AF14" t="n">
        <v>1.890748955327206e-06</v>
      </c>
      <c r="AG14" t="n">
        <v>0.1217708333333333</v>
      </c>
      <c r="AH14" t="n">
        <v>133314.386145461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8.6762</v>
      </c>
      <c r="E15" t="n">
        <v>11.53</v>
      </c>
      <c r="F15" t="n">
        <v>7.48</v>
      </c>
      <c r="G15" t="n">
        <v>20.39</v>
      </c>
      <c r="H15" t="n">
        <v>0.27</v>
      </c>
      <c r="I15" t="n">
        <v>22</v>
      </c>
      <c r="J15" t="n">
        <v>280.43</v>
      </c>
      <c r="K15" t="n">
        <v>60.56</v>
      </c>
      <c r="L15" t="n">
        <v>4.25</v>
      </c>
      <c r="M15" t="n">
        <v>20</v>
      </c>
      <c r="N15" t="n">
        <v>75.62</v>
      </c>
      <c r="O15" t="n">
        <v>34820.27</v>
      </c>
      <c r="P15" t="n">
        <v>123.83</v>
      </c>
      <c r="Q15" t="n">
        <v>605.9299999999999</v>
      </c>
      <c r="R15" t="n">
        <v>37.28</v>
      </c>
      <c r="S15" t="n">
        <v>21.88</v>
      </c>
      <c r="T15" t="n">
        <v>6604.32</v>
      </c>
      <c r="U15" t="n">
        <v>0.59</v>
      </c>
      <c r="V15" t="n">
        <v>0.83</v>
      </c>
      <c r="W15" t="n">
        <v>1.02</v>
      </c>
      <c r="X15" t="n">
        <v>0.42</v>
      </c>
      <c r="Y15" t="n">
        <v>1</v>
      </c>
      <c r="Z15" t="n">
        <v>10</v>
      </c>
      <c r="AA15" t="n">
        <v>105.1889182283945</v>
      </c>
      <c r="AB15" t="n">
        <v>143.924118527583</v>
      </c>
      <c r="AC15" t="n">
        <v>130.1882026541184</v>
      </c>
      <c r="AD15" t="n">
        <v>105188.9182283945</v>
      </c>
      <c r="AE15" t="n">
        <v>143924.118527583</v>
      </c>
      <c r="AF15" t="n">
        <v>1.917221738839922e-06</v>
      </c>
      <c r="AG15" t="n">
        <v>0.1201041666666667</v>
      </c>
      <c r="AH15" t="n">
        <v>130188.2026541184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8.743600000000001</v>
      </c>
      <c r="E16" t="n">
        <v>11.44</v>
      </c>
      <c r="F16" t="n">
        <v>7.44</v>
      </c>
      <c r="G16" t="n">
        <v>21.25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122.8</v>
      </c>
      <c r="Q16" t="n">
        <v>605.9</v>
      </c>
      <c r="R16" t="n">
        <v>35.94</v>
      </c>
      <c r="S16" t="n">
        <v>21.88</v>
      </c>
      <c r="T16" t="n">
        <v>5944.1</v>
      </c>
      <c r="U16" t="n">
        <v>0.61</v>
      </c>
      <c r="V16" t="n">
        <v>0.83</v>
      </c>
      <c r="W16" t="n">
        <v>1.02</v>
      </c>
      <c r="X16" t="n">
        <v>0.38</v>
      </c>
      <c r="Y16" t="n">
        <v>1</v>
      </c>
      <c r="Z16" t="n">
        <v>10</v>
      </c>
      <c r="AA16" t="n">
        <v>103.6142098731079</v>
      </c>
      <c r="AB16" t="n">
        <v>141.7695330846512</v>
      </c>
      <c r="AC16" t="n">
        <v>128.2392478218798</v>
      </c>
      <c r="AD16" t="n">
        <v>103614.2098731079</v>
      </c>
      <c r="AE16" t="n">
        <v>141769.5330846513</v>
      </c>
      <c r="AF16" t="n">
        <v>1.932115441751082e-06</v>
      </c>
      <c r="AG16" t="n">
        <v>0.1191666666666667</v>
      </c>
      <c r="AH16" t="n">
        <v>128239.2478218797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8.7803</v>
      </c>
      <c r="E17" t="n">
        <v>11.39</v>
      </c>
      <c r="F17" t="n">
        <v>7.44</v>
      </c>
      <c r="G17" t="n">
        <v>22.33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122.67</v>
      </c>
      <c r="Q17" t="n">
        <v>605.84</v>
      </c>
      <c r="R17" t="n">
        <v>36.03</v>
      </c>
      <c r="S17" t="n">
        <v>21.88</v>
      </c>
      <c r="T17" t="n">
        <v>5990.31</v>
      </c>
      <c r="U17" t="n">
        <v>0.61</v>
      </c>
      <c r="V17" t="n">
        <v>0.83</v>
      </c>
      <c r="W17" t="n">
        <v>1.03</v>
      </c>
      <c r="X17" t="n">
        <v>0.39</v>
      </c>
      <c r="Y17" t="n">
        <v>1</v>
      </c>
      <c r="Z17" t="n">
        <v>10</v>
      </c>
      <c r="AA17" t="n">
        <v>103.107301873603</v>
      </c>
      <c r="AB17" t="n">
        <v>141.0759591965264</v>
      </c>
      <c r="AC17" t="n">
        <v>127.6118676522003</v>
      </c>
      <c r="AD17" t="n">
        <v>103107.301873603</v>
      </c>
      <c r="AE17" t="n">
        <v>141075.9591965264</v>
      </c>
      <c r="AF17" t="n">
        <v>1.940225217668584e-06</v>
      </c>
      <c r="AG17" t="n">
        <v>0.1186458333333333</v>
      </c>
      <c r="AH17" t="n">
        <v>127611.8676522003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8.8409</v>
      </c>
      <c r="E18" t="n">
        <v>11.31</v>
      </c>
      <c r="F18" t="n">
        <v>7.42</v>
      </c>
      <c r="G18" t="n">
        <v>23.42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121.52</v>
      </c>
      <c r="Q18" t="n">
        <v>605.84</v>
      </c>
      <c r="R18" t="n">
        <v>35.33</v>
      </c>
      <c r="S18" t="n">
        <v>21.88</v>
      </c>
      <c r="T18" t="n">
        <v>5645.32</v>
      </c>
      <c r="U18" t="n">
        <v>0.62</v>
      </c>
      <c r="V18" t="n">
        <v>0.83</v>
      </c>
      <c r="W18" t="n">
        <v>1.02</v>
      </c>
      <c r="X18" t="n">
        <v>0.36</v>
      </c>
      <c r="Y18" t="n">
        <v>1</v>
      </c>
      <c r="Z18" t="n">
        <v>10</v>
      </c>
      <c r="AA18" t="n">
        <v>101.6368783382799</v>
      </c>
      <c r="AB18" t="n">
        <v>139.0640608449904</v>
      </c>
      <c r="AC18" t="n">
        <v>125.7919820556171</v>
      </c>
      <c r="AD18" t="n">
        <v>101636.8783382799</v>
      </c>
      <c r="AE18" t="n">
        <v>139064.0608449904</v>
      </c>
      <c r="AF18" t="n">
        <v>1.95361629179939e-06</v>
      </c>
      <c r="AG18" t="n">
        <v>0.1178125</v>
      </c>
      <c r="AH18" t="n">
        <v>125791.9820556171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8.8979</v>
      </c>
      <c r="E19" t="n">
        <v>11.24</v>
      </c>
      <c r="F19" t="n">
        <v>7.4</v>
      </c>
      <c r="G19" t="n">
        <v>24.66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120.84</v>
      </c>
      <c r="Q19" t="n">
        <v>605.88</v>
      </c>
      <c r="R19" t="n">
        <v>34.81</v>
      </c>
      <c r="S19" t="n">
        <v>21.88</v>
      </c>
      <c r="T19" t="n">
        <v>5392.89</v>
      </c>
      <c r="U19" t="n">
        <v>0.63</v>
      </c>
      <c r="V19" t="n">
        <v>0.84</v>
      </c>
      <c r="W19" t="n">
        <v>1.02</v>
      </c>
      <c r="X19" t="n">
        <v>0.34</v>
      </c>
      <c r="Y19" t="n">
        <v>1</v>
      </c>
      <c r="Z19" t="n">
        <v>10</v>
      </c>
      <c r="AA19" t="n">
        <v>100.5139456582461</v>
      </c>
      <c r="AB19" t="n">
        <v>137.5276148118755</v>
      </c>
      <c r="AC19" t="n">
        <v>124.4021722754866</v>
      </c>
      <c r="AD19" t="n">
        <v>100513.9456582461</v>
      </c>
      <c r="AE19" t="n">
        <v>137527.6148118755</v>
      </c>
      <c r="AF19" t="n">
        <v>1.96621185657589e-06</v>
      </c>
      <c r="AG19" t="n">
        <v>0.1170833333333333</v>
      </c>
      <c r="AH19" t="n">
        <v>124402.1722754866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8.9452</v>
      </c>
      <c r="E20" t="n">
        <v>11.18</v>
      </c>
      <c r="F20" t="n">
        <v>7.39</v>
      </c>
      <c r="G20" t="n">
        <v>26.08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120.44</v>
      </c>
      <c r="Q20" t="n">
        <v>605.9299999999999</v>
      </c>
      <c r="R20" t="n">
        <v>34.73</v>
      </c>
      <c r="S20" t="n">
        <v>21.88</v>
      </c>
      <c r="T20" t="n">
        <v>5357.6</v>
      </c>
      <c r="U20" t="n">
        <v>0.63</v>
      </c>
      <c r="V20" t="n">
        <v>0.84</v>
      </c>
      <c r="W20" t="n">
        <v>1.01</v>
      </c>
      <c r="X20" t="n">
        <v>0.33</v>
      </c>
      <c r="Y20" t="n">
        <v>1</v>
      </c>
      <c r="Z20" t="n">
        <v>10</v>
      </c>
      <c r="AA20" t="n">
        <v>99.71464799660552</v>
      </c>
      <c r="AB20" t="n">
        <v>136.4339804886951</v>
      </c>
      <c r="AC20" t="n">
        <v>123.4129128771849</v>
      </c>
      <c r="AD20" t="n">
        <v>99714.64799660552</v>
      </c>
      <c r="AE20" t="n">
        <v>136433.9804886951</v>
      </c>
      <c r="AF20" t="n">
        <v>1.976663965592179e-06</v>
      </c>
      <c r="AG20" t="n">
        <v>0.1164583333333333</v>
      </c>
      <c r="AH20" t="n">
        <v>123412.9128771849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9.0221</v>
      </c>
      <c r="E21" t="n">
        <v>11.08</v>
      </c>
      <c r="F21" t="n">
        <v>7.35</v>
      </c>
      <c r="G21" t="n">
        <v>27.55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119.45</v>
      </c>
      <c r="Q21" t="n">
        <v>605.84</v>
      </c>
      <c r="R21" t="n">
        <v>33.28</v>
      </c>
      <c r="S21" t="n">
        <v>21.88</v>
      </c>
      <c r="T21" t="n">
        <v>4635.16</v>
      </c>
      <c r="U21" t="n">
        <v>0.66</v>
      </c>
      <c r="V21" t="n">
        <v>0.84</v>
      </c>
      <c r="W21" t="n">
        <v>1.01</v>
      </c>
      <c r="X21" t="n">
        <v>0.29</v>
      </c>
      <c r="Y21" t="n">
        <v>1</v>
      </c>
      <c r="Z21" t="n">
        <v>10</v>
      </c>
      <c r="AA21" t="n">
        <v>98.15017509261246</v>
      </c>
      <c r="AB21" t="n">
        <v>134.2933996417796</v>
      </c>
      <c r="AC21" t="n">
        <v>121.4766260619742</v>
      </c>
      <c r="AD21" t="n">
        <v>98150.17509261245</v>
      </c>
      <c r="AE21" t="n">
        <v>134293.3996417796</v>
      </c>
      <c r="AF21" t="n">
        <v>1.993656929299423e-06</v>
      </c>
      <c r="AG21" t="n">
        <v>0.1154166666666667</v>
      </c>
      <c r="AH21" t="n">
        <v>121476.6260619742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9.0016</v>
      </c>
      <c r="E22" t="n">
        <v>11.11</v>
      </c>
      <c r="F22" t="n">
        <v>7.37</v>
      </c>
      <c r="G22" t="n">
        <v>27.65</v>
      </c>
      <c r="H22" t="n">
        <v>0.38</v>
      </c>
      <c r="I22" t="n">
        <v>16</v>
      </c>
      <c r="J22" t="n">
        <v>283.9</v>
      </c>
      <c r="K22" t="n">
        <v>60.56</v>
      </c>
      <c r="L22" t="n">
        <v>6</v>
      </c>
      <c r="M22" t="n">
        <v>14</v>
      </c>
      <c r="N22" t="n">
        <v>77.34</v>
      </c>
      <c r="O22" t="n">
        <v>35248.1</v>
      </c>
      <c r="P22" t="n">
        <v>119.04</v>
      </c>
      <c r="Q22" t="n">
        <v>605.84</v>
      </c>
      <c r="R22" t="n">
        <v>34.1</v>
      </c>
      <c r="S22" t="n">
        <v>21.88</v>
      </c>
      <c r="T22" t="n">
        <v>5046.8</v>
      </c>
      <c r="U22" t="n">
        <v>0.64</v>
      </c>
      <c r="V22" t="n">
        <v>0.84</v>
      </c>
      <c r="W22" t="n">
        <v>1.01</v>
      </c>
      <c r="X22" t="n">
        <v>0.32</v>
      </c>
      <c r="Y22" t="n">
        <v>1</v>
      </c>
      <c r="Z22" t="n">
        <v>10</v>
      </c>
      <c r="AA22" t="n">
        <v>98.18800363331259</v>
      </c>
      <c r="AB22" t="n">
        <v>134.3451583200429</v>
      </c>
      <c r="AC22" t="n">
        <v>121.5234449646278</v>
      </c>
      <c r="AD22" t="n">
        <v>98188.00363331259</v>
      </c>
      <c r="AE22" t="n">
        <v>134345.1583200429</v>
      </c>
      <c r="AF22" t="n">
        <v>1.989126945476296e-06</v>
      </c>
      <c r="AG22" t="n">
        <v>0.1157291666666667</v>
      </c>
      <c r="AH22" t="n">
        <v>121523.4449646278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9.072100000000001</v>
      </c>
      <c r="E23" t="n">
        <v>11.02</v>
      </c>
      <c r="F23" t="n">
        <v>7.34</v>
      </c>
      <c r="G23" t="n">
        <v>29.35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118.59</v>
      </c>
      <c r="Q23" t="n">
        <v>605.88</v>
      </c>
      <c r="R23" t="n">
        <v>32.79</v>
      </c>
      <c r="S23" t="n">
        <v>21.88</v>
      </c>
      <c r="T23" t="n">
        <v>4395.03</v>
      </c>
      <c r="U23" t="n">
        <v>0.67</v>
      </c>
      <c r="V23" t="n">
        <v>0.84</v>
      </c>
      <c r="W23" t="n">
        <v>1.02</v>
      </c>
      <c r="X23" t="n">
        <v>0.28</v>
      </c>
      <c r="Y23" t="n">
        <v>1</v>
      </c>
      <c r="Z23" t="n">
        <v>10</v>
      </c>
      <c r="AA23" t="n">
        <v>97.06977663862267</v>
      </c>
      <c r="AB23" t="n">
        <v>132.8151508132157</v>
      </c>
      <c r="AC23" t="n">
        <v>120.1394592268727</v>
      </c>
      <c r="AD23" t="n">
        <v>97069.77663862267</v>
      </c>
      <c r="AE23" t="n">
        <v>132815.1508132157</v>
      </c>
      <c r="AF23" t="n">
        <v>2.004705670331442e-06</v>
      </c>
      <c r="AG23" t="n">
        <v>0.1147916666666667</v>
      </c>
      <c r="AH23" t="n">
        <v>120139.4592268727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9.133599999999999</v>
      </c>
      <c r="E24" t="n">
        <v>10.95</v>
      </c>
      <c r="F24" t="n">
        <v>7.32</v>
      </c>
      <c r="G24" t="n">
        <v>31.36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12</v>
      </c>
      <c r="N24" t="n">
        <v>77.84</v>
      </c>
      <c r="O24" t="n">
        <v>35371.22</v>
      </c>
      <c r="P24" t="n">
        <v>117.49</v>
      </c>
      <c r="Q24" t="n">
        <v>605.88</v>
      </c>
      <c r="R24" t="n">
        <v>32.16</v>
      </c>
      <c r="S24" t="n">
        <v>21.88</v>
      </c>
      <c r="T24" t="n">
        <v>4086.53</v>
      </c>
      <c r="U24" t="n">
        <v>0.68</v>
      </c>
      <c r="V24" t="n">
        <v>0.85</v>
      </c>
      <c r="W24" t="n">
        <v>1.01</v>
      </c>
      <c r="X24" t="n">
        <v>0.26</v>
      </c>
      <c r="Y24" t="n">
        <v>1</v>
      </c>
      <c r="Z24" t="n">
        <v>10</v>
      </c>
      <c r="AA24" t="n">
        <v>95.7071200235755</v>
      </c>
      <c r="AB24" t="n">
        <v>130.950703916342</v>
      </c>
      <c r="AC24" t="n">
        <v>118.4529525250683</v>
      </c>
      <c r="AD24" t="n">
        <v>95707.12002357549</v>
      </c>
      <c r="AE24" t="n">
        <v>130950.703916342</v>
      </c>
      <c r="AF24" t="n">
        <v>2.018295621800824e-06</v>
      </c>
      <c r="AG24" t="n">
        <v>0.1140625</v>
      </c>
      <c r="AH24" t="n">
        <v>118452.9525250683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9.138</v>
      </c>
      <c r="E25" t="n">
        <v>10.94</v>
      </c>
      <c r="F25" t="n">
        <v>7.31</v>
      </c>
      <c r="G25" t="n">
        <v>31.33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12</v>
      </c>
      <c r="N25" t="n">
        <v>78.09</v>
      </c>
      <c r="O25" t="n">
        <v>35432.93</v>
      </c>
      <c r="P25" t="n">
        <v>117.42</v>
      </c>
      <c r="Q25" t="n">
        <v>605.84</v>
      </c>
      <c r="R25" t="n">
        <v>31.99</v>
      </c>
      <c r="S25" t="n">
        <v>21.88</v>
      </c>
      <c r="T25" t="n">
        <v>4004.22</v>
      </c>
      <c r="U25" t="n">
        <v>0.68</v>
      </c>
      <c r="V25" t="n">
        <v>0.85</v>
      </c>
      <c r="W25" t="n">
        <v>1.01</v>
      </c>
      <c r="X25" t="n">
        <v>0.25</v>
      </c>
      <c r="Y25" t="n">
        <v>1</v>
      </c>
      <c r="Z25" t="n">
        <v>10</v>
      </c>
      <c r="AA25" t="n">
        <v>95.58760385762633</v>
      </c>
      <c r="AB25" t="n">
        <v>130.7871766254093</v>
      </c>
      <c r="AC25" t="n">
        <v>118.3050320492702</v>
      </c>
      <c r="AD25" t="n">
        <v>95587.60385762634</v>
      </c>
      <c r="AE25" t="n">
        <v>130787.1766254093</v>
      </c>
      <c r="AF25" t="n">
        <v>2.019267911011642e-06</v>
      </c>
      <c r="AG25" t="n">
        <v>0.1139583333333333</v>
      </c>
      <c r="AH25" t="n">
        <v>118305.0320492702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9.1867</v>
      </c>
      <c r="E26" t="n">
        <v>10.89</v>
      </c>
      <c r="F26" t="n">
        <v>7.31</v>
      </c>
      <c r="G26" t="n">
        <v>33.72</v>
      </c>
      <c r="H26" t="n">
        <v>0.44</v>
      </c>
      <c r="I26" t="n">
        <v>13</v>
      </c>
      <c r="J26" t="n">
        <v>285.9</v>
      </c>
      <c r="K26" t="n">
        <v>60.56</v>
      </c>
      <c r="L26" t="n">
        <v>7</v>
      </c>
      <c r="M26" t="n">
        <v>11</v>
      </c>
      <c r="N26" t="n">
        <v>78.34</v>
      </c>
      <c r="O26" t="n">
        <v>35494.74</v>
      </c>
      <c r="P26" t="n">
        <v>116.4</v>
      </c>
      <c r="Q26" t="n">
        <v>605.9400000000001</v>
      </c>
      <c r="R26" t="n">
        <v>31.85</v>
      </c>
      <c r="S26" t="n">
        <v>21.88</v>
      </c>
      <c r="T26" t="n">
        <v>3936.37</v>
      </c>
      <c r="U26" t="n">
        <v>0.6899999999999999</v>
      </c>
      <c r="V26" t="n">
        <v>0.85</v>
      </c>
      <c r="W26" t="n">
        <v>1.01</v>
      </c>
      <c r="X26" t="n">
        <v>0.25</v>
      </c>
      <c r="Y26" t="n">
        <v>1</v>
      </c>
      <c r="Z26" t="n">
        <v>10</v>
      </c>
      <c r="AA26" t="n">
        <v>94.48557885249691</v>
      </c>
      <c r="AB26" t="n">
        <v>129.27933739548</v>
      </c>
      <c r="AC26" t="n">
        <v>116.9410988791793</v>
      </c>
      <c r="AD26" t="n">
        <v>94485.57885249691</v>
      </c>
      <c r="AE26" t="n">
        <v>129279.33739548</v>
      </c>
      <c r="AF26" t="n">
        <v>2.030029384776827e-06</v>
      </c>
      <c r="AG26" t="n">
        <v>0.1134375</v>
      </c>
      <c r="AH26" t="n">
        <v>116941.0988791793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9.1844</v>
      </c>
      <c r="E27" t="n">
        <v>10.89</v>
      </c>
      <c r="F27" t="n">
        <v>7.31</v>
      </c>
      <c r="G27" t="n">
        <v>33.73</v>
      </c>
      <c r="H27" t="n">
        <v>0.45</v>
      </c>
      <c r="I27" t="n">
        <v>13</v>
      </c>
      <c r="J27" t="n">
        <v>286.4</v>
      </c>
      <c r="K27" t="n">
        <v>60.56</v>
      </c>
      <c r="L27" t="n">
        <v>7.25</v>
      </c>
      <c r="M27" t="n">
        <v>11</v>
      </c>
      <c r="N27" t="n">
        <v>78.59</v>
      </c>
      <c r="O27" t="n">
        <v>35556.78</v>
      </c>
      <c r="P27" t="n">
        <v>116.5</v>
      </c>
      <c r="Q27" t="n">
        <v>605.92</v>
      </c>
      <c r="R27" t="n">
        <v>31.97</v>
      </c>
      <c r="S27" t="n">
        <v>21.88</v>
      </c>
      <c r="T27" t="n">
        <v>3997.97</v>
      </c>
      <c r="U27" t="n">
        <v>0.68</v>
      </c>
      <c r="V27" t="n">
        <v>0.85</v>
      </c>
      <c r="W27" t="n">
        <v>1.01</v>
      </c>
      <c r="X27" t="n">
        <v>0.25</v>
      </c>
      <c r="Y27" t="n">
        <v>1</v>
      </c>
      <c r="Z27" t="n">
        <v>10</v>
      </c>
      <c r="AA27" t="n">
        <v>94.56799369413443</v>
      </c>
      <c r="AB27" t="n">
        <v>129.3921010176946</v>
      </c>
      <c r="AC27" t="n">
        <v>117.0431004995545</v>
      </c>
      <c r="AD27" t="n">
        <v>94567.99369413443</v>
      </c>
      <c r="AE27" t="n">
        <v>129392.1010176946</v>
      </c>
      <c r="AF27" t="n">
        <v>2.029521142689354e-06</v>
      </c>
      <c r="AG27" t="n">
        <v>0.1134375</v>
      </c>
      <c r="AH27" t="n">
        <v>117043.1004995545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9.185499999999999</v>
      </c>
      <c r="E28" t="n">
        <v>10.89</v>
      </c>
      <c r="F28" t="n">
        <v>7.31</v>
      </c>
      <c r="G28" t="n">
        <v>33.72</v>
      </c>
      <c r="H28" t="n">
        <v>0.47</v>
      </c>
      <c r="I28" t="n">
        <v>13</v>
      </c>
      <c r="J28" t="n">
        <v>286.9</v>
      </c>
      <c r="K28" t="n">
        <v>60.56</v>
      </c>
      <c r="L28" t="n">
        <v>7.5</v>
      </c>
      <c r="M28" t="n">
        <v>11</v>
      </c>
      <c r="N28" t="n">
        <v>78.84999999999999</v>
      </c>
      <c r="O28" t="n">
        <v>35618.8</v>
      </c>
      <c r="P28" t="n">
        <v>115.91</v>
      </c>
      <c r="Q28" t="n">
        <v>605.87</v>
      </c>
      <c r="R28" t="n">
        <v>31.72</v>
      </c>
      <c r="S28" t="n">
        <v>21.88</v>
      </c>
      <c r="T28" t="n">
        <v>3870.97</v>
      </c>
      <c r="U28" t="n">
        <v>0.6899999999999999</v>
      </c>
      <c r="V28" t="n">
        <v>0.85</v>
      </c>
      <c r="W28" t="n">
        <v>1.02</v>
      </c>
      <c r="X28" t="n">
        <v>0.25</v>
      </c>
      <c r="Y28" t="n">
        <v>1</v>
      </c>
      <c r="Z28" t="n">
        <v>10</v>
      </c>
      <c r="AA28" t="n">
        <v>94.20736127956633</v>
      </c>
      <c r="AB28" t="n">
        <v>128.8986678381035</v>
      </c>
      <c r="AC28" t="n">
        <v>116.5967598900856</v>
      </c>
      <c r="AD28" t="n">
        <v>94207.36127956632</v>
      </c>
      <c r="AE28" t="n">
        <v>128898.6678381035</v>
      </c>
      <c r="AF28" t="n">
        <v>2.029764214992059e-06</v>
      </c>
      <c r="AG28" t="n">
        <v>0.1134375</v>
      </c>
      <c r="AH28" t="n">
        <v>116596.7598900856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9.253299999999999</v>
      </c>
      <c r="E29" t="n">
        <v>10.81</v>
      </c>
      <c r="F29" t="n">
        <v>7.28</v>
      </c>
      <c r="G29" t="n">
        <v>36.4</v>
      </c>
      <c r="H29" t="n">
        <v>0.48</v>
      </c>
      <c r="I29" t="n">
        <v>12</v>
      </c>
      <c r="J29" t="n">
        <v>287.41</v>
      </c>
      <c r="K29" t="n">
        <v>60.56</v>
      </c>
      <c r="L29" t="n">
        <v>7.75</v>
      </c>
      <c r="M29" t="n">
        <v>10</v>
      </c>
      <c r="N29" t="n">
        <v>79.09999999999999</v>
      </c>
      <c r="O29" t="n">
        <v>35680.92</v>
      </c>
      <c r="P29" t="n">
        <v>114.93</v>
      </c>
      <c r="Q29" t="n">
        <v>605.99</v>
      </c>
      <c r="R29" t="n">
        <v>31.2</v>
      </c>
      <c r="S29" t="n">
        <v>21.88</v>
      </c>
      <c r="T29" t="n">
        <v>3617.58</v>
      </c>
      <c r="U29" t="n">
        <v>0.7</v>
      </c>
      <c r="V29" t="n">
        <v>0.85</v>
      </c>
      <c r="W29" t="n">
        <v>1</v>
      </c>
      <c r="X29" t="n">
        <v>0.22</v>
      </c>
      <c r="Y29" t="n">
        <v>1</v>
      </c>
      <c r="Z29" t="n">
        <v>10</v>
      </c>
      <c r="AA29" t="n">
        <v>92.85678521033476</v>
      </c>
      <c r="AB29" t="n">
        <v>127.0507500769708</v>
      </c>
      <c r="AC29" t="n">
        <v>114.925204806506</v>
      </c>
      <c r="AD29" t="n">
        <v>92856.78521033477</v>
      </c>
      <c r="AE29" t="n">
        <v>127050.7500769708</v>
      </c>
      <c r="AF29" t="n">
        <v>2.044746307831475e-06</v>
      </c>
      <c r="AG29" t="n">
        <v>0.1126041666666667</v>
      </c>
      <c r="AH29" t="n">
        <v>114925.204806506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9.252800000000001</v>
      </c>
      <c r="E30" t="n">
        <v>10.81</v>
      </c>
      <c r="F30" t="n">
        <v>7.28</v>
      </c>
      <c r="G30" t="n">
        <v>36.4</v>
      </c>
      <c r="H30" t="n">
        <v>0.49</v>
      </c>
      <c r="I30" t="n">
        <v>12</v>
      </c>
      <c r="J30" t="n">
        <v>287.91</v>
      </c>
      <c r="K30" t="n">
        <v>60.56</v>
      </c>
      <c r="L30" t="n">
        <v>8</v>
      </c>
      <c r="M30" t="n">
        <v>10</v>
      </c>
      <c r="N30" t="n">
        <v>79.36</v>
      </c>
      <c r="O30" t="n">
        <v>35743.15</v>
      </c>
      <c r="P30" t="n">
        <v>114.79</v>
      </c>
      <c r="Q30" t="n">
        <v>605.84</v>
      </c>
      <c r="R30" t="n">
        <v>30.99</v>
      </c>
      <c r="S30" t="n">
        <v>21.88</v>
      </c>
      <c r="T30" t="n">
        <v>3510.45</v>
      </c>
      <c r="U30" t="n">
        <v>0.71</v>
      </c>
      <c r="V30" t="n">
        <v>0.85</v>
      </c>
      <c r="W30" t="n">
        <v>1.01</v>
      </c>
      <c r="X30" t="n">
        <v>0.22</v>
      </c>
      <c r="Y30" t="n">
        <v>1</v>
      </c>
      <c r="Z30" t="n">
        <v>10</v>
      </c>
      <c r="AA30" t="n">
        <v>92.77935561776189</v>
      </c>
      <c r="AB30" t="n">
        <v>126.9448074924601</v>
      </c>
      <c r="AC30" t="n">
        <v>114.8293732335696</v>
      </c>
      <c r="AD30" t="n">
        <v>92779.35561776189</v>
      </c>
      <c r="AE30" t="n">
        <v>126944.8074924601</v>
      </c>
      <c r="AF30" t="n">
        <v>2.044635820421156e-06</v>
      </c>
      <c r="AG30" t="n">
        <v>0.1126041666666667</v>
      </c>
      <c r="AH30" t="n">
        <v>114829.3732335696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9.326700000000001</v>
      </c>
      <c r="E31" t="n">
        <v>10.72</v>
      </c>
      <c r="F31" t="n">
        <v>7.25</v>
      </c>
      <c r="G31" t="n">
        <v>39.53</v>
      </c>
      <c r="H31" t="n">
        <v>0.51</v>
      </c>
      <c r="I31" t="n">
        <v>11</v>
      </c>
      <c r="J31" t="n">
        <v>288.42</v>
      </c>
      <c r="K31" t="n">
        <v>60.56</v>
      </c>
      <c r="L31" t="n">
        <v>8.25</v>
      </c>
      <c r="M31" t="n">
        <v>9</v>
      </c>
      <c r="N31" t="n">
        <v>79.61</v>
      </c>
      <c r="O31" t="n">
        <v>35805.48</v>
      </c>
      <c r="P31" t="n">
        <v>113.81</v>
      </c>
      <c r="Q31" t="n">
        <v>605.84</v>
      </c>
      <c r="R31" t="n">
        <v>29.91</v>
      </c>
      <c r="S31" t="n">
        <v>21.88</v>
      </c>
      <c r="T31" t="n">
        <v>2978.31</v>
      </c>
      <c r="U31" t="n">
        <v>0.73</v>
      </c>
      <c r="V31" t="n">
        <v>0.85</v>
      </c>
      <c r="W31" t="n">
        <v>1.01</v>
      </c>
      <c r="X31" t="n">
        <v>0.19</v>
      </c>
      <c r="Y31" t="n">
        <v>1</v>
      </c>
      <c r="Z31" t="n">
        <v>10</v>
      </c>
      <c r="AA31" t="n">
        <v>91.39003947195931</v>
      </c>
      <c r="AB31" t="n">
        <v>125.0438838494715</v>
      </c>
      <c r="AC31" t="n">
        <v>113.1098710751041</v>
      </c>
      <c r="AD31" t="n">
        <v>91390.03947195932</v>
      </c>
      <c r="AE31" t="n">
        <v>125043.8838494715</v>
      </c>
      <c r="AF31" t="n">
        <v>2.060965859666478e-06</v>
      </c>
      <c r="AG31" t="n">
        <v>0.1116666666666667</v>
      </c>
      <c r="AH31" t="n">
        <v>113109.871075104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9.3165</v>
      </c>
      <c r="E32" t="n">
        <v>10.73</v>
      </c>
      <c r="F32" t="n">
        <v>7.26</v>
      </c>
      <c r="G32" t="n">
        <v>39.59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113.61</v>
      </c>
      <c r="Q32" t="n">
        <v>605.86</v>
      </c>
      <c r="R32" t="n">
        <v>30.32</v>
      </c>
      <c r="S32" t="n">
        <v>21.88</v>
      </c>
      <c r="T32" t="n">
        <v>3180.87</v>
      </c>
      <c r="U32" t="n">
        <v>0.72</v>
      </c>
      <c r="V32" t="n">
        <v>0.85</v>
      </c>
      <c r="W32" t="n">
        <v>1.01</v>
      </c>
      <c r="X32" t="n">
        <v>0.2</v>
      </c>
      <c r="Y32" t="n">
        <v>1</v>
      </c>
      <c r="Z32" t="n">
        <v>10</v>
      </c>
      <c r="AA32" t="n">
        <v>91.4031825673997</v>
      </c>
      <c r="AB32" t="n">
        <v>125.0618668124854</v>
      </c>
      <c r="AC32" t="n">
        <v>113.1261377693672</v>
      </c>
      <c r="AD32" t="n">
        <v>91403.18256739969</v>
      </c>
      <c r="AE32" t="n">
        <v>125061.8668124854</v>
      </c>
      <c r="AF32" t="n">
        <v>2.058711916495947e-06</v>
      </c>
      <c r="AG32" t="n">
        <v>0.1117708333333333</v>
      </c>
      <c r="AH32" t="n">
        <v>113126.1377693672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9.318199999999999</v>
      </c>
      <c r="E33" t="n">
        <v>10.73</v>
      </c>
      <c r="F33" t="n">
        <v>7.26</v>
      </c>
      <c r="G33" t="n">
        <v>39.58</v>
      </c>
      <c r="H33" t="n">
        <v>0.54</v>
      </c>
      <c r="I33" t="n">
        <v>11</v>
      </c>
      <c r="J33" t="n">
        <v>289.43</v>
      </c>
      <c r="K33" t="n">
        <v>60.56</v>
      </c>
      <c r="L33" t="n">
        <v>8.75</v>
      </c>
      <c r="M33" t="n">
        <v>9</v>
      </c>
      <c r="N33" t="n">
        <v>80.12</v>
      </c>
      <c r="O33" t="n">
        <v>35930.44</v>
      </c>
      <c r="P33" t="n">
        <v>113</v>
      </c>
      <c r="Q33" t="n">
        <v>605.9</v>
      </c>
      <c r="R33" t="n">
        <v>30.37</v>
      </c>
      <c r="S33" t="n">
        <v>21.88</v>
      </c>
      <c r="T33" t="n">
        <v>3208.27</v>
      </c>
      <c r="U33" t="n">
        <v>0.72</v>
      </c>
      <c r="V33" t="n">
        <v>0.85</v>
      </c>
      <c r="W33" t="n">
        <v>1.01</v>
      </c>
      <c r="X33" t="n">
        <v>0.2</v>
      </c>
      <c r="Y33" t="n">
        <v>1</v>
      </c>
      <c r="Z33" t="n">
        <v>10</v>
      </c>
      <c r="AA33" t="n">
        <v>91.0306210694708</v>
      </c>
      <c r="AB33" t="n">
        <v>124.5521117347661</v>
      </c>
      <c r="AC33" t="n">
        <v>112.6650330008195</v>
      </c>
      <c r="AD33" t="n">
        <v>91030.6210694708</v>
      </c>
      <c r="AE33" t="n">
        <v>124552.1117347661</v>
      </c>
      <c r="AF33" t="n">
        <v>2.059087573691035e-06</v>
      </c>
      <c r="AG33" t="n">
        <v>0.1117708333333333</v>
      </c>
      <c r="AH33" t="n">
        <v>112665.0330008195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9.379899999999999</v>
      </c>
      <c r="E34" t="n">
        <v>10.66</v>
      </c>
      <c r="F34" t="n">
        <v>7.24</v>
      </c>
      <c r="G34" t="n">
        <v>43.43</v>
      </c>
      <c r="H34" t="n">
        <v>0.55</v>
      </c>
      <c r="I34" t="n">
        <v>10</v>
      </c>
      <c r="J34" t="n">
        <v>289.94</v>
      </c>
      <c r="K34" t="n">
        <v>60.56</v>
      </c>
      <c r="L34" t="n">
        <v>9</v>
      </c>
      <c r="M34" t="n">
        <v>8</v>
      </c>
      <c r="N34" t="n">
        <v>80.38</v>
      </c>
      <c r="O34" t="n">
        <v>35993.08</v>
      </c>
      <c r="P34" t="n">
        <v>112.37</v>
      </c>
      <c r="Q34" t="n">
        <v>605.84</v>
      </c>
      <c r="R34" t="n">
        <v>29.81</v>
      </c>
      <c r="S34" t="n">
        <v>21.88</v>
      </c>
      <c r="T34" t="n">
        <v>2933.14</v>
      </c>
      <c r="U34" t="n">
        <v>0.73</v>
      </c>
      <c r="V34" t="n">
        <v>0.85</v>
      </c>
      <c r="W34" t="n">
        <v>1</v>
      </c>
      <c r="X34" t="n">
        <v>0.18</v>
      </c>
      <c r="Y34" t="n">
        <v>1</v>
      </c>
      <c r="Z34" t="n">
        <v>10</v>
      </c>
      <c r="AA34" t="n">
        <v>90.01400065194204</v>
      </c>
      <c r="AB34" t="n">
        <v>123.1611268293765</v>
      </c>
      <c r="AC34" t="n">
        <v>111.4068017425403</v>
      </c>
      <c r="AD34" t="n">
        <v>90014.00065194204</v>
      </c>
      <c r="AE34" t="n">
        <v>123161.1268293765</v>
      </c>
      <c r="AF34" t="n">
        <v>2.072721720124545e-06</v>
      </c>
      <c r="AG34" t="n">
        <v>0.1110416666666667</v>
      </c>
      <c r="AH34" t="n">
        <v>111406.8017425403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9.3796</v>
      </c>
      <c r="E35" t="n">
        <v>10.66</v>
      </c>
      <c r="F35" t="n">
        <v>7.24</v>
      </c>
      <c r="G35" t="n">
        <v>43.43</v>
      </c>
      <c r="H35" t="n">
        <v>0.57</v>
      </c>
      <c r="I35" t="n">
        <v>10</v>
      </c>
      <c r="J35" t="n">
        <v>290.45</v>
      </c>
      <c r="K35" t="n">
        <v>60.56</v>
      </c>
      <c r="L35" t="n">
        <v>9.25</v>
      </c>
      <c r="M35" t="n">
        <v>8</v>
      </c>
      <c r="N35" t="n">
        <v>80.64</v>
      </c>
      <c r="O35" t="n">
        <v>36055.83</v>
      </c>
      <c r="P35" t="n">
        <v>112.09</v>
      </c>
      <c r="Q35" t="n">
        <v>605.84</v>
      </c>
      <c r="R35" t="n">
        <v>29.71</v>
      </c>
      <c r="S35" t="n">
        <v>21.88</v>
      </c>
      <c r="T35" t="n">
        <v>2881.93</v>
      </c>
      <c r="U35" t="n">
        <v>0.74</v>
      </c>
      <c r="V35" t="n">
        <v>0.85</v>
      </c>
      <c r="W35" t="n">
        <v>1.01</v>
      </c>
      <c r="X35" t="n">
        <v>0.18</v>
      </c>
      <c r="Y35" t="n">
        <v>1</v>
      </c>
      <c r="Z35" t="n">
        <v>10</v>
      </c>
      <c r="AA35" t="n">
        <v>89.85436276222978</v>
      </c>
      <c r="AB35" t="n">
        <v>122.9427032259456</v>
      </c>
      <c r="AC35" t="n">
        <v>111.2092241812613</v>
      </c>
      <c r="AD35" t="n">
        <v>89854.36276222978</v>
      </c>
      <c r="AE35" t="n">
        <v>122942.7032259456</v>
      </c>
      <c r="AF35" t="n">
        <v>2.072655427678353e-06</v>
      </c>
      <c r="AG35" t="n">
        <v>0.1110416666666667</v>
      </c>
      <c r="AH35" t="n">
        <v>111209.2241812613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9.375500000000001</v>
      </c>
      <c r="E36" t="n">
        <v>10.67</v>
      </c>
      <c r="F36" t="n">
        <v>7.24</v>
      </c>
      <c r="G36" t="n">
        <v>43.46</v>
      </c>
      <c r="H36" t="n">
        <v>0.58</v>
      </c>
      <c r="I36" t="n">
        <v>10</v>
      </c>
      <c r="J36" t="n">
        <v>290.96</v>
      </c>
      <c r="K36" t="n">
        <v>60.56</v>
      </c>
      <c r="L36" t="n">
        <v>9.5</v>
      </c>
      <c r="M36" t="n">
        <v>8</v>
      </c>
      <c r="N36" t="n">
        <v>80.90000000000001</v>
      </c>
      <c r="O36" t="n">
        <v>36118.68</v>
      </c>
      <c r="P36" t="n">
        <v>111.45</v>
      </c>
      <c r="Q36" t="n">
        <v>605.85</v>
      </c>
      <c r="R36" t="n">
        <v>29.82</v>
      </c>
      <c r="S36" t="n">
        <v>21.88</v>
      </c>
      <c r="T36" t="n">
        <v>2939.11</v>
      </c>
      <c r="U36" t="n">
        <v>0.73</v>
      </c>
      <c r="V36" t="n">
        <v>0.85</v>
      </c>
      <c r="W36" t="n">
        <v>1.01</v>
      </c>
      <c r="X36" t="n">
        <v>0.18</v>
      </c>
      <c r="Y36" t="n">
        <v>1</v>
      </c>
      <c r="Z36" t="n">
        <v>10</v>
      </c>
      <c r="AA36" t="n">
        <v>89.52163449137767</v>
      </c>
      <c r="AB36" t="n">
        <v>122.4874497268307</v>
      </c>
      <c r="AC36" t="n">
        <v>110.7974194371495</v>
      </c>
      <c r="AD36" t="n">
        <v>89521.63449137767</v>
      </c>
      <c r="AE36" t="n">
        <v>122487.4497268307</v>
      </c>
      <c r="AF36" t="n">
        <v>2.071749430913728e-06</v>
      </c>
      <c r="AG36" t="n">
        <v>0.1111458333333333</v>
      </c>
      <c r="AH36" t="n">
        <v>110797.4194371495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9.3767</v>
      </c>
      <c r="E37" t="n">
        <v>10.66</v>
      </c>
      <c r="F37" t="n">
        <v>7.24</v>
      </c>
      <c r="G37" t="n">
        <v>43.45</v>
      </c>
      <c r="H37" t="n">
        <v>0.6</v>
      </c>
      <c r="I37" t="n">
        <v>10</v>
      </c>
      <c r="J37" t="n">
        <v>291.47</v>
      </c>
      <c r="K37" t="n">
        <v>60.56</v>
      </c>
      <c r="L37" t="n">
        <v>9.75</v>
      </c>
      <c r="M37" t="n">
        <v>8</v>
      </c>
      <c r="N37" t="n">
        <v>81.16</v>
      </c>
      <c r="O37" t="n">
        <v>36181.64</v>
      </c>
      <c r="P37" t="n">
        <v>110.69</v>
      </c>
      <c r="Q37" t="n">
        <v>605.84</v>
      </c>
      <c r="R37" t="n">
        <v>29.87</v>
      </c>
      <c r="S37" t="n">
        <v>21.88</v>
      </c>
      <c r="T37" t="n">
        <v>2961.82</v>
      </c>
      <c r="U37" t="n">
        <v>0.73</v>
      </c>
      <c r="V37" t="n">
        <v>0.85</v>
      </c>
      <c r="W37" t="n">
        <v>1.01</v>
      </c>
      <c r="X37" t="n">
        <v>0.18</v>
      </c>
      <c r="Y37" t="n">
        <v>1</v>
      </c>
      <c r="Z37" t="n">
        <v>10</v>
      </c>
      <c r="AA37" t="n">
        <v>89.06902043400555</v>
      </c>
      <c r="AB37" t="n">
        <v>121.8681632056115</v>
      </c>
      <c r="AC37" t="n">
        <v>110.2372367523411</v>
      </c>
      <c r="AD37" t="n">
        <v>89069.02043400555</v>
      </c>
      <c r="AE37" t="n">
        <v>121868.1632056115</v>
      </c>
      <c r="AF37" t="n">
        <v>2.072014600698496e-06</v>
      </c>
      <c r="AG37" t="n">
        <v>0.1110416666666667</v>
      </c>
      <c r="AH37" t="n">
        <v>110237.2367523412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9.440899999999999</v>
      </c>
      <c r="E38" t="n">
        <v>10.59</v>
      </c>
      <c r="F38" t="n">
        <v>7.22</v>
      </c>
      <c r="G38" t="n">
        <v>48.14</v>
      </c>
      <c r="H38" t="n">
        <v>0.61</v>
      </c>
      <c r="I38" t="n">
        <v>9</v>
      </c>
      <c r="J38" t="n">
        <v>291.98</v>
      </c>
      <c r="K38" t="n">
        <v>60.56</v>
      </c>
      <c r="L38" t="n">
        <v>10</v>
      </c>
      <c r="M38" t="n">
        <v>7</v>
      </c>
      <c r="N38" t="n">
        <v>81.42</v>
      </c>
      <c r="O38" t="n">
        <v>36244.71</v>
      </c>
      <c r="P38" t="n">
        <v>109.97</v>
      </c>
      <c r="Q38" t="n">
        <v>605.86</v>
      </c>
      <c r="R38" t="n">
        <v>29.27</v>
      </c>
      <c r="S38" t="n">
        <v>21.88</v>
      </c>
      <c r="T38" t="n">
        <v>2669.08</v>
      </c>
      <c r="U38" t="n">
        <v>0.75</v>
      </c>
      <c r="V38" t="n">
        <v>0.86</v>
      </c>
      <c r="W38" t="n">
        <v>1</v>
      </c>
      <c r="X38" t="n">
        <v>0.16</v>
      </c>
      <c r="Y38" t="n">
        <v>1</v>
      </c>
      <c r="Z38" t="n">
        <v>10</v>
      </c>
      <c r="AA38" t="n">
        <v>87.9968199000749</v>
      </c>
      <c r="AB38" t="n">
        <v>120.4011311329392</v>
      </c>
      <c r="AC38" t="n">
        <v>108.9102161616918</v>
      </c>
      <c r="AD38" t="n">
        <v>87996.8199000749</v>
      </c>
      <c r="AE38" t="n">
        <v>120401.1311329392</v>
      </c>
      <c r="AF38" t="n">
        <v>2.086201184183608e-06</v>
      </c>
      <c r="AG38" t="n">
        <v>0.1103125</v>
      </c>
      <c r="AH38" t="n">
        <v>108910.2161616918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9.441599999999999</v>
      </c>
      <c r="E39" t="n">
        <v>10.59</v>
      </c>
      <c r="F39" t="n">
        <v>7.22</v>
      </c>
      <c r="G39" t="n">
        <v>48.14</v>
      </c>
      <c r="H39" t="n">
        <v>0.62</v>
      </c>
      <c r="I39" t="n">
        <v>9</v>
      </c>
      <c r="J39" t="n">
        <v>292.49</v>
      </c>
      <c r="K39" t="n">
        <v>60.56</v>
      </c>
      <c r="L39" t="n">
        <v>10.25</v>
      </c>
      <c r="M39" t="n">
        <v>7</v>
      </c>
      <c r="N39" t="n">
        <v>81.68000000000001</v>
      </c>
      <c r="O39" t="n">
        <v>36307.88</v>
      </c>
      <c r="P39" t="n">
        <v>110.1</v>
      </c>
      <c r="Q39" t="n">
        <v>605.84</v>
      </c>
      <c r="R39" t="n">
        <v>29.25</v>
      </c>
      <c r="S39" t="n">
        <v>21.88</v>
      </c>
      <c r="T39" t="n">
        <v>2654.96</v>
      </c>
      <c r="U39" t="n">
        <v>0.75</v>
      </c>
      <c r="V39" t="n">
        <v>0.86</v>
      </c>
      <c r="W39" t="n">
        <v>1</v>
      </c>
      <c r="X39" t="n">
        <v>0.16</v>
      </c>
      <c r="Y39" t="n">
        <v>1</v>
      </c>
      <c r="Z39" t="n">
        <v>10</v>
      </c>
      <c r="AA39" t="n">
        <v>88.06537230404759</v>
      </c>
      <c r="AB39" t="n">
        <v>120.4949275563732</v>
      </c>
      <c r="AC39" t="n">
        <v>108.9950607861174</v>
      </c>
      <c r="AD39" t="n">
        <v>88065.37230404759</v>
      </c>
      <c r="AE39" t="n">
        <v>120494.9275563732</v>
      </c>
      <c r="AF39" t="n">
        <v>2.086355866558056e-06</v>
      </c>
      <c r="AG39" t="n">
        <v>0.1103125</v>
      </c>
      <c r="AH39" t="n">
        <v>108995.0607861174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9.4429</v>
      </c>
      <c r="E40" t="n">
        <v>10.59</v>
      </c>
      <c r="F40" t="n">
        <v>7.22</v>
      </c>
      <c r="G40" t="n">
        <v>48.13</v>
      </c>
      <c r="H40" t="n">
        <v>0.64</v>
      </c>
      <c r="I40" t="n">
        <v>9</v>
      </c>
      <c r="J40" t="n">
        <v>293</v>
      </c>
      <c r="K40" t="n">
        <v>60.56</v>
      </c>
      <c r="L40" t="n">
        <v>10.5</v>
      </c>
      <c r="M40" t="n">
        <v>7</v>
      </c>
      <c r="N40" t="n">
        <v>81.95</v>
      </c>
      <c r="O40" t="n">
        <v>36371.17</v>
      </c>
      <c r="P40" t="n">
        <v>109.88</v>
      </c>
      <c r="Q40" t="n">
        <v>605.84</v>
      </c>
      <c r="R40" t="n">
        <v>29.13</v>
      </c>
      <c r="S40" t="n">
        <v>21.88</v>
      </c>
      <c r="T40" t="n">
        <v>2596.87</v>
      </c>
      <c r="U40" t="n">
        <v>0.75</v>
      </c>
      <c r="V40" t="n">
        <v>0.86</v>
      </c>
      <c r="W40" t="n">
        <v>1.01</v>
      </c>
      <c r="X40" t="n">
        <v>0.16</v>
      </c>
      <c r="Y40" t="n">
        <v>1</v>
      </c>
      <c r="Z40" t="n">
        <v>10</v>
      </c>
      <c r="AA40" t="n">
        <v>87.92673491370863</v>
      </c>
      <c r="AB40" t="n">
        <v>120.3052377626615</v>
      </c>
      <c r="AC40" t="n">
        <v>108.8234747200862</v>
      </c>
      <c r="AD40" t="n">
        <v>87926.73491370863</v>
      </c>
      <c r="AE40" t="n">
        <v>120305.2377626615</v>
      </c>
      <c r="AF40" t="n">
        <v>2.086643133824888e-06</v>
      </c>
      <c r="AG40" t="n">
        <v>0.1103125</v>
      </c>
      <c r="AH40" t="n">
        <v>108823.4747200862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9.436400000000001</v>
      </c>
      <c r="E41" t="n">
        <v>10.6</v>
      </c>
      <c r="F41" t="n">
        <v>7.23</v>
      </c>
      <c r="G41" t="n">
        <v>48.17</v>
      </c>
      <c r="H41" t="n">
        <v>0.65</v>
      </c>
      <c r="I41" t="n">
        <v>9</v>
      </c>
      <c r="J41" t="n">
        <v>293.52</v>
      </c>
      <c r="K41" t="n">
        <v>60.56</v>
      </c>
      <c r="L41" t="n">
        <v>10.75</v>
      </c>
      <c r="M41" t="n">
        <v>7</v>
      </c>
      <c r="N41" t="n">
        <v>82.20999999999999</v>
      </c>
      <c r="O41" t="n">
        <v>36434.56</v>
      </c>
      <c r="P41" t="n">
        <v>108.8</v>
      </c>
      <c r="Q41" t="n">
        <v>605.86</v>
      </c>
      <c r="R41" t="n">
        <v>29.39</v>
      </c>
      <c r="S41" t="n">
        <v>21.88</v>
      </c>
      <c r="T41" t="n">
        <v>2726.05</v>
      </c>
      <c r="U41" t="n">
        <v>0.74</v>
      </c>
      <c r="V41" t="n">
        <v>0.86</v>
      </c>
      <c r="W41" t="n">
        <v>1</v>
      </c>
      <c r="X41" t="n">
        <v>0.17</v>
      </c>
      <c r="Y41" t="n">
        <v>1</v>
      </c>
      <c r="Z41" t="n">
        <v>10</v>
      </c>
      <c r="AA41" t="n">
        <v>87.39478278324506</v>
      </c>
      <c r="AB41" t="n">
        <v>119.5773973896899</v>
      </c>
      <c r="AC41" t="n">
        <v>108.1650984107804</v>
      </c>
      <c r="AD41" t="n">
        <v>87394.78278324506</v>
      </c>
      <c r="AE41" t="n">
        <v>119577.3973896899</v>
      </c>
      <c r="AF41" t="n">
        <v>2.085206797490726e-06</v>
      </c>
      <c r="AG41" t="n">
        <v>0.1104166666666667</v>
      </c>
      <c r="AH41" t="n">
        <v>108165.0984107804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9.501899999999999</v>
      </c>
      <c r="E42" t="n">
        <v>10.52</v>
      </c>
      <c r="F42" t="n">
        <v>7.21</v>
      </c>
      <c r="G42" t="n">
        <v>54.04</v>
      </c>
      <c r="H42" t="n">
        <v>0.67</v>
      </c>
      <c r="I42" t="n">
        <v>8</v>
      </c>
      <c r="J42" t="n">
        <v>294.03</v>
      </c>
      <c r="K42" t="n">
        <v>60.56</v>
      </c>
      <c r="L42" t="n">
        <v>11</v>
      </c>
      <c r="M42" t="n">
        <v>6</v>
      </c>
      <c r="N42" t="n">
        <v>82.48</v>
      </c>
      <c r="O42" t="n">
        <v>36498.06</v>
      </c>
      <c r="P42" t="n">
        <v>107.64</v>
      </c>
      <c r="Q42" t="n">
        <v>605.84</v>
      </c>
      <c r="R42" t="n">
        <v>28.67</v>
      </c>
      <c r="S42" t="n">
        <v>21.88</v>
      </c>
      <c r="T42" t="n">
        <v>2370.95</v>
      </c>
      <c r="U42" t="n">
        <v>0.76</v>
      </c>
      <c r="V42" t="n">
        <v>0.86</v>
      </c>
      <c r="W42" t="n">
        <v>1.01</v>
      </c>
      <c r="X42" t="n">
        <v>0.15</v>
      </c>
      <c r="Y42" t="n">
        <v>1</v>
      </c>
      <c r="Z42" t="n">
        <v>10</v>
      </c>
      <c r="AA42" t="n">
        <v>86.07673560362507</v>
      </c>
      <c r="AB42" t="n">
        <v>117.7739870903971</v>
      </c>
      <c r="AC42" t="n">
        <v>106.5338030593492</v>
      </c>
      <c r="AD42" t="n">
        <v>86076.73560362507</v>
      </c>
      <c r="AE42" t="n">
        <v>117773.9870903971</v>
      </c>
      <c r="AF42" t="n">
        <v>2.09968064824267e-06</v>
      </c>
      <c r="AG42" t="n">
        <v>0.1095833333333333</v>
      </c>
      <c r="AH42" t="n">
        <v>106533.8030593492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9.513</v>
      </c>
      <c r="E43" t="n">
        <v>10.51</v>
      </c>
      <c r="F43" t="n">
        <v>7.19</v>
      </c>
      <c r="G43" t="n">
        <v>53.95</v>
      </c>
      <c r="H43" t="n">
        <v>0.68</v>
      </c>
      <c r="I43" t="n">
        <v>8</v>
      </c>
      <c r="J43" t="n">
        <v>294.55</v>
      </c>
      <c r="K43" t="n">
        <v>60.56</v>
      </c>
      <c r="L43" t="n">
        <v>11.25</v>
      </c>
      <c r="M43" t="n">
        <v>6</v>
      </c>
      <c r="N43" t="n">
        <v>82.73999999999999</v>
      </c>
      <c r="O43" t="n">
        <v>36561.67</v>
      </c>
      <c r="P43" t="n">
        <v>107.64</v>
      </c>
      <c r="Q43" t="n">
        <v>605.89</v>
      </c>
      <c r="R43" t="n">
        <v>28.45</v>
      </c>
      <c r="S43" t="n">
        <v>21.88</v>
      </c>
      <c r="T43" t="n">
        <v>2264.04</v>
      </c>
      <c r="U43" t="n">
        <v>0.77</v>
      </c>
      <c r="V43" t="n">
        <v>0.86</v>
      </c>
      <c r="W43" t="n">
        <v>1</v>
      </c>
      <c r="X43" t="n">
        <v>0.14</v>
      </c>
      <c r="Y43" t="n">
        <v>1</v>
      </c>
      <c r="Z43" t="n">
        <v>10</v>
      </c>
      <c r="AA43" t="n">
        <v>85.91608046124668</v>
      </c>
      <c r="AB43" t="n">
        <v>117.5541716369904</v>
      </c>
      <c r="AC43" t="n">
        <v>106.3349664843027</v>
      </c>
      <c r="AD43" t="n">
        <v>85916.08046124667</v>
      </c>
      <c r="AE43" t="n">
        <v>117554.1716369904</v>
      </c>
      <c r="AF43" t="n">
        <v>2.102133468751778e-06</v>
      </c>
      <c r="AG43" t="n">
        <v>0.1094791666666667</v>
      </c>
      <c r="AH43" t="n">
        <v>106334.9664843027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9.52</v>
      </c>
      <c r="E44" t="n">
        <v>10.5</v>
      </c>
      <c r="F44" t="n">
        <v>7.19</v>
      </c>
      <c r="G44" t="n">
        <v>53.89</v>
      </c>
      <c r="H44" t="n">
        <v>0.6899999999999999</v>
      </c>
      <c r="I44" t="n">
        <v>8</v>
      </c>
      <c r="J44" t="n">
        <v>295.06</v>
      </c>
      <c r="K44" t="n">
        <v>60.56</v>
      </c>
      <c r="L44" t="n">
        <v>11.5</v>
      </c>
      <c r="M44" t="n">
        <v>6</v>
      </c>
      <c r="N44" t="n">
        <v>83.01000000000001</v>
      </c>
      <c r="O44" t="n">
        <v>36625.39</v>
      </c>
      <c r="P44" t="n">
        <v>106.83</v>
      </c>
      <c r="Q44" t="n">
        <v>605.84</v>
      </c>
      <c r="R44" t="n">
        <v>28.17</v>
      </c>
      <c r="S44" t="n">
        <v>21.88</v>
      </c>
      <c r="T44" t="n">
        <v>2123.46</v>
      </c>
      <c r="U44" t="n">
        <v>0.78</v>
      </c>
      <c r="V44" t="n">
        <v>0.86</v>
      </c>
      <c r="W44" t="n">
        <v>1</v>
      </c>
      <c r="X44" t="n">
        <v>0.13</v>
      </c>
      <c r="Y44" t="n">
        <v>1</v>
      </c>
      <c r="Z44" t="n">
        <v>10</v>
      </c>
      <c r="AA44" t="n">
        <v>85.39100872360214</v>
      </c>
      <c r="AB44" t="n">
        <v>116.8357453210153</v>
      </c>
      <c r="AC44" t="n">
        <v>105.6851057676064</v>
      </c>
      <c r="AD44" t="n">
        <v>85391.00872360214</v>
      </c>
      <c r="AE44" t="n">
        <v>116835.7453210153</v>
      </c>
      <c r="AF44" t="n">
        <v>2.10368029249626e-06</v>
      </c>
      <c r="AG44" t="n">
        <v>0.109375</v>
      </c>
      <c r="AH44" t="n">
        <v>105685.1057676064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9.513</v>
      </c>
      <c r="E45" t="n">
        <v>10.51</v>
      </c>
      <c r="F45" t="n">
        <v>7.19</v>
      </c>
      <c r="G45" t="n">
        <v>53.95</v>
      </c>
      <c r="H45" t="n">
        <v>0.71</v>
      </c>
      <c r="I45" t="n">
        <v>8</v>
      </c>
      <c r="J45" t="n">
        <v>295.58</v>
      </c>
      <c r="K45" t="n">
        <v>60.56</v>
      </c>
      <c r="L45" t="n">
        <v>11.75</v>
      </c>
      <c r="M45" t="n">
        <v>6</v>
      </c>
      <c r="N45" t="n">
        <v>83.28</v>
      </c>
      <c r="O45" t="n">
        <v>36689.22</v>
      </c>
      <c r="P45" t="n">
        <v>106.32</v>
      </c>
      <c r="Q45" t="n">
        <v>605.84</v>
      </c>
      <c r="R45" t="n">
        <v>28.27</v>
      </c>
      <c r="S45" t="n">
        <v>21.88</v>
      </c>
      <c r="T45" t="n">
        <v>2170.9</v>
      </c>
      <c r="U45" t="n">
        <v>0.77</v>
      </c>
      <c r="V45" t="n">
        <v>0.86</v>
      </c>
      <c r="W45" t="n">
        <v>1</v>
      </c>
      <c r="X45" t="n">
        <v>0.14</v>
      </c>
      <c r="Y45" t="n">
        <v>1</v>
      </c>
      <c r="Z45" t="n">
        <v>10</v>
      </c>
      <c r="AA45" t="n">
        <v>85.16096795116728</v>
      </c>
      <c r="AB45" t="n">
        <v>116.5209933874875</v>
      </c>
      <c r="AC45" t="n">
        <v>105.4003933168572</v>
      </c>
      <c r="AD45" t="n">
        <v>85160.96795116727</v>
      </c>
      <c r="AE45" t="n">
        <v>116520.9933874875</v>
      </c>
      <c r="AF45" t="n">
        <v>2.102133468751778e-06</v>
      </c>
      <c r="AG45" t="n">
        <v>0.1094791666666667</v>
      </c>
      <c r="AH45" t="n">
        <v>105400.3933168572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9.512</v>
      </c>
      <c r="E46" t="n">
        <v>10.51</v>
      </c>
      <c r="F46" t="n">
        <v>7.19</v>
      </c>
      <c r="G46" t="n">
        <v>53.96</v>
      </c>
      <c r="H46" t="n">
        <v>0.72</v>
      </c>
      <c r="I46" t="n">
        <v>8</v>
      </c>
      <c r="J46" t="n">
        <v>296.1</v>
      </c>
      <c r="K46" t="n">
        <v>60.56</v>
      </c>
      <c r="L46" t="n">
        <v>12</v>
      </c>
      <c r="M46" t="n">
        <v>6</v>
      </c>
      <c r="N46" t="n">
        <v>83.54000000000001</v>
      </c>
      <c r="O46" t="n">
        <v>36753.16</v>
      </c>
      <c r="P46" t="n">
        <v>105.58</v>
      </c>
      <c r="Q46" t="n">
        <v>605.84</v>
      </c>
      <c r="R46" t="n">
        <v>28.31</v>
      </c>
      <c r="S46" t="n">
        <v>21.88</v>
      </c>
      <c r="T46" t="n">
        <v>2194.03</v>
      </c>
      <c r="U46" t="n">
        <v>0.77</v>
      </c>
      <c r="V46" t="n">
        <v>0.86</v>
      </c>
      <c r="W46" t="n">
        <v>1</v>
      </c>
      <c r="X46" t="n">
        <v>0.14</v>
      </c>
      <c r="Y46" t="n">
        <v>1</v>
      </c>
      <c r="Z46" t="n">
        <v>10</v>
      </c>
      <c r="AA46" t="n">
        <v>84.74634768952191</v>
      </c>
      <c r="AB46" t="n">
        <v>115.9536916537496</v>
      </c>
      <c r="AC46" t="n">
        <v>104.8872340643741</v>
      </c>
      <c r="AD46" t="n">
        <v>84746.34768952191</v>
      </c>
      <c r="AE46" t="n">
        <v>115953.6916537496</v>
      </c>
      <c r="AF46" t="n">
        <v>2.101912493931138e-06</v>
      </c>
      <c r="AG46" t="n">
        <v>0.1094791666666667</v>
      </c>
      <c r="AH46" t="n">
        <v>104887.2340643741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9.512499999999999</v>
      </c>
      <c r="E47" t="n">
        <v>10.51</v>
      </c>
      <c r="F47" t="n">
        <v>7.19</v>
      </c>
      <c r="G47" t="n">
        <v>53.95</v>
      </c>
      <c r="H47" t="n">
        <v>0.74</v>
      </c>
      <c r="I47" t="n">
        <v>8</v>
      </c>
      <c r="J47" t="n">
        <v>296.62</v>
      </c>
      <c r="K47" t="n">
        <v>60.56</v>
      </c>
      <c r="L47" t="n">
        <v>12.25</v>
      </c>
      <c r="M47" t="n">
        <v>6</v>
      </c>
      <c r="N47" t="n">
        <v>83.81</v>
      </c>
      <c r="O47" t="n">
        <v>36817.22</v>
      </c>
      <c r="P47" t="n">
        <v>105.18</v>
      </c>
      <c r="Q47" t="n">
        <v>605.84</v>
      </c>
      <c r="R47" t="n">
        <v>28.39</v>
      </c>
      <c r="S47" t="n">
        <v>21.88</v>
      </c>
      <c r="T47" t="n">
        <v>2234.11</v>
      </c>
      <c r="U47" t="n">
        <v>0.77</v>
      </c>
      <c r="V47" t="n">
        <v>0.86</v>
      </c>
      <c r="W47" t="n">
        <v>1</v>
      </c>
      <c r="X47" t="n">
        <v>0.14</v>
      </c>
      <c r="Y47" t="n">
        <v>1</v>
      </c>
      <c r="Z47" t="n">
        <v>10</v>
      </c>
      <c r="AA47" t="n">
        <v>84.51316326670543</v>
      </c>
      <c r="AB47" t="n">
        <v>115.6346384390816</v>
      </c>
      <c r="AC47" t="n">
        <v>104.5986308407199</v>
      </c>
      <c r="AD47" t="n">
        <v>84513.16326670544</v>
      </c>
      <c r="AE47" t="n">
        <v>115634.6384390816</v>
      </c>
      <c r="AF47" t="n">
        <v>2.102022981341458e-06</v>
      </c>
      <c r="AG47" t="n">
        <v>0.1094791666666667</v>
      </c>
      <c r="AH47" t="n">
        <v>104598.6308407199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9.571199999999999</v>
      </c>
      <c r="E48" t="n">
        <v>10.45</v>
      </c>
      <c r="F48" t="n">
        <v>7.18</v>
      </c>
      <c r="G48" t="n">
        <v>61.55</v>
      </c>
      <c r="H48" t="n">
        <v>0.75</v>
      </c>
      <c r="I48" t="n">
        <v>7</v>
      </c>
      <c r="J48" t="n">
        <v>297.14</v>
      </c>
      <c r="K48" t="n">
        <v>60.56</v>
      </c>
      <c r="L48" t="n">
        <v>12.5</v>
      </c>
      <c r="M48" t="n">
        <v>5</v>
      </c>
      <c r="N48" t="n">
        <v>84.08</v>
      </c>
      <c r="O48" t="n">
        <v>36881.39</v>
      </c>
      <c r="P48" t="n">
        <v>104.08</v>
      </c>
      <c r="Q48" t="n">
        <v>605.84</v>
      </c>
      <c r="R48" t="n">
        <v>27.97</v>
      </c>
      <c r="S48" t="n">
        <v>21.88</v>
      </c>
      <c r="T48" t="n">
        <v>2024.42</v>
      </c>
      <c r="U48" t="n">
        <v>0.78</v>
      </c>
      <c r="V48" t="n">
        <v>0.86</v>
      </c>
      <c r="W48" t="n">
        <v>1</v>
      </c>
      <c r="X48" t="n">
        <v>0.12</v>
      </c>
      <c r="Y48" t="n">
        <v>1</v>
      </c>
      <c r="Z48" t="n">
        <v>10</v>
      </c>
      <c r="AA48" t="n">
        <v>83.34866216927554</v>
      </c>
      <c r="AB48" t="n">
        <v>114.0413166634162</v>
      </c>
      <c r="AC48" t="n">
        <v>103.1573734590824</v>
      </c>
      <c r="AD48" t="n">
        <v>83348.66216927554</v>
      </c>
      <c r="AE48" t="n">
        <v>114041.3166634162</v>
      </c>
      <c r="AF48" t="n">
        <v>2.114994203313047e-06</v>
      </c>
      <c r="AG48" t="n">
        <v>0.1088541666666667</v>
      </c>
      <c r="AH48" t="n">
        <v>103157.3734590824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9.5778</v>
      </c>
      <c r="E49" t="n">
        <v>10.44</v>
      </c>
      <c r="F49" t="n">
        <v>7.17</v>
      </c>
      <c r="G49" t="n">
        <v>61.49</v>
      </c>
      <c r="H49" t="n">
        <v>0.76</v>
      </c>
      <c r="I49" t="n">
        <v>7</v>
      </c>
      <c r="J49" t="n">
        <v>297.66</v>
      </c>
      <c r="K49" t="n">
        <v>60.56</v>
      </c>
      <c r="L49" t="n">
        <v>12.75</v>
      </c>
      <c r="M49" t="n">
        <v>5</v>
      </c>
      <c r="N49" t="n">
        <v>84.36</v>
      </c>
      <c r="O49" t="n">
        <v>36945.67</v>
      </c>
      <c r="P49" t="n">
        <v>103.88</v>
      </c>
      <c r="Q49" t="n">
        <v>605.84</v>
      </c>
      <c r="R49" t="n">
        <v>27.81</v>
      </c>
      <c r="S49" t="n">
        <v>21.88</v>
      </c>
      <c r="T49" t="n">
        <v>1946.07</v>
      </c>
      <c r="U49" t="n">
        <v>0.79</v>
      </c>
      <c r="V49" t="n">
        <v>0.86</v>
      </c>
      <c r="W49" t="n">
        <v>1</v>
      </c>
      <c r="X49" t="n">
        <v>0.12</v>
      </c>
      <c r="Y49" t="n">
        <v>1</v>
      </c>
      <c r="Z49" t="n">
        <v>10</v>
      </c>
      <c r="AA49" t="n">
        <v>83.14773396124619</v>
      </c>
      <c r="AB49" t="n">
        <v>113.7663978248637</v>
      </c>
      <c r="AC49" t="n">
        <v>102.9086924886302</v>
      </c>
      <c r="AD49" t="n">
        <v>83147.73396124619</v>
      </c>
      <c r="AE49" t="n">
        <v>113766.3978248637</v>
      </c>
      <c r="AF49" t="n">
        <v>2.116452637129273e-06</v>
      </c>
      <c r="AG49" t="n">
        <v>0.10875</v>
      </c>
      <c r="AH49" t="n">
        <v>102908.6924886302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9.571400000000001</v>
      </c>
      <c r="E50" t="n">
        <v>10.45</v>
      </c>
      <c r="F50" t="n">
        <v>7.18</v>
      </c>
      <c r="G50" t="n">
        <v>61.55</v>
      </c>
      <c r="H50" t="n">
        <v>0.78</v>
      </c>
      <c r="I50" t="n">
        <v>7</v>
      </c>
      <c r="J50" t="n">
        <v>298.18</v>
      </c>
      <c r="K50" t="n">
        <v>60.56</v>
      </c>
      <c r="L50" t="n">
        <v>13</v>
      </c>
      <c r="M50" t="n">
        <v>5</v>
      </c>
      <c r="N50" t="n">
        <v>84.63</v>
      </c>
      <c r="O50" t="n">
        <v>37010.06</v>
      </c>
      <c r="P50" t="n">
        <v>104.43</v>
      </c>
      <c r="Q50" t="n">
        <v>605.84</v>
      </c>
      <c r="R50" t="n">
        <v>28.09</v>
      </c>
      <c r="S50" t="n">
        <v>21.88</v>
      </c>
      <c r="T50" t="n">
        <v>2086.21</v>
      </c>
      <c r="U50" t="n">
        <v>0.78</v>
      </c>
      <c r="V50" t="n">
        <v>0.86</v>
      </c>
      <c r="W50" t="n">
        <v>1</v>
      </c>
      <c r="X50" t="n">
        <v>0.12</v>
      </c>
      <c r="Y50" t="n">
        <v>1</v>
      </c>
      <c r="Z50" t="n">
        <v>10</v>
      </c>
      <c r="AA50" t="n">
        <v>83.54595945927824</v>
      </c>
      <c r="AB50" t="n">
        <v>114.3112675197399</v>
      </c>
      <c r="AC50" t="n">
        <v>103.401560584557</v>
      </c>
      <c r="AD50" t="n">
        <v>83545.95945927824</v>
      </c>
      <c r="AE50" t="n">
        <v>114311.2675197399</v>
      </c>
      <c r="AF50" t="n">
        <v>2.115038398277175e-06</v>
      </c>
      <c r="AG50" t="n">
        <v>0.1088541666666667</v>
      </c>
      <c r="AH50" t="n">
        <v>103401.560584557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9.5663</v>
      </c>
      <c r="E51" t="n">
        <v>10.45</v>
      </c>
      <c r="F51" t="n">
        <v>7.19</v>
      </c>
      <c r="G51" t="n">
        <v>61.6</v>
      </c>
      <c r="H51" t="n">
        <v>0.79</v>
      </c>
      <c r="I51" t="n">
        <v>7</v>
      </c>
      <c r="J51" t="n">
        <v>298.71</v>
      </c>
      <c r="K51" t="n">
        <v>60.56</v>
      </c>
      <c r="L51" t="n">
        <v>13.25</v>
      </c>
      <c r="M51" t="n">
        <v>5</v>
      </c>
      <c r="N51" t="n">
        <v>84.90000000000001</v>
      </c>
      <c r="O51" t="n">
        <v>37074.57</v>
      </c>
      <c r="P51" t="n">
        <v>104.58</v>
      </c>
      <c r="Q51" t="n">
        <v>605.84</v>
      </c>
      <c r="R51" t="n">
        <v>28.22</v>
      </c>
      <c r="S51" t="n">
        <v>21.88</v>
      </c>
      <c r="T51" t="n">
        <v>2149.92</v>
      </c>
      <c r="U51" t="n">
        <v>0.78</v>
      </c>
      <c r="V51" t="n">
        <v>0.86</v>
      </c>
      <c r="W51" t="n">
        <v>1</v>
      </c>
      <c r="X51" t="n">
        <v>0.13</v>
      </c>
      <c r="Y51" t="n">
        <v>1</v>
      </c>
      <c r="Z51" t="n">
        <v>10</v>
      </c>
      <c r="AA51" t="n">
        <v>83.70570167334343</v>
      </c>
      <c r="AB51" t="n">
        <v>114.5298338643529</v>
      </c>
      <c r="AC51" t="n">
        <v>103.599267264</v>
      </c>
      <c r="AD51" t="n">
        <v>83705.70167334343</v>
      </c>
      <c r="AE51" t="n">
        <v>114529.8338643529</v>
      </c>
      <c r="AF51" t="n">
        <v>2.113911426691909e-06</v>
      </c>
      <c r="AG51" t="n">
        <v>0.1088541666666667</v>
      </c>
      <c r="AH51" t="n">
        <v>103599.267264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9.5801</v>
      </c>
      <c r="E52" t="n">
        <v>10.44</v>
      </c>
      <c r="F52" t="n">
        <v>7.17</v>
      </c>
      <c r="G52" t="n">
        <v>61.47</v>
      </c>
      <c r="H52" t="n">
        <v>0.8</v>
      </c>
      <c r="I52" t="n">
        <v>7</v>
      </c>
      <c r="J52" t="n">
        <v>299.23</v>
      </c>
      <c r="K52" t="n">
        <v>60.56</v>
      </c>
      <c r="L52" t="n">
        <v>13.5</v>
      </c>
      <c r="M52" t="n">
        <v>5</v>
      </c>
      <c r="N52" t="n">
        <v>85.18000000000001</v>
      </c>
      <c r="O52" t="n">
        <v>37139.2</v>
      </c>
      <c r="P52" t="n">
        <v>103.81</v>
      </c>
      <c r="Q52" t="n">
        <v>605.88</v>
      </c>
      <c r="R52" t="n">
        <v>27.75</v>
      </c>
      <c r="S52" t="n">
        <v>21.88</v>
      </c>
      <c r="T52" t="n">
        <v>1916.25</v>
      </c>
      <c r="U52" t="n">
        <v>0.79</v>
      </c>
      <c r="V52" t="n">
        <v>0.86</v>
      </c>
      <c r="W52" t="n">
        <v>1</v>
      </c>
      <c r="X52" t="n">
        <v>0.11</v>
      </c>
      <c r="Y52" t="n">
        <v>1</v>
      </c>
      <c r="Z52" t="n">
        <v>10</v>
      </c>
      <c r="AA52" t="n">
        <v>83.08848309559598</v>
      </c>
      <c r="AB52" t="n">
        <v>113.6853281765173</v>
      </c>
      <c r="AC52" t="n">
        <v>102.83536001374</v>
      </c>
      <c r="AD52" t="n">
        <v>83088.48309559598</v>
      </c>
      <c r="AE52" t="n">
        <v>113685.3281765173</v>
      </c>
      <c r="AF52" t="n">
        <v>2.116960879216746e-06</v>
      </c>
      <c r="AG52" t="n">
        <v>0.10875</v>
      </c>
      <c r="AH52" t="n">
        <v>102835.36001374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9.571899999999999</v>
      </c>
      <c r="E53" t="n">
        <v>10.45</v>
      </c>
      <c r="F53" t="n">
        <v>7.18</v>
      </c>
      <c r="G53" t="n">
        <v>61.55</v>
      </c>
      <c r="H53" t="n">
        <v>0.82</v>
      </c>
      <c r="I53" t="n">
        <v>7</v>
      </c>
      <c r="J53" t="n">
        <v>299.76</v>
      </c>
      <c r="K53" t="n">
        <v>60.56</v>
      </c>
      <c r="L53" t="n">
        <v>13.75</v>
      </c>
      <c r="M53" t="n">
        <v>5</v>
      </c>
      <c r="N53" t="n">
        <v>85.45</v>
      </c>
      <c r="O53" t="n">
        <v>37204.07</v>
      </c>
      <c r="P53" t="n">
        <v>103.28</v>
      </c>
      <c r="Q53" t="n">
        <v>605.87</v>
      </c>
      <c r="R53" t="n">
        <v>27.94</v>
      </c>
      <c r="S53" t="n">
        <v>21.88</v>
      </c>
      <c r="T53" t="n">
        <v>2013.69</v>
      </c>
      <c r="U53" t="n">
        <v>0.78</v>
      </c>
      <c r="V53" t="n">
        <v>0.86</v>
      </c>
      <c r="W53" t="n">
        <v>1</v>
      </c>
      <c r="X53" t="n">
        <v>0.12</v>
      </c>
      <c r="Y53" t="n">
        <v>1</v>
      </c>
      <c r="Z53" t="n">
        <v>10</v>
      </c>
      <c r="AA53" t="n">
        <v>82.88788357644346</v>
      </c>
      <c r="AB53" t="n">
        <v>113.4108590645868</v>
      </c>
      <c r="AC53" t="n">
        <v>102.5870858486323</v>
      </c>
      <c r="AD53" t="n">
        <v>82887.88357644346</v>
      </c>
      <c r="AE53" t="n">
        <v>113410.8590645868</v>
      </c>
      <c r="AF53" t="n">
        <v>2.115148885687495e-06</v>
      </c>
      <c r="AG53" t="n">
        <v>0.1088541666666667</v>
      </c>
      <c r="AH53" t="n">
        <v>102587.0858486323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9.569900000000001</v>
      </c>
      <c r="E54" t="n">
        <v>10.45</v>
      </c>
      <c r="F54" t="n">
        <v>7.18</v>
      </c>
      <c r="G54" t="n">
        <v>61.57</v>
      </c>
      <c r="H54" t="n">
        <v>0.83</v>
      </c>
      <c r="I54" t="n">
        <v>7</v>
      </c>
      <c r="J54" t="n">
        <v>300.28</v>
      </c>
      <c r="K54" t="n">
        <v>60.56</v>
      </c>
      <c r="L54" t="n">
        <v>14</v>
      </c>
      <c r="M54" t="n">
        <v>5</v>
      </c>
      <c r="N54" t="n">
        <v>85.73</v>
      </c>
      <c r="O54" t="n">
        <v>37268.93</v>
      </c>
      <c r="P54" t="n">
        <v>102.79</v>
      </c>
      <c r="Q54" t="n">
        <v>605.84</v>
      </c>
      <c r="R54" t="n">
        <v>28.13</v>
      </c>
      <c r="S54" t="n">
        <v>21.88</v>
      </c>
      <c r="T54" t="n">
        <v>2107.78</v>
      </c>
      <c r="U54" t="n">
        <v>0.78</v>
      </c>
      <c r="V54" t="n">
        <v>0.86</v>
      </c>
      <c r="W54" t="n">
        <v>1</v>
      </c>
      <c r="X54" t="n">
        <v>0.13</v>
      </c>
      <c r="Y54" t="n">
        <v>1</v>
      </c>
      <c r="Z54" t="n">
        <v>10</v>
      </c>
      <c r="AA54" t="n">
        <v>82.62615261938436</v>
      </c>
      <c r="AB54" t="n">
        <v>113.0527472223838</v>
      </c>
      <c r="AC54" t="n">
        <v>102.2631516980359</v>
      </c>
      <c r="AD54" t="n">
        <v>82626.15261938436</v>
      </c>
      <c r="AE54" t="n">
        <v>113052.7472223838</v>
      </c>
      <c r="AF54" t="n">
        <v>2.114706936046215e-06</v>
      </c>
      <c r="AG54" t="n">
        <v>0.1088541666666667</v>
      </c>
      <c r="AH54" t="n">
        <v>102263.1516980359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9.579800000000001</v>
      </c>
      <c r="E55" t="n">
        <v>10.44</v>
      </c>
      <c r="F55" t="n">
        <v>7.17</v>
      </c>
      <c r="G55" t="n">
        <v>61.47</v>
      </c>
      <c r="H55" t="n">
        <v>0.84</v>
      </c>
      <c r="I55" t="n">
        <v>7</v>
      </c>
      <c r="J55" t="n">
        <v>300.81</v>
      </c>
      <c r="K55" t="n">
        <v>60.56</v>
      </c>
      <c r="L55" t="n">
        <v>14.25</v>
      </c>
      <c r="M55" t="n">
        <v>5</v>
      </c>
      <c r="N55" t="n">
        <v>86</v>
      </c>
      <c r="O55" t="n">
        <v>37333.9</v>
      </c>
      <c r="P55" t="n">
        <v>101.65</v>
      </c>
      <c r="Q55" t="n">
        <v>605.84</v>
      </c>
      <c r="R55" t="n">
        <v>27.69</v>
      </c>
      <c r="S55" t="n">
        <v>21.88</v>
      </c>
      <c r="T55" t="n">
        <v>1884.59</v>
      </c>
      <c r="U55" t="n">
        <v>0.79</v>
      </c>
      <c r="V55" t="n">
        <v>0.86</v>
      </c>
      <c r="W55" t="n">
        <v>1</v>
      </c>
      <c r="X55" t="n">
        <v>0.11</v>
      </c>
      <c r="Y55" t="n">
        <v>1</v>
      </c>
      <c r="Z55" t="n">
        <v>10</v>
      </c>
      <c r="AA55" t="n">
        <v>81.86400062894519</v>
      </c>
      <c r="AB55" t="n">
        <v>112.0099372452927</v>
      </c>
      <c r="AC55" t="n">
        <v>101.319866041565</v>
      </c>
      <c r="AD55" t="n">
        <v>81864.00062894518</v>
      </c>
      <c r="AE55" t="n">
        <v>112009.9372452927</v>
      </c>
      <c r="AF55" t="n">
        <v>2.116894586770554e-06</v>
      </c>
      <c r="AG55" t="n">
        <v>0.10875</v>
      </c>
      <c r="AH55" t="n">
        <v>101319.8660415651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9.652799999999999</v>
      </c>
      <c r="E56" t="n">
        <v>10.36</v>
      </c>
      <c r="F56" t="n">
        <v>7.15</v>
      </c>
      <c r="G56" t="n">
        <v>71.45</v>
      </c>
      <c r="H56" t="n">
        <v>0.86</v>
      </c>
      <c r="I56" t="n">
        <v>6</v>
      </c>
      <c r="J56" t="n">
        <v>301.34</v>
      </c>
      <c r="K56" t="n">
        <v>60.56</v>
      </c>
      <c r="L56" t="n">
        <v>14.5</v>
      </c>
      <c r="M56" t="n">
        <v>4</v>
      </c>
      <c r="N56" t="n">
        <v>86.28</v>
      </c>
      <c r="O56" t="n">
        <v>37399</v>
      </c>
      <c r="P56" t="n">
        <v>100.75</v>
      </c>
      <c r="Q56" t="n">
        <v>605.85</v>
      </c>
      <c r="R56" t="n">
        <v>26.94</v>
      </c>
      <c r="S56" t="n">
        <v>21.88</v>
      </c>
      <c r="T56" t="n">
        <v>1518.02</v>
      </c>
      <c r="U56" t="n">
        <v>0.8100000000000001</v>
      </c>
      <c r="V56" t="n">
        <v>0.87</v>
      </c>
      <c r="W56" t="n">
        <v>1</v>
      </c>
      <c r="X56" t="n">
        <v>0.09</v>
      </c>
      <c r="Y56" t="n">
        <v>1</v>
      </c>
      <c r="Z56" t="n">
        <v>10</v>
      </c>
      <c r="AA56" t="n">
        <v>80.68852079716184</v>
      </c>
      <c r="AB56" t="n">
        <v>110.4015938809374</v>
      </c>
      <c r="AC56" t="n">
        <v>99.86502071057915</v>
      </c>
      <c r="AD56" t="n">
        <v>80688.52079716184</v>
      </c>
      <c r="AE56" t="n">
        <v>110401.5938809374</v>
      </c>
      <c r="AF56" t="n">
        <v>2.133025748677301e-06</v>
      </c>
      <c r="AG56" t="n">
        <v>0.1079166666666667</v>
      </c>
      <c r="AH56" t="n">
        <v>99865.02071057915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9.645</v>
      </c>
      <c r="E57" t="n">
        <v>10.37</v>
      </c>
      <c r="F57" t="n">
        <v>7.15</v>
      </c>
      <c r="G57" t="n">
        <v>71.54000000000001</v>
      </c>
      <c r="H57" t="n">
        <v>0.87</v>
      </c>
      <c r="I57" t="n">
        <v>6</v>
      </c>
      <c r="J57" t="n">
        <v>301.86</v>
      </c>
      <c r="K57" t="n">
        <v>60.56</v>
      </c>
      <c r="L57" t="n">
        <v>14.75</v>
      </c>
      <c r="M57" t="n">
        <v>3</v>
      </c>
      <c r="N57" t="n">
        <v>86.56</v>
      </c>
      <c r="O57" t="n">
        <v>37464.21</v>
      </c>
      <c r="P57" t="n">
        <v>100.55</v>
      </c>
      <c r="Q57" t="n">
        <v>605.84</v>
      </c>
      <c r="R57" t="n">
        <v>27.04</v>
      </c>
      <c r="S57" t="n">
        <v>21.88</v>
      </c>
      <c r="T57" t="n">
        <v>1565.75</v>
      </c>
      <c r="U57" t="n">
        <v>0.8100000000000001</v>
      </c>
      <c r="V57" t="n">
        <v>0.86</v>
      </c>
      <c r="W57" t="n">
        <v>1</v>
      </c>
      <c r="X57" t="n">
        <v>0.1</v>
      </c>
      <c r="Y57" t="n">
        <v>1</v>
      </c>
      <c r="Z57" t="n">
        <v>10</v>
      </c>
      <c r="AA57" t="n">
        <v>80.63966220552709</v>
      </c>
      <c r="AB57" t="n">
        <v>110.3347434003738</v>
      </c>
      <c r="AC57" t="n">
        <v>99.80455034605531</v>
      </c>
      <c r="AD57" t="n">
        <v>80639.66220552709</v>
      </c>
      <c r="AE57" t="n">
        <v>110334.7434003738</v>
      </c>
      <c r="AF57" t="n">
        <v>2.131302145076306e-06</v>
      </c>
      <c r="AG57" t="n">
        <v>0.1080208333333333</v>
      </c>
      <c r="AH57" t="n">
        <v>99804.5503460553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9.6432</v>
      </c>
      <c r="E58" t="n">
        <v>10.37</v>
      </c>
      <c r="F58" t="n">
        <v>7.16</v>
      </c>
      <c r="G58" t="n">
        <v>71.56</v>
      </c>
      <c r="H58" t="n">
        <v>0.88</v>
      </c>
      <c r="I58" t="n">
        <v>6</v>
      </c>
      <c r="J58" t="n">
        <v>302.39</v>
      </c>
      <c r="K58" t="n">
        <v>60.56</v>
      </c>
      <c r="L58" t="n">
        <v>15</v>
      </c>
      <c r="M58" t="n">
        <v>3</v>
      </c>
      <c r="N58" t="n">
        <v>86.84</v>
      </c>
      <c r="O58" t="n">
        <v>37529.55</v>
      </c>
      <c r="P58" t="n">
        <v>100.24</v>
      </c>
      <c r="Q58" t="n">
        <v>605.84</v>
      </c>
      <c r="R58" t="n">
        <v>27.21</v>
      </c>
      <c r="S58" t="n">
        <v>21.88</v>
      </c>
      <c r="T58" t="n">
        <v>1653.59</v>
      </c>
      <c r="U58" t="n">
        <v>0.8</v>
      </c>
      <c r="V58" t="n">
        <v>0.86</v>
      </c>
      <c r="W58" t="n">
        <v>1</v>
      </c>
      <c r="X58" t="n">
        <v>0.1</v>
      </c>
      <c r="Y58" t="n">
        <v>1</v>
      </c>
      <c r="Z58" t="n">
        <v>10</v>
      </c>
      <c r="AA58" t="n">
        <v>80.51008268394081</v>
      </c>
      <c r="AB58" t="n">
        <v>110.1574469822945</v>
      </c>
      <c r="AC58" t="n">
        <v>99.64417484928036</v>
      </c>
      <c r="AD58" t="n">
        <v>80510.08268394081</v>
      </c>
      <c r="AE58" t="n">
        <v>110157.4469822945</v>
      </c>
      <c r="AF58" t="n">
        <v>2.130904390399153e-06</v>
      </c>
      <c r="AG58" t="n">
        <v>0.1080208333333333</v>
      </c>
      <c r="AH58" t="n">
        <v>99644.17484928036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9.6432</v>
      </c>
      <c r="E59" t="n">
        <v>10.37</v>
      </c>
      <c r="F59" t="n">
        <v>7.16</v>
      </c>
      <c r="G59" t="n">
        <v>71.56</v>
      </c>
      <c r="H59" t="n">
        <v>0.9</v>
      </c>
      <c r="I59" t="n">
        <v>6</v>
      </c>
      <c r="J59" t="n">
        <v>302.92</v>
      </c>
      <c r="K59" t="n">
        <v>60.56</v>
      </c>
      <c r="L59" t="n">
        <v>15.25</v>
      </c>
      <c r="M59" t="n">
        <v>3</v>
      </c>
      <c r="N59" t="n">
        <v>87.12</v>
      </c>
      <c r="O59" t="n">
        <v>37595</v>
      </c>
      <c r="P59" t="n">
        <v>99.98</v>
      </c>
      <c r="Q59" t="n">
        <v>605.85</v>
      </c>
      <c r="R59" t="n">
        <v>27.24</v>
      </c>
      <c r="S59" t="n">
        <v>21.88</v>
      </c>
      <c r="T59" t="n">
        <v>1666.04</v>
      </c>
      <c r="U59" t="n">
        <v>0.8</v>
      </c>
      <c r="V59" t="n">
        <v>0.86</v>
      </c>
      <c r="W59" t="n">
        <v>1</v>
      </c>
      <c r="X59" t="n">
        <v>0.1</v>
      </c>
      <c r="Y59" t="n">
        <v>1</v>
      </c>
      <c r="Z59" t="n">
        <v>10</v>
      </c>
      <c r="AA59" t="n">
        <v>80.36335657358229</v>
      </c>
      <c r="AB59" t="n">
        <v>109.9566898450029</v>
      </c>
      <c r="AC59" t="n">
        <v>99.46257769140742</v>
      </c>
      <c r="AD59" t="n">
        <v>80363.35657358229</v>
      </c>
      <c r="AE59" t="n">
        <v>109956.6898450029</v>
      </c>
      <c r="AF59" t="n">
        <v>2.130904390399153e-06</v>
      </c>
      <c r="AG59" t="n">
        <v>0.1080208333333333</v>
      </c>
      <c r="AH59" t="n">
        <v>99462.57769140742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9.638299999999999</v>
      </c>
      <c r="E60" t="n">
        <v>10.38</v>
      </c>
      <c r="F60" t="n">
        <v>7.16</v>
      </c>
      <c r="G60" t="n">
        <v>71.61</v>
      </c>
      <c r="H60" t="n">
        <v>0.91</v>
      </c>
      <c r="I60" t="n">
        <v>6</v>
      </c>
      <c r="J60" t="n">
        <v>303.46</v>
      </c>
      <c r="K60" t="n">
        <v>60.56</v>
      </c>
      <c r="L60" t="n">
        <v>15.5</v>
      </c>
      <c r="M60" t="n">
        <v>2</v>
      </c>
      <c r="N60" t="n">
        <v>87.40000000000001</v>
      </c>
      <c r="O60" t="n">
        <v>37660.57</v>
      </c>
      <c r="P60" t="n">
        <v>99.92</v>
      </c>
      <c r="Q60" t="n">
        <v>605.88</v>
      </c>
      <c r="R60" t="n">
        <v>27.25</v>
      </c>
      <c r="S60" t="n">
        <v>21.88</v>
      </c>
      <c r="T60" t="n">
        <v>1674.18</v>
      </c>
      <c r="U60" t="n">
        <v>0.8</v>
      </c>
      <c r="V60" t="n">
        <v>0.86</v>
      </c>
      <c r="W60" t="n">
        <v>1</v>
      </c>
      <c r="X60" t="n">
        <v>0.1</v>
      </c>
      <c r="Y60" t="n">
        <v>1</v>
      </c>
      <c r="Z60" t="n">
        <v>10</v>
      </c>
      <c r="AA60" t="n">
        <v>80.36966117141058</v>
      </c>
      <c r="AB60" t="n">
        <v>109.9653160738908</v>
      </c>
      <c r="AC60" t="n">
        <v>99.47038064511726</v>
      </c>
      <c r="AD60" t="n">
        <v>80369.66117141058</v>
      </c>
      <c r="AE60" t="n">
        <v>109965.3160738908</v>
      </c>
      <c r="AF60" t="n">
        <v>2.129821613778015e-06</v>
      </c>
      <c r="AG60" t="n">
        <v>0.108125</v>
      </c>
      <c r="AH60" t="n">
        <v>99470.38064511726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9.639799999999999</v>
      </c>
      <c r="E61" t="n">
        <v>10.37</v>
      </c>
      <c r="F61" t="n">
        <v>7.16</v>
      </c>
      <c r="G61" t="n">
        <v>71.59</v>
      </c>
      <c r="H61" t="n">
        <v>0.92</v>
      </c>
      <c r="I61" t="n">
        <v>6</v>
      </c>
      <c r="J61" t="n">
        <v>303.99</v>
      </c>
      <c r="K61" t="n">
        <v>60.56</v>
      </c>
      <c r="L61" t="n">
        <v>15.75</v>
      </c>
      <c r="M61" t="n">
        <v>1</v>
      </c>
      <c r="N61" t="n">
        <v>87.68000000000001</v>
      </c>
      <c r="O61" t="n">
        <v>37726.27</v>
      </c>
      <c r="P61" t="n">
        <v>99.95</v>
      </c>
      <c r="Q61" t="n">
        <v>605.84</v>
      </c>
      <c r="R61" t="n">
        <v>27.24</v>
      </c>
      <c r="S61" t="n">
        <v>21.88</v>
      </c>
      <c r="T61" t="n">
        <v>1667.45</v>
      </c>
      <c r="U61" t="n">
        <v>0.8</v>
      </c>
      <c r="V61" t="n">
        <v>0.86</v>
      </c>
      <c r="W61" t="n">
        <v>1</v>
      </c>
      <c r="X61" t="n">
        <v>0.1</v>
      </c>
      <c r="Y61" t="n">
        <v>1</v>
      </c>
      <c r="Z61" t="n">
        <v>10</v>
      </c>
      <c r="AA61" t="n">
        <v>80.37406860756174</v>
      </c>
      <c r="AB61" t="n">
        <v>109.9713465224752</v>
      </c>
      <c r="AC61" t="n">
        <v>99.47583555615252</v>
      </c>
      <c r="AD61" t="n">
        <v>80374.06860756174</v>
      </c>
      <c r="AE61" t="n">
        <v>109971.3465224752</v>
      </c>
      <c r="AF61" t="n">
        <v>2.130153076008976e-06</v>
      </c>
      <c r="AG61" t="n">
        <v>0.1080208333333333</v>
      </c>
      <c r="AH61" t="n">
        <v>99475.83555615252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9.6419</v>
      </c>
      <c r="E62" t="n">
        <v>10.37</v>
      </c>
      <c r="F62" t="n">
        <v>7.16</v>
      </c>
      <c r="G62" t="n">
        <v>71.56999999999999</v>
      </c>
      <c r="H62" t="n">
        <v>0.9399999999999999</v>
      </c>
      <c r="I62" t="n">
        <v>6</v>
      </c>
      <c r="J62" t="n">
        <v>304.52</v>
      </c>
      <c r="K62" t="n">
        <v>60.56</v>
      </c>
      <c r="L62" t="n">
        <v>16</v>
      </c>
      <c r="M62" t="n">
        <v>1</v>
      </c>
      <c r="N62" t="n">
        <v>87.97</v>
      </c>
      <c r="O62" t="n">
        <v>37792.08</v>
      </c>
      <c r="P62" t="n">
        <v>100.07</v>
      </c>
      <c r="Q62" t="n">
        <v>605.84</v>
      </c>
      <c r="R62" t="n">
        <v>27.1</v>
      </c>
      <c r="S62" t="n">
        <v>21.88</v>
      </c>
      <c r="T62" t="n">
        <v>1594.74</v>
      </c>
      <c r="U62" t="n">
        <v>0.8100000000000001</v>
      </c>
      <c r="V62" t="n">
        <v>0.86</v>
      </c>
      <c r="W62" t="n">
        <v>1</v>
      </c>
      <c r="X62" t="n">
        <v>0.1</v>
      </c>
      <c r="Y62" t="n">
        <v>1</v>
      </c>
      <c r="Z62" t="n">
        <v>10</v>
      </c>
      <c r="AA62" t="n">
        <v>80.42472219807486</v>
      </c>
      <c r="AB62" t="n">
        <v>110.0406529996939</v>
      </c>
      <c r="AC62" t="n">
        <v>99.53852752045775</v>
      </c>
      <c r="AD62" t="n">
        <v>80424.72219807486</v>
      </c>
      <c r="AE62" t="n">
        <v>110040.6529996939</v>
      </c>
      <c r="AF62" t="n">
        <v>2.130617123132321e-06</v>
      </c>
      <c r="AG62" t="n">
        <v>0.1080208333333333</v>
      </c>
      <c r="AH62" t="n">
        <v>99538.52752045775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9.645300000000001</v>
      </c>
      <c r="E63" t="n">
        <v>10.37</v>
      </c>
      <c r="F63" t="n">
        <v>7.15</v>
      </c>
      <c r="G63" t="n">
        <v>71.53</v>
      </c>
      <c r="H63" t="n">
        <v>0.95</v>
      </c>
      <c r="I63" t="n">
        <v>6</v>
      </c>
      <c r="J63" t="n">
        <v>305.06</v>
      </c>
      <c r="K63" t="n">
        <v>60.56</v>
      </c>
      <c r="L63" t="n">
        <v>16.25</v>
      </c>
      <c r="M63" t="n">
        <v>1</v>
      </c>
      <c r="N63" t="n">
        <v>88.25</v>
      </c>
      <c r="O63" t="n">
        <v>37858.02</v>
      </c>
      <c r="P63" t="n">
        <v>100.19</v>
      </c>
      <c r="Q63" t="n">
        <v>605.84</v>
      </c>
      <c r="R63" t="n">
        <v>27.04</v>
      </c>
      <c r="S63" t="n">
        <v>21.88</v>
      </c>
      <c r="T63" t="n">
        <v>1567.52</v>
      </c>
      <c r="U63" t="n">
        <v>0.8100000000000001</v>
      </c>
      <c r="V63" t="n">
        <v>0.86</v>
      </c>
      <c r="W63" t="n">
        <v>1</v>
      </c>
      <c r="X63" t="n">
        <v>0.1</v>
      </c>
      <c r="Y63" t="n">
        <v>1</v>
      </c>
      <c r="Z63" t="n">
        <v>10</v>
      </c>
      <c r="AA63" t="n">
        <v>80.43410048103122</v>
      </c>
      <c r="AB63" t="n">
        <v>110.0534847801755</v>
      </c>
      <c r="AC63" t="n">
        <v>99.55013465381965</v>
      </c>
      <c r="AD63" t="n">
        <v>80434.10048103123</v>
      </c>
      <c r="AE63" t="n">
        <v>110053.4847801755</v>
      </c>
      <c r="AF63" t="n">
        <v>2.131368437522498e-06</v>
      </c>
      <c r="AG63" t="n">
        <v>0.1080208333333333</v>
      </c>
      <c r="AH63" t="n">
        <v>99550.13465381965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9.6432</v>
      </c>
      <c r="E64" t="n">
        <v>10.37</v>
      </c>
      <c r="F64" t="n">
        <v>7.16</v>
      </c>
      <c r="G64" t="n">
        <v>71.56</v>
      </c>
      <c r="H64" t="n">
        <v>0.96</v>
      </c>
      <c r="I64" t="n">
        <v>6</v>
      </c>
      <c r="J64" t="n">
        <v>305.59</v>
      </c>
      <c r="K64" t="n">
        <v>60.56</v>
      </c>
      <c r="L64" t="n">
        <v>16.5</v>
      </c>
      <c r="M64" t="n">
        <v>1</v>
      </c>
      <c r="N64" t="n">
        <v>88.54000000000001</v>
      </c>
      <c r="O64" t="n">
        <v>37924.08</v>
      </c>
      <c r="P64" t="n">
        <v>100.15</v>
      </c>
      <c r="Q64" t="n">
        <v>605.84</v>
      </c>
      <c r="R64" t="n">
        <v>27.13</v>
      </c>
      <c r="S64" t="n">
        <v>21.88</v>
      </c>
      <c r="T64" t="n">
        <v>1612.15</v>
      </c>
      <c r="U64" t="n">
        <v>0.8100000000000001</v>
      </c>
      <c r="V64" t="n">
        <v>0.86</v>
      </c>
      <c r="W64" t="n">
        <v>1</v>
      </c>
      <c r="X64" t="n">
        <v>0.1</v>
      </c>
      <c r="Y64" t="n">
        <v>1</v>
      </c>
      <c r="Z64" t="n">
        <v>10</v>
      </c>
      <c r="AA64" t="n">
        <v>80.45929287650902</v>
      </c>
      <c r="AB64" t="n">
        <v>110.0879541270782</v>
      </c>
      <c r="AC64" t="n">
        <v>99.58131429463202</v>
      </c>
      <c r="AD64" t="n">
        <v>80459.29287650902</v>
      </c>
      <c r="AE64" t="n">
        <v>110087.9541270782</v>
      </c>
      <c r="AF64" t="n">
        <v>2.130904390399153e-06</v>
      </c>
      <c r="AG64" t="n">
        <v>0.1080208333333333</v>
      </c>
      <c r="AH64" t="n">
        <v>99581.31429463203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9.637</v>
      </c>
      <c r="E65" t="n">
        <v>10.38</v>
      </c>
      <c r="F65" t="n">
        <v>7.16</v>
      </c>
      <c r="G65" t="n">
        <v>71.62</v>
      </c>
      <c r="H65" t="n">
        <v>0.97</v>
      </c>
      <c r="I65" t="n">
        <v>6</v>
      </c>
      <c r="J65" t="n">
        <v>306.13</v>
      </c>
      <c r="K65" t="n">
        <v>60.56</v>
      </c>
      <c r="L65" t="n">
        <v>16.75</v>
      </c>
      <c r="M65" t="n">
        <v>1</v>
      </c>
      <c r="N65" t="n">
        <v>88.83</v>
      </c>
      <c r="O65" t="n">
        <v>37990.27</v>
      </c>
      <c r="P65" t="n">
        <v>100.3</v>
      </c>
      <c r="Q65" t="n">
        <v>605.88</v>
      </c>
      <c r="R65" t="n">
        <v>27.24</v>
      </c>
      <c r="S65" t="n">
        <v>21.88</v>
      </c>
      <c r="T65" t="n">
        <v>1665.88</v>
      </c>
      <c r="U65" t="n">
        <v>0.8</v>
      </c>
      <c r="V65" t="n">
        <v>0.86</v>
      </c>
      <c r="W65" t="n">
        <v>1</v>
      </c>
      <c r="X65" t="n">
        <v>0.1</v>
      </c>
      <c r="Y65" t="n">
        <v>1</v>
      </c>
      <c r="Z65" t="n">
        <v>10</v>
      </c>
      <c r="AA65" t="n">
        <v>80.59482013854701</v>
      </c>
      <c r="AB65" t="n">
        <v>110.2733885060393</v>
      </c>
      <c r="AC65" t="n">
        <v>99.74905107672392</v>
      </c>
      <c r="AD65" t="n">
        <v>80594.820138547</v>
      </c>
      <c r="AE65" t="n">
        <v>110273.3885060393</v>
      </c>
      <c r="AF65" t="n">
        <v>2.129534346511183e-06</v>
      </c>
      <c r="AG65" t="n">
        <v>0.108125</v>
      </c>
      <c r="AH65" t="n">
        <v>99749.05107672392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9.6388</v>
      </c>
      <c r="E66" t="n">
        <v>10.37</v>
      </c>
      <c r="F66" t="n">
        <v>7.16</v>
      </c>
      <c r="G66" t="n">
        <v>71.59999999999999</v>
      </c>
      <c r="H66" t="n">
        <v>0.99</v>
      </c>
      <c r="I66" t="n">
        <v>6</v>
      </c>
      <c r="J66" t="n">
        <v>306.67</v>
      </c>
      <c r="K66" t="n">
        <v>60.56</v>
      </c>
      <c r="L66" t="n">
        <v>17</v>
      </c>
      <c r="M66" t="n">
        <v>1</v>
      </c>
      <c r="N66" t="n">
        <v>89.11</v>
      </c>
      <c r="O66" t="n">
        <v>38056.58</v>
      </c>
      <c r="P66" t="n">
        <v>100.1</v>
      </c>
      <c r="Q66" t="n">
        <v>605.84</v>
      </c>
      <c r="R66" t="n">
        <v>27.22</v>
      </c>
      <c r="S66" t="n">
        <v>21.88</v>
      </c>
      <c r="T66" t="n">
        <v>1654.41</v>
      </c>
      <c r="U66" t="n">
        <v>0.8</v>
      </c>
      <c r="V66" t="n">
        <v>0.86</v>
      </c>
      <c r="W66" t="n">
        <v>1</v>
      </c>
      <c r="X66" t="n">
        <v>0.1</v>
      </c>
      <c r="Y66" t="n">
        <v>1</v>
      </c>
      <c r="Z66" t="n">
        <v>10</v>
      </c>
      <c r="AA66" t="n">
        <v>80.46689063056888</v>
      </c>
      <c r="AB66" t="n">
        <v>110.0983497093722</v>
      </c>
      <c r="AC66" t="n">
        <v>99.59071773714217</v>
      </c>
      <c r="AD66" t="n">
        <v>80466.89063056889</v>
      </c>
      <c r="AE66" t="n">
        <v>110098.3497093722</v>
      </c>
      <c r="AF66" t="n">
        <v>2.129932101188336e-06</v>
      </c>
      <c r="AG66" t="n">
        <v>0.1080208333333333</v>
      </c>
      <c r="AH66" t="n">
        <v>99590.71773714217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9.6471</v>
      </c>
      <c r="E67" t="n">
        <v>10.37</v>
      </c>
      <c r="F67" t="n">
        <v>7.15</v>
      </c>
      <c r="G67" t="n">
        <v>71.51000000000001</v>
      </c>
      <c r="H67" t="n">
        <v>1</v>
      </c>
      <c r="I67" t="n">
        <v>6</v>
      </c>
      <c r="J67" t="n">
        <v>307.21</v>
      </c>
      <c r="K67" t="n">
        <v>60.56</v>
      </c>
      <c r="L67" t="n">
        <v>17.25</v>
      </c>
      <c r="M67" t="n">
        <v>1</v>
      </c>
      <c r="N67" t="n">
        <v>89.40000000000001</v>
      </c>
      <c r="O67" t="n">
        <v>38123.01</v>
      </c>
      <c r="P67" t="n">
        <v>99.8</v>
      </c>
      <c r="Q67" t="n">
        <v>605.84</v>
      </c>
      <c r="R67" t="n">
        <v>26.98</v>
      </c>
      <c r="S67" t="n">
        <v>21.88</v>
      </c>
      <c r="T67" t="n">
        <v>1535.26</v>
      </c>
      <c r="U67" t="n">
        <v>0.8100000000000001</v>
      </c>
      <c r="V67" t="n">
        <v>0.86</v>
      </c>
      <c r="W67" t="n">
        <v>1</v>
      </c>
      <c r="X67" t="n">
        <v>0.09</v>
      </c>
      <c r="Y67" t="n">
        <v>1</v>
      </c>
      <c r="Z67" t="n">
        <v>10</v>
      </c>
      <c r="AA67" t="n">
        <v>80.1994610211876</v>
      </c>
      <c r="AB67" t="n">
        <v>109.7324407196552</v>
      </c>
      <c r="AC67" t="n">
        <v>99.25973058784717</v>
      </c>
      <c r="AD67" t="n">
        <v>80199.4610211876</v>
      </c>
      <c r="AE67" t="n">
        <v>109732.4407196552</v>
      </c>
      <c r="AF67" t="n">
        <v>2.131766192199651e-06</v>
      </c>
      <c r="AG67" t="n">
        <v>0.1080208333333333</v>
      </c>
      <c r="AH67" t="n">
        <v>99259.73058784717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9.6442</v>
      </c>
      <c r="E68" t="n">
        <v>10.37</v>
      </c>
      <c r="F68" t="n">
        <v>7.15</v>
      </c>
      <c r="G68" t="n">
        <v>71.54000000000001</v>
      </c>
      <c r="H68" t="n">
        <v>1.01</v>
      </c>
      <c r="I68" t="n">
        <v>6</v>
      </c>
      <c r="J68" t="n">
        <v>307.75</v>
      </c>
      <c r="K68" t="n">
        <v>60.56</v>
      </c>
      <c r="L68" t="n">
        <v>17.5</v>
      </c>
      <c r="M68" t="n">
        <v>0</v>
      </c>
      <c r="N68" t="n">
        <v>89.69</v>
      </c>
      <c r="O68" t="n">
        <v>38189.58</v>
      </c>
      <c r="P68" t="n">
        <v>99.56999999999999</v>
      </c>
      <c r="Q68" t="n">
        <v>605.87</v>
      </c>
      <c r="R68" t="n">
        <v>27</v>
      </c>
      <c r="S68" t="n">
        <v>21.88</v>
      </c>
      <c r="T68" t="n">
        <v>1545.64</v>
      </c>
      <c r="U68" t="n">
        <v>0.8100000000000001</v>
      </c>
      <c r="V68" t="n">
        <v>0.86</v>
      </c>
      <c r="W68" t="n">
        <v>1</v>
      </c>
      <c r="X68" t="n">
        <v>0.1</v>
      </c>
      <c r="Y68" t="n">
        <v>1</v>
      </c>
      <c r="Z68" t="n">
        <v>10</v>
      </c>
      <c r="AA68" t="n">
        <v>80.09320033035993</v>
      </c>
      <c r="AB68" t="n">
        <v>109.587050154574</v>
      </c>
      <c r="AC68" t="n">
        <v>99.12821589424034</v>
      </c>
      <c r="AD68" t="n">
        <v>80093.20033035993</v>
      </c>
      <c r="AE68" t="n">
        <v>109587.050154574</v>
      </c>
      <c r="AF68" t="n">
        <v>2.131125365219793e-06</v>
      </c>
      <c r="AG68" t="n">
        <v>0.1080208333333333</v>
      </c>
      <c r="AH68" t="n">
        <v>99128.21589424035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10.1203</v>
      </c>
      <c r="E2" t="n">
        <v>9.880000000000001</v>
      </c>
      <c r="F2" t="n">
        <v>7.65</v>
      </c>
      <c r="G2" t="n">
        <v>14.82</v>
      </c>
      <c r="H2" t="n">
        <v>0.28</v>
      </c>
      <c r="I2" t="n">
        <v>31</v>
      </c>
      <c r="J2" t="n">
        <v>61.76</v>
      </c>
      <c r="K2" t="n">
        <v>28.92</v>
      </c>
      <c r="L2" t="n">
        <v>1</v>
      </c>
      <c r="M2" t="n">
        <v>26</v>
      </c>
      <c r="N2" t="n">
        <v>6.84</v>
      </c>
      <c r="O2" t="n">
        <v>7851.41</v>
      </c>
      <c r="P2" t="n">
        <v>41.78</v>
      </c>
      <c r="Q2" t="n">
        <v>605.9</v>
      </c>
      <c r="R2" t="n">
        <v>42.81</v>
      </c>
      <c r="S2" t="n">
        <v>21.88</v>
      </c>
      <c r="T2" t="n">
        <v>9325.68</v>
      </c>
      <c r="U2" t="n">
        <v>0.51</v>
      </c>
      <c r="V2" t="n">
        <v>0.8100000000000001</v>
      </c>
      <c r="W2" t="n">
        <v>1.04</v>
      </c>
      <c r="X2" t="n">
        <v>0.6</v>
      </c>
      <c r="Y2" t="n">
        <v>1</v>
      </c>
      <c r="Z2" t="n">
        <v>10</v>
      </c>
      <c r="AA2" t="n">
        <v>35.51298737493261</v>
      </c>
      <c r="AB2" t="n">
        <v>48.59043604867374</v>
      </c>
      <c r="AC2" t="n">
        <v>43.95303302938118</v>
      </c>
      <c r="AD2" t="n">
        <v>35512.98737493261</v>
      </c>
      <c r="AE2" t="n">
        <v>48590.43604867374</v>
      </c>
      <c r="AF2" t="n">
        <v>2.832018679491914e-06</v>
      </c>
      <c r="AG2" t="n">
        <v>0.1029166666666667</v>
      </c>
      <c r="AH2" t="n">
        <v>43953.03302938118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10.2769</v>
      </c>
      <c r="E3" t="n">
        <v>9.73</v>
      </c>
      <c r="F3" t="n">
        <v>7.57</v>
      </c>
      <c r="G3" t="n">
        <v>17.48</v>
      </c>
      <c r="H3" t="n">
        <v>0.35</v>
      </c>
      <c r="I3" t="n">
        <v>26</v>
      </c>
      <c r="J3" t="n">
        <v>62.05</v>
      </c>
      <c r="K3" t="n">
        <v>28.92</v>
      </c>
      <c r="L3" t="n">
        <v>1.25</v>
      </c>
      <c r="M3" t="n">
        <v>7</v>
      </c>
      <c r="N3" t="n">
        <v>6.88</v>
      </c>
      <c r="O3" t="n">
        <v>7887.12</v>
      </c>
      <c r="P3" t="n">
        <v>39.93</v>
      </c>
      <c r="Q3" t="n">
        <v>606.01</v>
      </c>
      <c r="R3" t="n">
        <v>39.37</v>
      </c>
      <c r="S3" t="n">
        <v>21.88</v>
      </c>
      <c r="T3" t="n">
        <v>7631.27</v>
      </c>
      <c r="U3" t="n">
        <v>0.5600000000000001</v>
      </c>
      <c r="V3" t="n">
        <v>0.82</v>
      </c>
      <c r="W3" t="n">
        <v>1.06</v>
      </c>
      <c r="X3" t="n">
        <v>0.52</v>
      </c>
      <c r="Y3" t="n">
        <v>1</v>
      </c>
      <c r="Z3" t="n">
        <v>10</v>
      </c>
      <c r="AA3" t="n">
        <v>33.90214860639493</v>
      </c>
      <c r="AB3" t="n">
        <v>46.38641538038024</v>
      </c>
      <c r="AC3" t="n">
        <v>41.9593610003006</v>
      </c>
      <c r="AD3" t="n">
        <v>33902.14860639493</v>
      </c>
      <c r="AE3" t="n">
        <v>46386.41538038023</v>
      </c>
      <c r="AF3" t="n">
        <v>2.875840910572853e-06</v>
      </c>
      <c r="AG3" t="n">
        <v>0.1013541666666667</v>
      </c>
      <c r="AH3" t="n">
        <v>41959.3610003006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10.259</v>
      </c>
      <c r="E4" t="n">
        <v>9.75</v>
      </c>
      <c r="F4" t="n">
        <v>7.59</v>
      </c>
      <c r="G4" t="n">
        <v>17.52</v>
      </c>
      <c r="H4" t="n">
        <v>0.42</v>
      </c>
      <c r="I4" t="n">
        <v>26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40.16</v>
      </c>
      <c r="Q4" t="n">
        <v>606.08</v>
      </c>
      <c r="R4" t="n">
        <v>39.82</v>
      </c>
      <c r="S4" t="n">
        <v>21.88</v>
      </c>
      <c r="T4" t="n">
        <v>7854.96</v>
      </c>
      <c r="U4" t="n">
        <v>0.55</v>
      </c>
      <c r="V4" t="n">
        <v>0.82</v>
      </c>
      <c r="W4" t="n">
        <v>1.06</v>
      </c>
      <c r="X4" t="n">
        <v>0.53</v>
      </c>
      <c r="Y4" t="n">
        <v>1</v>
      </c>
      <c r="Z4" t="n">
        <v>10</v>
      </c>
      <c r="AA4" t="n">
        <v>34.10932191519555</v>
      </c>
      <c r="AB4" t="n">
        <v>46.66987904132118</v>
      </c>
      <c r="AC4" t="n">
        <v>42.21577128728595</v>
      </c>
      <c r="AD4" t="n">
        <v>34109.32191519555</v>
      </c>
      <c r="AE4" t="n">
        <v>46669.87904132118</v>
      </c>
      <c r="AF4" t="n">
        <v>2.870831856062325e-06</v>
      </c>
      <c r="AG4" t="n">
        <v>0.1015625</v>
      </c>
      <c r="AH4" t="n">
        <v>42215.77128728595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7.2876</v>
      </c>
      <c r="E2" t="n">
        <v>13.72</v>
      </c>
      <c r="F2" t="n">
        <v>8.67</v>
      </c>
      <c r="G2" t="n">
        <v>6.59</v>
      </c>
      <c r="H2" t="n">
        <v>0.11</v>
      </c>
      <c r="I2" t="n">
        <v>79</v>
      </c>
      <c r="J2" t="n">
        <v>167.88</v>
      </c>
      <c r="K2" t="n">
        <v>51.39</v>
      </c>
      <c r="L2" t="n">
        <v>1</v>
      </c>
      <c r="M2" t="n">
        <v>77</v>
      </c>
      <c r="N2" t="n">
        <v>30.49</v>
      </c>
      <c r="O2" t="n">
        <v>20939.59</v>
      </c>
      <c r="P2" t="n">
        <v>108.13</v>
      </c>
      <c r="Q2" t="n">
        <v>606.17</v>
      </c>
      <c r="R2" t="n">
        <v>74.27</v>
      </c>
      <c r="S2" t="n">
        <v>21.88</v>
      </c>
      <c r="T2" t="n">
        <v>24816.02</v>
      </c>
      <c r="U2" t="n">
        <v>0.29</v>
      </c>
      <c r="V2" t="n">
        <v>0.71</v>
      </c>
      <c r="W2" t="n">
        <v>1.12</v>
      </c>
      <c r="X2" t="n">
        <v>1.61</v>
      </c>
      <c r="Y2" t="n">
        <v>1</v>
      </c>
      <c r="Z2" t="n">
        <v>10</v>
      </c>
      <c r="AA2" t="n">
        <v>111.5733268622048</v>
      </c>
      <c r="AB2" t="n">
        <v>152.6595480805882</v>
      </c>
      <c r="AC2" t="n">
        <v>138.08993507084</v>
      </c>
      <c r="AD2" t="n">
        <v>111573.3268622048</v>
      </c>
      <c r="AE2" t="n">
        <v>152659.5480805882</v>
      </c>
      <c r="AF2" t="n">
        <v>1.743890463068788e-06</v>
      </c>
      <c r="AG2" t="n">
        <v>0.1429166666666667</v>
      </c>
      <c r="AH2" t="n">
        <v>138089.93507084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7.8934</v>
      </c>
      <c r="E3" t="n">
        <v>12.67</v>
      </c>
      <c r="F3" t="n">
        <v>8.26</v>
      </c>
      <c r="G3" t="n">
        <v>8.26</v>
      </c>
      <c r="H3" t="n">
        <v>0.13</v>
      </c>
      <c r="I3" t="n">
        <v>60</v>
      </c>
      <c r="J3" t="n">
        <v>168.25</v>
      </c>
      <c r="K3" t="n">
        <v>51.39</v>
      </c>
      <c r="L3" t="n">
        <v>1.25</v>
      </c>
      <c r="M3" t="n">
        <v>58</v>
      </c>
      <c r="N3" t="n">
        <v>30.6</v>
      </c>
      <c r="O3" t="n">
        <v>20984.25</v>
      </c>
      <c r="P3" t="n">
        <v>102.25</v>
      </c>
      <c r="Q3" t="n">
        <v>606.08</v>
      </c>
      <c r="R3" t="n">
        <v>61.72</v>
      </c>
      <c r="S3" t="n">
        <v>21.88</v>
      </c>
      <c r="T3" t="n">
        <v>18635.56</v>
      </c>
      <c r="U3" t="n">
        <v>0.35</v>
      </c>
      <c r="V3" t="n">
        <v>0.75</v>
      </c>
      <c r="W3" t="n">
        <v>1.09</v>
      </c>
      <c r="X3" t="n">
        <v>1.2</v>
      </c>
      <c r="Y3" t="n">
        <v>1</v>
      </c>
      <c r="Z3" t="n">
        <v>10</v>
      </c>
      <c r="AA3" t="n">
        <v>97.82534040642386</v>
      </c>
      <c r="AB3" t="n">
        <v>133.8489464934416</v>
      </c>
      <c r="AC3" t="n">
        <v>121.0745908983195</v>
      </c>
      <c r="AD3" t="n">
        <v>97825.34040642386</v>
      </c>
      <c r="AE3" t="n">
        <v>133848.9464934416</v>
      </c>
      <c r="AF3" t="n">
        <v>1.888855724955701e-06</v>
      </c>
      <c r="AG3" t="n">
        <v>0.1319791666666667</v>
      </c>
      <c r="AH3" t="n">
        <v>121074.5908983195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8.340299999999999</v>
      </c>
      <c r="E4" t="n">
        <v>11.99</v>
      </c>
      <c r="F4" t="n">
        <v>7.99</v>
      </c>
      <c r="G4" t="n">
        <v>9.99</v>
      </c>
      <c r="H4" t="n">
        <v>0.16</v>
      </c>
      <c r="I4" t="n">
        <v>48</v>
      </c>
      <c r="J4" t="n">
        <v>168.61</v>
      </c>
      <c r="K4" t="n">
        <v>51.39</v>
      </c>
      <c r="L4" t="n">
        <v>1.5</v>
      </c>
      <c r="M4" t="n">
        <v>46</v>
      </c>
      <c r="N4" t="n">
        <v>30.71</v>
      </c>
      <c r="O4" t="n">
        <v>21028.94</v>
      </c>
      <c r="P4" t="n">
        <v>98.08</v>
      </c>
      <c r="Q4" t="n">
        <v>605.9400000000001</v>
      </c>
      <c r="R4" t="n">
        <v>53.08</v>
      </c>
      <c r="S4" t="n">
        <v>21.88</v>
      </c>
      <c r="T4" t="n">
        <v>14374.4</v>
      </c>
      <c r="U4" t="n">
        <v>0.41</v>
      </c>
      <c r="V4" t="n">
        <v>0.77</v>
      </c>
      <c r="W4" t="n">
        <v>1.07</v>
      </c>
      <c r="X4" t="n">
        <v>0.93</v>
      </c>
      <c r="Y4" t="n">
        <v>1</v>
      </c>
      <c r="Z4" t="n">
        <v>10</v>
      </c>
      <c r="AA4" t="n">
        <v>89.16698195089403</v>
      </c>
      <c r="AB4" t="n">
        <v>122.0021984747754</v>
      </c>
      <c r="AC4" t="n">
        <v>110.3584798835358</v>
      </c>
      <c r="AD4" t="n">
        <v>89166.98195089403</v>
      </c>
      <c r="AE4" t="n">
        <v>122002.1984747754</v>
      </c>
      <c r="AF4" t="n">
        <v>1.995796919305753e-06</v>
      </c>
      <c r="AG4" t="n">
        <v>0.1248958333333333</v>
      </c>
      <c r="AH4" t="n">
        <v>110358.4798835358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8.5999</v>
      </c>
      <c r="E5" t="n">
        <v>11.63</v>
      </c>
      <c r="F5" t="n">
        <v>7.87</v>
      </c>
      <c r="G5" t="n">
        <v>11.51</v>
      </c>
      <c r="H5" t="n">
        <v>0.18</v>
      </c>
      <c r="I5" t="n">
        <v>41</v>
      </c>
      <c r="J5" t="n">
        <v>168.97</v>
      </c>
      <c r="K5" t="n">
        <v>51.39</v>
      </c>
      <c r="L5" t="n">
        <v>1.75</v>
      </c>
      <c r="M5" t="n">
        <v>39</v>
      </c>
      <c r="N5" t="n">
        <v>30.83</v>
      </c>
      <c r="O5" t="n">
        <v>21073.68</v>
      </c>
      <c r="P5" t="n">
        <v>95.94</v>
      </c>
      <c r="Q5" t="n">
        <v>605.87</v>
      </c>
      <c r="R5" t="n">
        <v>49.17</v>
      </c>
      <c r="S5" t="n">
        <v>21.88</v>
      </c>
      <c r="T5" t="n">
        <v>12454.34</v>
      </c>
      <c r="U5" t="n">
        <v>0.45</v>
      </c>
      <c r="V5" t="n">
        <v>0.79</v>
      </c>
      <c r="W5" t="n">
        <v>1.06</v>
      </c>
      <c r="X5" t="n">
        <v>0.8100000000000001</v>
      </c>
      <c r="Y5" t="n">
        <v>1</v>
      </c>
      <c r="Z5" t="n">
        <v>10</v>
      </c>
      <c r="AA5" t="n">
        <v>84.83296632348264</v>
      </c>
      <c r="AB5" t="n">
        <v>116.0722070900791</v>
      </c>
      <c r="AC5" t="n">
        <v>104.9944385537978</v>
      </c>
      <c r="AD5" t="n">
        <v>84832.96632348264</v>
      </c>
      <c r="AE5" t="n">
        <v>116072.2070900791</v>
      </c>
      <c r="AF5" t="n">
        <v>2.057918051669311e-06</v>
      </c>
      <c r="AG5" t="n">
        <v>0.1211458333333333</v>
      </c>
      <c r="AH5" t="n">
        <v>104994.4385537978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8.8439</v>
      </c>
      <c r="E6" t="n">
        <v>11.31</v>
      </c>
      <c r="F6" t="n">
        <v>7.75</v>
      </c>
      <c r="G6" t="n">
        <v>13.28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93.56999999999999</v>
      </c>
      <c r="Q6" t="n">
        <v>605.84</v>
      </c>
      <c r="R6" t="n">
        <v>45.93</v>
      </c>
      <c r="S6" t="n">
        <v>21.88</v>
      </c>
      <c r="T6" t="n">
        <v>10867.88</v>
      </c>
      <c r="U6" t="n">
        <v>0.48</v>
      </c>
      <c r="V6" t="n">
        <v>0.8</v>
      </c>
      <c r="W6" t="n">
        <v>1.04</v>
      </c>
      <c r="X6" t="n">
        <v>0.6899999999999999</v>
      </c>
      <c r="Y6" t="n">
        <v>1</v>
      </c>
      <c r="Z6" t="n">
        <v>10</v>
      </c>
      <c r="AA6" t="n">
        <v>80.7509448183485</v>
      </c>
      <c r="AB6" t="n">
        <v>110.4870051806784</v>
      </c>
      <c r="AC6" t="n">
        <v>99.94228047574839</v>
      </c>
      <c r="AD6" t="n">
        <v>80750.94481834851</v>
      </c>
      <c r="AE6" t="n">
        <v>110487.0051806784</v>
      </c>
      <c r="AF6" t="n">
        <v>2.116306172997153e-06</v>
      </c>
      <c r="AG6" t="n">
        <v>0.1178125</v>
      </c>
      <c r="AH6" t="n">
        <v>99942.2804757484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9.026199999999999</v>
      </c>
      <c r="E7" t="n">
        <v>11.08</v>
      </c>
      <c r="F7" t="n">
        <v>7.66</v>
      </c>
      <c r="G7" t="n">
        <v>14.82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91.78</v>
      </c>
      <c r="Q7" t="n">
        <v>605.95</v>
      </c>
      <c r="R7" t="n">
        <v>42.62</v>
      </c>
      <c r="S7" t="n">
        <v>21.88</v>
      </c>
      <c r="T7" t="n">
        <v>9230.09</v>
      </c>
      <c r="U7" t="n">
        <v>0.51</v>
      </c>
      <c r="V7" t="n">
        <v>0.8100000000000001</v>
      </c>
      <c r="W7" t="n">
        <v>1.04</v>
      </c>
      <c r="X7" t="n">
        <v>0.6</v>
      </c>
      <c r="Y7" t="n">
        <v>1</v>
      </c>
      <c r="Z7" t="n">
        <v>10</v>
      </c>
      <c r="AA7" t="n">
        <v>77.83255406504141</v>
      </c>
      <c r="AB7" t="n">
        <v>106.4939342016923</v>
      </c>
      <c r="AC7" t="n">
        <v>96.33030258668519</v>
      </c>
      <c r="AD7" t="n">
        <v>77832.5540650414</v>
      </c>
      <c r="AE7" t="n">
        <v>106493.9342016923</v>
      </c>
      <c r="AF7" t="n">
        <v>2.159929757087586e-06</v>
      </c>
      <c r="AG7" t="n">
        <v>0.1154166666666667</v>
      </c>
      <c r="AH7" t="n">
        <v>96330.3025866852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9.1959</v>
      </c>
      <c r="E8" t="n">
        <v>10.87</v>
      </c>
      <c r="F8" t="n">
        <v>7.59</v>
      </c>
      <c r="G8" t="n">
        <v>16.86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90.2</v>
      </c>
      <c r="Q8" t="n">
        <v>605.92</v>
      </c>
      <c r="R8" t="n">
        <v>40.49</v>
      </c>
      <c r="S8" t="n">
        <v>21.88</v>
      </c>
      <c r="T8" t="n">
        <v>8188.19</v>
      </c>
      <c r="U8" t="n">
        <v>0.54</v>
      </c>
      <c r="V8" t="n">
        <v>0.82</v>
      </c>
      <c r="W8" t="n">
        <v>1.04</v>
      </c>
      <c r="X8" t="n">
        <v>0.53</v>
      </c>
      <c r="Y8" t="n">
        <v>1</v>
      </c>
      <c r="Z8" t="n">
        <v>10</v>
      </c>
      <c r="AA8" t="n">
        <v>75.30704668300245</v>
      </c>
      <c r="AB8" t="n">
        <v>103.0384235840661</v>
      </c>
      <c r="AC8" t="n">
        <v>93.20458105256449</v>
      </c>
      <c r="AD8" t="n">
        <v>75307.04668300245</v>
      </c>
      <c r="AE8" t="n">
        <v>103038.4235840661</v>
      </c>
      <c r="AF8" t="n">
        <v>2.200538216879942e-06</v>
      </c>
      <c r="AG8" t="n">
        <v>0.1132291666666667</v>
      </c>
      <c r="AH8" t="n">
        <v>93204.58105256449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9.2913</v>
      </c>
      <c r="E9" t="n">
        <v>10.76</v>
      </c>
      <c r="F9" t="n">
        <v>7.54</v>
      </c>
      <c r="G9" t="n">
        <v>18.1</v>
      </c>
      <c r="H9" t="n">
        <v>0.29</v>
      </c>
      <c r="I9" t="n">
        <v>25</v>
      </c>
      <c r="J9" t="n">
        <v>170.42</v>
      </c>
      <c r="K9" t="n">
        <v>51.39</v>
      </c>
      <c r="L9" t="n">
        <v>2.75</v>
      </c>
      <c r="M9" t="n">
        <v>23</v>
      </c>
      <c r="N9" t="n">
        <v>31.28</v>
      </c>
      <c r="O9" t="n">
        <v>21253.01</v>
      </c>
      <c r="P9" t="n">
        <v>88.86</v>
      </c>
      <c r="Q9" t="n">
        <v>605.85</v>
      </c>
      <c r="R9" t="n">
        <v>39.16</v>
      </c>
      <c r="S9" t="n">
        <v>21.88</v>
      </c>
      <c r="T9" t="n">
        <v>7530.88</v>
      </c>
      <c r="U9" t="n">
        <v>0.5600000000000001</v>
      </c>
      <c r="V9" t="n">
        <v>0.82</v>
      </c>
      <c r="W9" t="n">
        <v>1.03</v>
      </c>
      <c r="X9" t="n">
        <v>0.49</v>
      </c>
      <c r="Y9" t="n">
        <v>1</v>
      </c>
      <c r="Z9" t="n">
        <v>10</v>
      </c>
      <c r="AA9" t="n">
        <v>73.63560637490143</v>
      </c>
      <c r="AB9" t="n">
        <v>100.7514852157812</v>
      </c>
      <c r="AC9" t="n">
        <v>91.1359048724099</v>
      </c>
      <c r="AD9" t="n">
        <v>73635.60637490143</v>
      </c>
      <c r="AE9" t="n">
        <v>100751.4852157812</v>
      </c>
      <c r="AF9" t="n">
        <v>2.223367015136811e-06</v>
      </c>
      <c r="AG9" t="n">
        <v>0.1120833333333333</v>
      </c>
      <c r="AH9" t="n">
        <v>91135.9048724099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9.4392</v>
      </c>
      <c r="E10" t="n">
        <v>10.59</v>
      </c>
      <c r="F10" t="n">
        <v>7.48</v>
      </c>
      <c r="G10" t="n">
        <v>20.39</v>
      </c>
      <c r="H10" t="n">
        <v>0.31</v>
      </c>
      <c r="I10" t="n">
        <v>22</v>
      </c>
      <c r="J10" t="n">
        <v>170.79</v>
      </c>
      <c r="K10" t="n">
        <v>51.39</v>
      </c>
      <c r="L10" t="n">
        <v>3</v>
      </c>
      <c r="M10" t="n">
        <v>20</v>
      </c>
      <c r="N10" t="n">
        <v>31.4</v>
      </c>
      <c r="O10" t="n">
        <v>21297.94</v>
      </c>
      <c r="P10" t="n">
        <v>87.37</v>
      </c>
      <c r="Q10" t="n">
        <v>605.89</v>
      </c>
      <c r="R10" t="n">
        <v>37.22</v>
      </c>
      <c r="S10" t="n">
        <v>21.88</v>
      </c>
      <c r="T10" t="n">
        <v>6576.59</v>
      </c>
      <c r="U10" t="n">
        <v>0.59</v>
      </c>
      <c r="V10" t="n">
        <v>0.83</v>
      </c>
      <c r="W10" t="n">
        <v>1.02</v>
      </c>
      <c r="X10" t="n">
        <v>0.42</v>
      </c>
      <c r="Y10" t="n">
        <v>1</v>
      </c>
      <c r="Z10" t="n">
        <v>10</v>
      </c>
      <c r="AA10" t="n">
        <v>71.4945770262002</v>
      </c>
      <c r="AB10" t="n">
        <v>97.82203440534118</v>
      </c>
      <c r="AC10" t="n">
        <v>88.48603673580725</v>
      </c>
      <c r="AD10" t="n">
        <v>71494.5770262002</v>
      </c>
      <c r="AE10" t="n">
        <v>97822.03440534118</v>
      </c>
      <c r="AF10" t="n">
        <v>2.258758831302335e-06</v>
      </c>
      <c r="AG10" t="n">
        <v>0.1103125</v>
      </c>
      <c r="AH10" t="n">
        <v>88486.03673580724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9.531599999999999</v>
      </c>
      <c r="E11" t="n">
        <v>10.49</v>
      </c>
      <c r="F11" t="n">
        <v>7.44</v>
      </c>
      <c r="G11" t="n">
        <v>22.32</v>
      </c>
      <c r="H11" t="n">
        <v>0.34</v>
      </c>
      <c r="I11" t="n">
        <v>20</v>
      </c>
      <c r="J11" t="n">
        <v>171.15</v>
      </c>
      <c r="K11" t="n">
        <v>51.39</v>
      </c>
      <c r="L11" t="n">
        <v>3.25</v>
      </c>
      <c r="M11" t="n">
        <v>18</v>
      </c>
      <c r="N11" t="n">
        <v>31.51</v>
      </c>
      <c r="O11" t="n">
        <v>21342.91</v>
      </c>
      <c r="P11" t="n">
        <v>86.2</v>
      </c>
      <c r="Q11" t="n">
        <v>605.9</v>
      </c>
      <c r="R11" t="n">
        <v>36.05</v>
      </c>
      <c r="S11" t="n">
        <v>21.88</v>
      </c>
      <c r="T11" t="n">
        <v>6001.72</v>
      </c>
      <c r="U11" t="n">
        <v>0.61</v>
      </c>
      <c r="V11" t="n">
        <v>0.83</v>
      </c>
      <c r="W11" t="n">
        <v>1.02</v>
      </c>
      <c r="X11" t="n">
        <v>0.38</v>
      </c>
      <c r="Y11" t="n">
        <v>1</v>
      </c>
      <c r="Z11" t="n">
        <v>10</v>
      </c>
      <c r="AA11" t="n">
        <v>70.04789453531173</v>
      </c>
      <c r="AB11" t="n">
        <v>95.8426195981815</v>
      </c>
      <c r="AC11" t="n">
        <v>86.69553449971612</v>
      </c>
      <c r="AD11" t="n">
        <v>70047.89453531173</v>
      </c>
      <c r="AE11" t="n">
        <v>95842.6195981815</v>
      </c>
      <c r="AF11" t="n">
        <v>2.280869742821568e-06</v>
      </c>
      <c r="AG11" t="n">
        <v>0.1092708333333333</v>
      </c>
      <c r="AH11" t="n">
        <v>86695.53449971612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9.585699999999999</v>
      </c>
      <c r="E12" t="n">
        <v>10.43</v>
      </c>
      <c r="F12" t="n">
        <v>7.42</v>
      </c>
      <c r="G12" t="n">
        <v>23.42</v>
      </c>
      <c r="H12" t="n">
        <v>0.36</v>
      </c>
      <c r="I12" t="n">
        <v>19</v>
      </c>
      <c r="J12" t="n">
        <v>171.52</v>
      </c>
      <c r="K12" t="n">
        <v>51.39</v>
      </c>
      <c r="L12" t="n">
        <v>3.5</v>
      </c>
      <c r="M12" t="n">
        <v>17</v>
      </c>
      <c r="N12" t="n">
        <v>31.63</v>
      </c>
      <c r="O12" t="n">
        <v>21387.92</v>
      </c>
      <c r="P12" t="n">
        <v>84.88</v>
      </c>
      <c r="Q12" t="n">
        <v>605.91</v>
      </c>
      <c r="R12" t="n">
        <v>35.4</v>
      </c>
      <c r="S12" t="n">
        <v>21.88</v>
      </c>
      <c r="T12" t="n">
        <v>5679.68</v>
      </c>
      <c r="U12" t="n">
        <v>0.62</v>
      </c>
      <c r="V12" t="n">
        <v>0.83</v>
      </c>
      <c r="W12" t="n">
        <v>1.02</v>
      </c>
      <c r="X12" t="n">
        <v>0.36</v>
      </c>
      <c r="Y12" t="n">
        <v>1</v>
      </c>
      <c r="Z12" t="n">
        <v>10</v>
      </c>
      <c r="AA12" t="n">
        <v>68.86188870648859</v>
      </c>
      <c r="AB12" t="n">
        <v>94.21987410030204</v>
      </c>
      <c r="AC12" t="n">
        <v>85.22766155461616</v>
      </c>
      <c r="AD12" t="n">
        <v>68861.88870648858</v>
      </c>
      <c r="AE12" t="n">
        <v>94219.87410030204</v>
      </c>
      <c r="AF12" t="n">
        <v>2.293815633656962e-06</v>
      </c>
      <c r="AG12" t="n">
        <v>0.1086458333333333</v>
      </c>
      <c r="AH12" t="n">
        <v>85227.66155461616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9.6761</v>
      </c>
      <c r="E13" t="n">
        <v>10.33</v>
      </c>
      <c r="F13" t="n">
        <v>7.39</v>
      </c>
      <c r="G13" t="n">
        <v>26.07</v>
      </c>
      <c r="H13" t="n">
        <v>0.39</v>
      </c>
      <c r="I13" t="n">
        <v>17</v>
      </c>
      <c r="J13" t="n">
        <v>171.88</v>
      </c>
      <c r="K13" t="n">
        <v>51.39</v>
      </c>
      <c r="L13" t="n">
        <v>3.75</v>
      </c>
      <c r="M13" t="n">
        <v>15</v>
      </c>
      <c r="N13" t="n">
        <v>31.74</v>
      </c>
      <c r="O13" t="n">
        <v>21432.96</v>
      </c>
      <c r="P13" t="n">
        <v>83.78</v>
      </c>
      <c r="Q13" t="n">
        <v>605.91</v>
      </c>
      <c r="R13" t="n">
        <v>34.25</v>
      </c>
      <c r="S13" t="n">
        <v>21.88</v>
      </c>
      <c r="T13" t="n">
        <v>5114.49</v>
      </c>
      <c r="U13" t="n">
        <v>0.64</v>
      </c>
      <c r="V13" t="n">
        <v>0.84</v>
      </c>
      <c r="W13" t="n">
        <v>1.02</v>
      </c>
      <c r="X13" t="n">
        <v>0.33</v>
      </c>
      <c r="Y13" t="n">
        <v>1</v>
      </c>
      <c r="Z13" t="n">
        <v>10</v>
      </c>
      <c r="AA13" t="n">
        <v>67.54005994039083</v>
      </c>
      <c r="AB13" t="n">
        <v>92.41128966755852</v>
      </c>
      <c r="AC13" t="n">
        <v>83.59168588176891</v>
      </c>
      <c r="AD13" t="n">
        <v>67540.05994039083</v>
      </c>
      <c r="AE13" t="n">
        <v>92411.28966755852</v>
      </c>
      <c r="AF13" t="n">
        <v>2.315447954017769e-06</v>
      </c>
      <c r="AG13" t="n">
        <v>0.1076041666666667</v>
      </c>
      <c r="AH13" t="n">
        <v>83591.68588176891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9.7403</v>
      </c>
      <c r="E14" t="n">
        <v>10.27</v>
      </c>
      <c r="F14" t="n">
        <v>7.35</v>
      </c>
      <c r="G14" t="n">
        <v>27.57</v>
      </c>
      <c r="H14" t="n">
        <v>0.41</v>
      </c>
      <c r="I14" t="n">
        <v>16</v>
      </c>
      <c r="J14" t="n">
        <v>172.25</v>
      </c>
      <c r="K14" t="n">
        <v>51.39</v>
      </c>
      <c r="L14" t="n">
        <v>4</v>
      </c>
      <c r="M14" t="n">
        <v>14</v>
      </c>
      <c r="N14" t="n">
        <v>31.86</v>
      </c>
      <c r="O14" t="n">
        <v>21478.05</v>
      </c>
      <c r="P14" t="n">
        <v>83.01000000000001</v>
      </c>
      <c r="Q14" t="n">
        <v>605.84</v>
      </c>
      <c r="R14" t="n">
        <v>33.37</v>
      </c>
      <c r="S14" t="n">
        <v>21.88</v>
      </c>
      <c r="T14" t="n">
        <v>4682.02</v>
      </c>
      <c r="U14" t="n">
        <v>0.66</v>
      </c>
      <c r="V14" t="n">
        <v>0.84</v>
      </c>
      <c r="W14" t="n">
        <v>1.01</v>
      </c>
      <c r="X14" t="n">
        <v>0.29</v>
      </c>
      <c r="Y14" t="n">
        <v>1</v>
      </c>
      <c r="Z14" t="n">
        <v>10</v>
      </c>
      <c r="AA14" t="n">
        <v>66.57635069437939</v>
      </c>
      <c r="AB14" t="n">
        <v>91.09270016131501</v>
      </c>
      <c r="AC14" t="n">
        <v>82.39894070734887</v>
      </c>
      <c r="AD14" t="n">
        <v>66576.35069437939</v>
      </c>
      <c r="AE14" t="n">
        <v>91092.70016131501</v>
      </c>
      <c r="AF14" t="n">
        <v>2.33081073020321e-06</v>
      </c>
      <c r="AG14" t="n">
        <v>0.1069791666666667</v>
      </c>
      <c r="AH14" t="n">
        <v>82398.94070734887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9.793799999999999</v>
      </c>
      <c r="E15" t="n">
        <v>10.21</v>
      </c>
      <c r="F15" t="n">
        <v>7.33</v>
      </c>
      <c r="G15" t="n">
        <v>29.32</v>
      </c>
      <c r="H15" t="n">
        <v>0.44</v>
      </c>
      <c r="I15" t="n">
        <v>15</v>
      </c>
      <c r="J15" t="n">
        <v>172.61</v>
      </c>
      <c r="K15" t="n">
        <v>51.39</v>
      </c>
      <c r="L15" t="n">
        <v>4.25</v>
      </c>
      <c r="M15" t="n">
        <v>13</v>
      </c>
      <c r="N15" t="n">
        <v>31.97</v>
      </c>
      <c r="O15" t="n">
        <v>21523.17</v>
      </c>
      <c r="P15" t="n">
        <v>81.67</v>
      </c>
      <c r="Q15" t="n">
        <v>605.85</v>
      </c>
      <c r="R15" t="n">
        <v>32.72</v>
      </c>
      <c r="S15" t="n">
        <v>21.88</v>
      </c>
      <c r="T15" t="n">
        <v>4361.65</v>
      </c>
      <c r="U15" t="n">
        <v>0.67</v>
      </c>
      <c r="V15" t="n">
        <v>0.84</v>
      </c>
      <c r="W15" t="n">
        <v>1.01</v>
      </c>
      <c r="X15" t="n">
        <v>0.27</v>
      </c>
      <c r="Y15" t="n">
        <v>1</v>
      </c>
      <c r="Z15" t="n">
        <v>10</v>
      </c>
      <c r="AA15" t="n">
        <v>65.42749293223078</v>
      </c>
      <c r="AB15" t="n">
        <v>89.5207822871167</v>
      </c>
      <c r="AC15" t="n">
        <v>80.97704446886293</v>
      </c>
      <c r="AD15" t="n">
        <v>65427.49293223078</v>
      </c>
      <c r="AE15" t="n">
        <v>89520.7822871167</v>
      </c>
      <c r="AF15" t="n">
        <v>2.343613043691077e-06</v>
      </c>
      <c r="AG15" t="n">
        <v>0.1063541666666667</v>
      </c>
      <c r="AH15" t="n">
        <v>80977.04446886292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9.841699999999999</v>
      </c>
      <c r="E16" t="n">
        <v>10.16</v>
      </c>
      <c r="F16" t="n">
        <v>7.31</v>
      </c>
      <c r="G16" t="n">
        <v>31.35</v>
      </c>
      <c r="H16" t="n">
        <v>0.46</v>
      </c>
      <c r="I16" t="n">
        <v>14</v>
      </c>
      <c r="J16" t="n">
        <v>172.98</v>
      </c>
      <c r="K16" t="n">
        <v>51.39</v>
      </c>
      <c r="L16" t="n">
        <v>4.5</v>
      </c>
      <c r="M16" t="n">
        <v>12</v>
      </c>
      <c r="N16" t="n">
        <v>32.09</v>
      </c>
      <c r="O16" t="n">
        <v>21568.34</v>
      </c>
      <c r="P16" t="n">
        <v>80.33</v>
      </c>
      <c r="Q16" t="n">
        <v>605.87</v>
      </c>
      <c r="R16" t="n">
        <v>32.21</v>
      </c>
      <c r="S16" t="n">
        <v>21.88</v>
      </c>
      <c r="T16" t="n">
        <v>4113.21</v>
      </c>
      <c r="U16" t="n">
        <v>0.68</v>
      </c>
      <c r="V16" t="n">
        <v>0.85</v>
      </c>
      <c r="W16" t="n">
        <v>1.01</v>
      </c>
      <c r="X16" t="n">
        <v>0.26</v>
      </c>
      <c r="Y16" t="n">
        <v>1</v>
      </c>
      <c r="Z16" t="n">
        <v>10</v>
      </c>
      <c r="AA16" t="n">
        <v>64.32687971844226</v>
      </c>
      <c r="AB16" t="n">
        <v>88.01487473238389</v>
      </c>
      <c r="AC16" t="n">
        <v>79.61485861759883</v>
      </c>
      <c r="AD16" t="n">
        <v>64326.87971844226</v>
      </c>
      <c r="AE16" t="n">
        <v>88014.87473238389</v>
      </c>
      <c r="AF16" t="n">
        <v>2.355075301935354e-06</v>
      </c>
      <c r="AG16" t="n">
        <v>0.1058333333333333</v>
      </c>
      <c r="AH16" t="n">
        <v>79614.85861759883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9.885999999999999</v>
      </c>
      <c r="E17" t="n">
        <v>10.12</v>
      </c>
      <c r="F17" t="n">
        <v>7.3</v>
      </c>
      <c r="G17" t="n">
        <v>33.7</v>
      </c>
      <c r="H17" t="n">
        <v>0.49</v>
      </c>
      <c r="I17" t="n">
        <v>13</v>
      </c>
      <c r="J17" t="n">
        <v>173.35</v>
      </c>
      <c r="K17" t="n">
        <v>51.39</v>
      </c>
      <c r="L17" t="n">
        <v>4.75</v>
      </c>
      <c r="M17" t="n">
        <v>11</v>
      </c>
      <c r="N17" t="n">
        <v>32.2</v>
      </c>
      <c r="O17" t="n">
        <v>21613.54</v>
      </c>
      <c r="P17" t="n">
        <v>79.16</v>
      </c>
      <c r="Q17" t="n">
        <v>605.84</v>
      </c>
      <c r="R17" t="n">
        <v>31.83</v>
      </c>
      <c r="S17" t="n">
        <v>21.88</v>
      </c>
      <c r="T17" t="n">
        <v>3924.84</v>
      </c>
      <c r="U17" t="n">
        <v>0.6899999999999999</v>
      </c>
      <c r="V17" t="n">
        <v>0.85</v>
      </c>
      <c r="W17" t="n">
        <v>1.01</v>
      </c>
      <c r="X17" t="n">
        <v>0.24</v>
      </c>
      <c r="Y17" t="n">
        <v>1</v>
      </c>
      <c r="Z17" t="n">
        <v>10</v>
      </c>
      <c r="AA17" t="n">
        <v>63.37758811462643</v>
      </c>
      <c r="AB17" t="n">
        <v>86.7160120802539</v>
      </c>
      <c r="AC17" t="n">
        <v>78.43995759402254</v>
      </c>
      <c r="AD17" t="n">
        <v>63377.58811462644</v>
      </c>
      <c r="AE17" t="n">
        <v>86716.0120802539</v>
      </c>
      <c r="AF17" t="n">
        <v>2.365676096094466e-06</v>
      </c>
      <c r="AG17" t="n">
        <v>0.1054166666666667</v>
      </c>
      <c r="AH17" t="n">
        <v>78439.95759402255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9.885999999999999</v>
      </c>
      <c r="E18" t="n">
        <v>10.12</v>
      </c>
      <c r="F18" t="n">
        <v>7.3</v>
      </c>
      <c r="G18" t="n">
        <v>33.7</v>
      </c>
      <c r="H18" t="n">
        <v>0.51</v>
      </c>
      <c r="I18" t="n">
        <v>13</v>
      </c>
      <c r="J18" t="n">
        <v>173.71</v>
      </c>
      <c r="K18" t="n">
        <v>51.39</v>
      </c>
      <c r="L18" t="n">
        <v>5</v>
      </c>
      <c r="M18" t="n">
        <v>11</v>
      </c>
      <c r="N18" t="n">
        <v>32.32</v>
      </c>
      <c r="O18" t="n">
        <v>21658.78</v>
      </c>
      <c r="P18" t="n">
        <v>79.08</v>
      </c>
      <c r="Q18" t="n">
        <v>605.84</v>
      </c>
      <c r="R18" t="n">
        <v>31.91</v>
      </c>
      <c r="S18" t="n">
        <v>21.88</v>
      </c>
      <c r="T18" t="n">
        <v>3964.74</v>
      </c>
      <c r="U18" t="n">
        <v>0.6899999999999999</v>
      </c>
      <c r="V18" t="n">
        <v>0.85</v>
      </c>
      <c r="W18" t="n">
        <v>1.01</v>
      </c>
      <c r="X18" t="n">
        <v>0.24</v>
      </c>
      <c r="Y18" t="n">
        <v>1</v>
      </c>
      <c r="Z18" t="n">
        <v>10</v>
      </c>
      <c r="AA18" t="n">
        <v>63.33355041633019</v>
      </c>
      <c r="AB18" t="n">
        <v>86.65575775863888</v>
      </c>
      <c r="AC18" t="n">
        <v>78.38545386029494</v>
      </c>
      <c r="AD18" t="n">
        <v>63333.55041633019</v>
      </c>
      <c r="AE18" t="n">
        <v>86655.75775863888</v>
      </c>
      <c r="AF18" t="n">
        <v>2.365676096094466e-06</v>
      </c>
      <c r="AG18" t="n">
        <v>0.1054166666666667</v>
      </c>
      <c r="AH18" t="n">
        <v>78385.45386029495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9.942299999999999</v>
      </c>
      <c r="E19" t="n">
        <v>10.06</v>
      </c>
      <c r="F19" t="n">
        <v>7.28</v>
      </c>
      <c r="G19" t="n">
        <v>36.39</v>
      </c>
      <c r="H19" t="n">
        <v>0.53</v>
      </c>
      <c r="I19" t="n">
        <v>12</v>
      </c>
      <c r="J19" t="n">
        <v>174.08</v>
      </c>
      <c r="K19" t="n">
        <v>51.39</v>
      </c>
      <c r="L19" t="n">
        <v>5.25</v>
      </c>
      <c r="M19" t="n">
        <v>10</v>
      </c>
      <c r="N19" t="n">
        <v>32.44</v>
      </c>
      <c r="O19" t="n">
        <v>21704.07</v>
      </c>
      <c r="P19" t="n">
        <v>77.59</v>
      </c>
      <c r="Q19" t="n">
        <v>605.85</v>
      </c>
      <c r="R19" t="n">
        <v>31.11</v>
      </c>
      <c r="S19" t="n">
        <v>21.88</v>
      </c>
      <c r="T19" t="n">
        <v>3572.69</v>
      </c>
      <c r="U19" t="n">
        <v>0.7</v>
      </c>
      <c r="V19" t="n">
        <v>0.85</v>
      </c>
      <c r="W19" t="n">
        <v>1.01</v>
      </c>
      <c r="X19" t="n">
        <v>0.22</v>
      </c>
      <c r="Y19" t="n">
        <v>1</v>
      </c>
      <c r="Z19" t="n">
        <v>10</v>
      </c>
      <c r="AA19" t="n">
        <v>62.11985698961603</v>
      </c>
      <c r="AB19" t="n">
        <v>84.99512886783437</v>
      </c>
      <c r="AC19" t="n">
        <v>76.88331306012101</v>
      </c>
      <c r="AD19" t="n">
        <v>62119.85698961603</v>
      </c>
      <c r="AE19" t="n">
        <v>84995.12886783437</v>
      </c>
      <c r="AF19" t="n">
        <v>2.379148437204129e-06</v>
      </c>
      <c r="AG19" t="n">
        <v>0.1047916666666667</v>
      </c>
      <c r="AH19" t="n">
        <v>76883.31306012101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10.0097</v>
      </c>
      <c r="E20" t="n">
        <v>9.99</v>
      </c>
      <c r="F20" t="n">
        <v>7.25</v>
      </c>
      <c r="G20" t="n">
        <v>39.52</v>
      </c>
      <c r="H20" t="n">
        <v>0.5600000000000001</v>
      </c>
      <c r="I20" t="n">
        <v>11</v>
      </c>
      <c r="J20" t="n">
        <v>174.45</v>
      </c>
      <c r="K20" t="n">
        <v>51.39</v>
      </c>
      <c r="L20" t="n">
        <v>5.5</v>
      </c>
      <c r="M20" t="n">
        <v>9</v>
      </c>
      <c r="N20" t="n">
        <v>32.56</v>
      </c>
      <c r="O20" t="n">
        <v>21749.39</v>
      </c>
      <c r="P20" t="n">
        <v>76.34999999999999</v>
      </c>
      <c r="Q20" t="n">
        <v>605.86</v>
      </c>
      <c r="R20" t="n">
        <v>29.97</v>
      </c>
      <c r="S20" t="n">
        <v>21.88</v>
      </c>
      <c r="T20" t="n">
        <v>3009.09</v>
      </c>
      <c r="U20" t="n">
        <v>0.73</v>
      </c>
      <c r="V20" t="n">
        <v>0.85</v>
      </c>
      <c r="W20" t="n">
        <v>1.01</v>
      </c>
      <c r="X20" t="n">
        <v>0.19</v>
      </c>
      <c r="Y20" t="n">
        <v>1</v>
      </c>
      <c r="Z20" t="n">
        <v>10</v>
      </c>
      <c r="AA20" t="n">
        <v>60.96584876207471</v>
      </c>
      <c r="AB20" t="n">
        <v>83.41616389966329</v>
      </c>
      <c r="AC20" t="n">
        <v>75.45504229242042</v>
      </c>
      <c r="AD20" t="n">
        <v>60965.8487620747</v>
      </c>
      <c r="AE20" t="n">
        <v>83416.16389966328</v>
      </c>
      <c r="AF20" t="n">
        <v>2.395276959243049e-06</v>
      </c>
      <c r="AG20" t="n">
        <v>0.1040625</v>
      </c>
      <c r="AH20" t="n">
        <v>75455.04229242042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9.993600000000001</v>
      </c>
      <c r="E21" t="n">
        <v>10.01</v>
      </c>
      <c r="F21" t="n">
        <v>7.26</v>
      </c>
      <c r="G21" t="n">
        <v>39.61</v>
      </c>
      <c r="H21" t="n">
        <v>0.58</v>
      </c>
      <c r="I21" t="n">
        <v>11</v>
      </c>
      <c r="J21" t="n">
        <v>174.82</v>
      </c>
      <c r="K21" t="n">
        <v>51.39</v>
      </c>
      <c r="L21" t="n">
        <v>5.75</v>
      </c>
      <c r="M21" t="n">
        <v>9</v>
      </c>
      <c r="N21" t="n">
        <v>32.67</v>
      </c>
      <c r="O21" t="n">
        <v>21794.75</v>
      </c>
      <c r="P21" t="n">
        <v>75.2</v>
      </c>
      <c r="Q21" t="n">
        <v>605.86</v>
      </c>
      <c r="R21" t="n">
        <v>30.63</v>
      </c>
      <c r="S21" t="n">
        <v>21.88</v>
      </c>
      <c r="T21" t="n">
        <v>3338.3</v>
      </c>
      <c r="U21" t="n">
        <v>0.71</v>
      </c>
      <c r="V21" t="n">
        <v>0.85</v>
      </c>
      <c r="W21" t="n">
        <v>1</v>
      </c>
      <c r="X21" t="n">
        <v>0.2</v>
      </c>
      <c r="Y21" t="n">
        <v>1</v>
      </c>
      <c r="Z21" t="n">
        <v>10</v>
      </c>
      <c r="AA21" t="n">
        <v>60.45953499188521</v>
      </c>
      <c r="AB21" t="n">
        <v>82.72340306230329</v>
      </c>
      <c r="AC21" t="n">
        <v>74.8283975770819</v>
      </c>
      <c r="AD21" t="n">
        <v>60459.53499188521</v>
      </c>
      <c r="AE21" t="n">
        <v>82723.40306230329</v>
      </c>
      <c r="AF21" t="n">
        <v>2.391424300417728e-06</v>
      </c>
      <c r="AG21" t="n">
        <v>0.1042708333333333</v>
      </c>
      <c r="AH21" t="n">
        <v>74828.39757708189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10.0547</v>
      </c>
      <c r="E22" t="n">
        <v>9.949999999999999</v>
      </c>
      <c r="F22" t="n">
        <v>7.23</v>
      </c>
      <c r="G22" t="n">
        <v>43.41</v>
      </c>
      <c r="H22" t="n">
        <v>0.61</v>
      </c>
      <c r="I22" t="n">
        <v>10</v>
      </c>
      <c r="J22" t="n">
        <v>175.18</v>
      </c>
      <c r="K22" t="n">
        <v>51.39</v>
      </c>
      <c r="L22" t="n">
        <v>6</v>
      </c>
      <c r="M22" t="n">
        <v>8</v>
      </c>
      <c r="N22" t="n">
        <v>32.79</v>
      </c>
      <c r="O22" t="n">
        <v>21840.16</v>
      </c>
      <c r="P22" t="n">
        <v>73.93000000000001</v>
      </c>
      <c r="Q22" t="n">
        <v>605.84</v>
      </c>
      <c r="R22" t="n">
        <v>29.62</v>
      </c>
      <c r="S22" t="n">
        <v>21.88</v>
      </c>
      <c r="T22" t="n">
        <v>2838.12</v>
      </c>
      <c r="U22" t="n">
        <v>0.74</v>
      </c>
      <c r="V22" t="n">
        <v>0.86</v>
      </c>
      <c r="W22" t="n">
        <v>1.01</v>
      </c>
      <c r="X22" t="n">
        <v>0.18</v>
      </c>
      <c r="Y22" t="n">
        <v>1</v>
      </c>
      <c r="Z22" t="n">
        <v>10</v>
      </c>
      <c r="AA22" t="n">
        <v>59.3425365963191</v>
      </c>
      <c r="AB22" t="n">
        <v>81.19507657899918</v>
      </c>
      <c r="AC22" t="n">
        <v>73.44593242832417</v>
      </c>
      <c r="AD22" t="n">
        <v>59342.5365963191</v>
      </c>
      <c r="AE22" t="n">
        <v>81195.07657899917</v>
      </c>
      <c r="AF22" t="n">
        <v>2.40604526030761e-06</v>
      </c>
      <c r="AG22" t="n">
        <v>0.1036458333333333</v>
      </c>
      <c r="AH22" t="n">
        <v>73445.93242832417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10.0531</v>
      </c>
      <c r="E23" t="n">
        <v>9.949999999999999</v>
      </c>
      <c r="F23" t="n">
        <v>7.24</v>
      </c>
      <c r="G23" t="n">
        <v>43.41</v>
      </c>
      <c r="H23" t="n">
        <v>0.63</v>
      </c>
      <c r="I23" t="n">
        <v>10</v>
      </c>
      <c r="J23" t="n">
        <v>175.55</v>
      </c>
      <c r="K23" t="n">
        <v>51.39</v>
      </c>
      <c r="L23" t="n">
        <v>6.25</v>
      </c>
      <c r="M23" t="n">
        <v>8</v>
      </c>
      <c r="N23" t="n">
        <v>32.91</v>
      </c>
      <c r="O23" t="n">
        <v>21885.6</v>
      </c>
      <c r="P23" t="n">
        <v>72.79000000000001</v>
      </c>
      <c r="Q23" t="n">
        <v>605.84</v>
      </c>
      <c r="R23" t="n">
        <v>29.84</v>
      </c>
      <c r="S23" t="n">
        <v>21.88</v>
      </c>
      <c r="T23" t="n">
        <v>2946.31</v>
      </c>
      <c r="U23" t="n">
        <v>0.73</v>
      </c>
      <c r="V23" t="n">
        <v>0.85</v>
      </c>
      <c r="W23" t="n">
        <v>1</v>
      </c>
      <c r="X23" t="n">
        <v>0.18</v>
      </c>
      <c r="Y23" t="n">
        <v>1</v>
      </c>
      <c r="Z23" t="n">
        <v>10</v>
      </c>
      <c r="AA23" t="n">
        <v>58.75863042531543</v>
      </c>
      <c r="AB23" t="n">
        <v>80.39615039571017</v>
      </c>
      <c r="AC23" t="n">
        <v>72.72325463866805</v>
      </c>
      <c r="AD23" t="n">
        <v>58758.63042531543</v>
      </c>
      <c r="AE23" t="n">
        <v>80396.15039571017</v>
      </c>
      <c r="AF23" t="n">
        <v>2.40566238738087e-06</v>
      </c>
      <c r="AG23" t="n">
        <v>0.1036458333333333</v>
      </c>
      <c r="AH23" t="n">
        <v>72723.25463866805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10.0999</v>
      </c>
      <c r="E24" t="n">
        <v>9.9</v>
      </c>
      <c r="F24" t="n">
        <v>7.22</v>
      </c>
      <c r="G24" t="n">
        <v>48.16</v>
      </c>
      <c r="H24" t="n">
        <v>0.66</v>
      </c>
      <c r="I24" t="n">
        <v>9</v>
      </c>
      <c r="J24" t="n">
        <v>175.92</v>
      </c>
      <c r="K24" t="n">
        <v>51.39</v>
      </c>
      <c r="L24" t="n">
        <v>6.5</v>
      </c>
      <c r="M24" t="n">
        <v>5</v>
      </c>
      <c r="N24" t="n">
        <v>33.03</v>
      </c>
      <c r="O24" t="n">
        <v>21931.08</v>
      </c>
      <c r="P24" t="n">
        <v>71.72</v>
      </c>
      <c r="Q24" t="n">
        <v>605.84</v>
      </c>
      <c r="R24" t="n">
        <v>29.21</v>
      </c>
      <c r="S24" t="n">
        <v>21.88</v>
      </c>
      <c r="T24" t="n">
        <v>2636.43</v>
      </c>
      <c r="U24" t="n">
        <v>0.75</v>
      </c>
      <c r="V24" t="n">
        <v>0.86</v>
      </c>
      <c r="W24" t="n">
        <v>1.01</v>
      </c>
      <c r="X24" t="n">
        <v>0.17</v>
      </c>
      <c r="Y24" t="n">
        <v>1</v>
      </c>
      <c r="Z24" t="n">
        <v>10</v>
      </c>
      <c r="AA24" t="n">
        <v>57.86937427650682</v>
      </c>
      <c r="AB24" t="n">
        <v>79.17943090169832</v>
      </c>
      <c r="AC24" t="n">
        <v>71.62265714548779</v>
      </c>
      <c r="AD24" t="n">
        <v>57869.37427650682</v>
      </c>
      <c r="AE24" t="n">
        <v>79179.43090169833</v>
      </c>
      <c r="AF24" t="n">
        <v>2.416861420488014e-06</v>
      </c>
      <c r="AG24" t="n">
        <v>0.103125</v>
      </c>
      <c r="AH24" t="n">
        <v>71622.6571454878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10.101</v>
      </c>
      <c r="E25" t="n">
        <v>9.9</v>
      </c>
      <c r="F25" t="n">
        <v>7.22</v>
      </c>
      <c r="G25" t="n">
        <v>48.15</v>
      </c>
      <c r="H25" t="n">
        <v>0.68</v>
      </c>
      <c r="I25" t="n">
        <v>9</v>
      </c>
      <c r="J25" t="n">
        <v>176.29</v>
      </c>
      <c r="K25" t="n">
        <v>51.39</v>
      </c>
      <c r="L25" t="n">
        <v>6.75</v>
      </c>
      <c r="M25" t="n">
        <v>3</v>
      </c>
      <c r="N25" t="n">
        <v>33.15</v>
      </c>
      <c r="O25" t="n">
        <v>21976.61</v>
      </c>
      <c r="P25" t="n">
        <v>71.63</v>
      </c>
      <c r="Q25" t="n">
        <v>605.85</v>
      </c>
      <c r="R25" t="n">
        <v>29.19</v>
      </c>
      <c r="S25" t="n">
        <v>21.88</v>
      </c>
      <c r="T25" t="n">
        <v>2625.52</v>
      </c>
      <c r="U25" t="n">
        <v>0.75</v>
      </c>
      <c r="V25" t="n">
        <v>0.86</v>
      </c>
      <c r="W25" t="n">
        <v>1.01</v>
      </c>
      <c r="X25" t="n">
        <v>0.16</v>
      </c>
      <c r="Y25" t="n">
        <v>1</v>
      </c>
      <c r="Z25" t="n">
        <v>10</v>
      </c>
      <c r="AA25" t="n">
        <v>57.81479483681051</v>
      </c>
      <c r="AB25" t="n">
        <v>79.10475290443094</v>
      </c>
      <c r="AC25" t="n">
        <v>71.55510631146834</v>
      </c>
      <c r="AD25" t="n">
        <v>57814.79483681051</v>
      </c>
      <c r="AE25" t="n">
        <v>79104.75290443093</v>
      </c>
      <c r="AF25" t="n">
        <v>2.417124645625148e-06</v>
      </c>
      <c r="AG25" t="n">
        <v>0.103125</v>
      </c>
      <c r="AH25" t="n">
        <v>71555.10631146833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10.1109</v>
      </c>
      <c r="E26" t="n">
        <v>9.890000000000001</v>
      </c>
      <c r="F26" t="n">
        <v>7.21</v>
      </c>
      <c r="G26" t="n">
        <v>48.09</v>
      </c>
      <c r="H26" t="n">
        <v>0.7</v>
      </c>
      <c r="I26" t="n">
        <v>9</v>
      </c>
      <c r="J26" t="n">
        <v>176.66</v>
      </c>
      <c r="K26" t="n">
        <v>51.39</v>
      </c>
      <c r="L26" t="n">
        <v>7</v>
      </c>
      <c r="M26" t="n">
        <v>3</v>
      </c>
      <c r="N26" t="n">
        <v>33.27</v>
      </c>
      <c r="O26" t="n">
        <v>22022.17</v>
      </c>
      <c r="P26" t="n">
        <v>71.17</v>
      </c>
      <c r="Q26" t="n">
        <v>605.87</v>
      </c>
      <c r="R26" t="n">
        <v>28.87</v>
      </c>
      <c r="S26" t="n">
        <v>21.88</v>
      </c>
      <c r="T26" t="n">
        <v>2464.6</v>
      </c>
      <c r="U26" t="n">
        <v>0.76</v>
      </c>
      <c r="V26" t="n">
        <v>0.86</v>
      </c>
      <c r="W26" t="n">
        <v>1.01</v>
      </c>
      <c r="X26" t="n">
        <v>0.15</v>
      </c>
      <c r="Y26" t="n">
        <v>1</v>
      </c>
      <c r="Z26" t="n">
        <v>10</v>
      </c>
      <c r="AA26" t="n">
        <v>57.48826522613203</v>
      </c>
      <c r="AB26" t="n">
        <v>78.65798068563113</v>
      </c>
      <c r="AC26" t="n">
        <v>71.15097340618192</v>
      </c>
      <c r="AD26" t="n">
        <v>57488.26522613203</v>
      </c>
      <c r="AE26" t="n">
        <v>78657.98068563113</v>
      </c>
      <c r="AF26" t="n">
        <v>2.419493671859351e-06</v>
      </c>
      <c r="AG26" t="n">
        <v>0.1030208333333333</v>
      </c>
      <c r="AH26" t="n">
        <v>71150.97340618192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10.1019</v>
      </c>
      <c r="E27" t="n">
        <v>9.9</v>
      </c>
      <c r="F27" t="n">
        <v>7.22</v>
      </c>
      <c r="G27" t="n">
        <v>48.14</v>
      </c>
      <c r="H27" t="n">
        <v>0.73</v>
      </c>
      <c r="I27" t="n">
        <v>9</v>
      </c>
      <c r="J27" t="n">
        <v>177.03</v>
      </c>
      <c r="K27" t="n">
        <v>51.39</v>
      </c>
      <c r="L27" t="n">
        <v>7.25</v>
      </c>
      <c r="M27" t="n">
        <v>3</v>
      </c>
      <c r="N27" t="n">
        <v>33.39</v>
      </c>
      <c r="O27" t="n">
        <v>22067.77</v>
      </c>
      <c r="P27" t="n">
        <v>71.45999999999999</v>
      </c>
      <c r="Q27" t="n">
        <v>605.85</v>
      </c>
      <c r="R27" t="n">
        <v>29.12</v>
      </c>
      <c r="S27" t="n">
        <v>21.88</v>
      </c>
      <c r="T27" t="n">
        <v>2593.1</v>
      </c>
      <c r="U27" t="n">
        <v>0.75</v>
      </c>
      <c r="V27" t="n">
        <v>0.86</v>
      </c>
      <c r="W27" t="n">
        <v>1.01</v>
      </c>
      <c r="X27" t="n">
        <v>0.16</v>
      </c>
      <c r="Y27" t="n">
        <v>1</v>
      </c>
      <c r="Z27" t="n">
        <v>10</v>
      </c>
      <c r="AA27" t="n">
        <v>57.71823606138774</v>
      </c>
      <c r="AB27" t="n">
        <v>78.97263692802505</v>
      </c>
      <c r="AC27" t="n">
        <v>71.43559929842466</v>
      </c>
      <c r="AD27" t="n">
        <v>57718.23606138774</v>
      </c>
      <c r="AE27" t="n">
        <v>78972.63692802505</v>
      </c>
      <c r="AF27" t="n">
        <v>2.417340011646439e-06</v>
      </c>
      <c r="AG27" t="n">
        <v>0.103125</v>
      </c>
      <c r="AH27" t="n">
        <v>71435.59929842467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10.0968</v>
      </c>
      <c r="E28" t="n">
        <v>9.9</v>
      </c>
      <c r="F28" t="n">
        <v>7.23</v>
      </c>
      <c r="G28" t="n">
        <v>48.18</v>
      </c>
      <c r="H28" t="n">
        <v>0.75</v>
      </c>
      <c r="I28" t="n">
        <v>9</v>
      </c>
      <c r="J28" t="n">
        <v>177.4</v>
      </c>
      <c r="K28" t="n">
        <v>51.39</v>
      </c>
      <c r="L28" t="n">
        <v>7.5</v>
      </c>
      <c r="M28" t="n">
        <v>1</v>
      </c>
      <c r="N28" t="n">
        <v>33.51</v>
      </c>
      <c r="O28" t="n">
        <v>22113.42</v>
      </c>
      <c r="P28" t="n">
        <v>70.20999999999999</v>
      </c>
      <c r="Q28" t="n">
        <v>605.88</v>
      </c>
      <c r="R28" t="n">
        <v>29.22</v>
      </c>
      <c r="S28" t="n">
        <v>21.88</v>
      </c>
      <c r="T28" t="n">
        <v>2642.4</v>
      </c>
      <c r="U28" t="n">
        <v>0.75</v>
      </c>
      <c r="V28" t="n">
        <v>0.86</v>
      </c>
      <c r="W28" t="n">
        <v>1.01</v>
      </c>
      <c r="X28" t="n">
        <v>0.17</v>
      </c>
      <c r="Y28" t="n">
        <v>1</v>
      </c>
      <c r="Z28" t="n">
        <v>10</v>
      </c>
      <c r="AA28" t="n">
        <v>57.09665014557505</v>
      </c>
      <c r="AB28" t="n">
        <v>78.12215565557531</v>
      </c>
      <c r="AC28" t="n">
        <v>70.6662867649593</v>
      </c>
      <c r="AD28" t="n">
        <v>57096.65014557505</v>
      </c>
      <c r="AE28" t="n">
        <v>78122.15565557532</v>
      </c>
      <c r="AF28" t="n">
        <v>2.416119604192455e-06</v>
      </c>
      <c r="AG28" t="n">
        <v>0.103125</v>
      </c>
      <c r="AH28" t="n">
        <v>70666.2867649593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10.0953</v>
      </c>
      <c r="E29" t="n">
        <v>9.91</v>
      </c>
      <c r="F29" t="n">
        <v>7.23</v>
      </c>
      <c r="G29" t="n">
        <v>48.19</v>
      </c>
      <c r="H29" t="n">
        <v>0.77</v>
      </c>
      <c r="I29" t="n">
        <v>9</v>
      </c>
      <c r="J29" t="n">
        <v>177.77</v>
      </c>
      <c r="K29" t="n">
        <v>51.39</v>
      </c>
      <c r="L29" t="n">
        <v>7.75</v>
      </c>
      <c r="M29" t="n">
        <v>0</v>
      </c>
      <c r="N29" t="n">
        <v>33.63</v>
      </c>
      <c r="O29" t="n">
        <v>22159.1</v>
      </c>
      <c r="P29" t="n">
        <v>70.33</v>
      </c>
      <c r="Q29" t="n">
        <v>605.85</v>
      </c>
      <c r="R29" t="n">
        <v>29.27</v>
      </c>
      <c r="S29" t="n">
        <v>21.88</v>
      </c>
      <c r="T29" t="n">
        <v>2664.34</v>
      </c>
      <c r="U29" t="n">
        <v>0.75</v>
      </c>
      <c r="V29" t="n">
        <v>0.86</v>
      </c>
      <c r="W29" t="n">
        <v>1.01</v>
      </c>
      <c r="X29" t="n">
        <v>0.17</v>
      </c>
      <c r="Y29" t="n">
        <v>1</v>
      </c>
      <c r="Z29" t="n">
        <v>10</v>
      </c>
      <c r="AA29" t="n">
        <v>57.16983633817242</v>
      </c>
      <c r="AB29" t="n">
        <v>78.22229223303395</v>
      </c>
      <c r="AC29" t="n">
        <v>70.75686644800787</v>
      </c>
      <c r="AD29" t="n">
        <v>57169.83633817242</v>
      </c>
      <c r="AE29" t="n">
        <v>78222.29223303395</v>
      </c>
      <c r="AF29" t="n">
        <v>2.415760660823636e-06</v>
      </c>
      <c r="AG29" t="n">
        <v>0.1032291666666667</v>
      </c>
      <c r="AH29" t="n">
        <v>70756.86644800787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10.1368</v>
      </c>
      <c r="E2" t="n">
        <v>9.859999999999999</v>
      </c>
      <c r="F2" t="n">
        <v>7.73</v>
      </c>
      <c r="G2" t="n">
        <v>14.49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35.96</v>
      </c>
      <c r="Q2" t="n">
        <v>605.9400000000001</v>
      </c>
      <c r="R2" t="n">
        <v>43.58</v>
      </c>
      <c r="S2" t="n">
        <v>21.88</v>
      </c>
      <c r="T2" t="n">
        <v>9707.540000000001</v>
      </c>
      <c r="U2" t="n">
        <v>0.5</v>
      </c>
      <c r="V2" t="n">
        <v>0.8</v>
      </c>
      <c r="W2" t="n">
        <v>1.08</v>
      </c>
      <c r="X2" t="n">
        <v>0.67</v>
      </c>
      <c r="Y2" t="n">
        <v>1</v>
      </c>
      <c r="Z2" t="n">
        <v>10</v>
      </c>
      <c r="AA2" t="n">
        <v>31.47419768519316</v>
      </c>
      <c r="AB2" t="n">
        <v>43.06438581637309</v>
      </c>
      <c r="AC2" t="n">
        <v>38.95438127537464</v>
      </c>
      <c r="AD2" t="n">
        <v>31474.19768519316</v>
      </c>
      <c r="AE2" t="n">
        <v>43064.38581637309</v>
      </c>
      <c r="AF2" t="n">
        <v>2.902961640050971e-06</v>
      </c>
      <c r="AG2" t="n">
        <v>0.1027083333333333</v>
      </c>
      <c r="AH2" t="n">
        <v>38954.38127537465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10.144</v>
      </c>
      <c r="E3" t="n">
        <v>9.859999999999999</v>
      </c>
      <c r="F3" t="n">
        <v>7.72</v>
      </c>
      <c r="G3" t="n">
        <v>14.47</v>
      </c>
      <c r="H3" t="n">
        <v>0.42</v>
      </c>
      <c r="I3" t="n">
        <v>32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36.08</v>
      </c>
      <c r="Q3" t="n">
        <v>605.84</v>
      </c>
      <c r="R3" t="n">
        <v>43.54</v>
      </c>
      <c r="S3" t="n">
        <v>21.88</v>
      </c>
      <c r="T3" t="n">
        <v>9684.889999999999</v>
      </c>
      <c r="U3" t="n">
        <v>0.5</v>
      </c>
      <c r="V3" t="n">
        <v>0.8</v>
      </c>
      <c r="W3" t="n">
        <v>1.08</v>
      </c>
      <c r="X3" t="n">
        <v>0.66</v>
      </c>
      <c r="Y3" t="n">
        <v>1</v>
      </c>
      <c r="Z3" t="n">
        <v>10</v>
      </c>
      <c r="AA3" t="n">
        <v>31.5042634963076</v>
      </c>
      <c r="AB3" t="n">
        <v>43.10552318554964</v>
      </c>
      <c r="AC3" t="n">
        <v>38.99159255177376</v>
      </c>
      <c r="AD3" t="n">
        <v>31504.2634963076</v>
      </c>
      <c r="AE3" t="n">
        <v>43105.52318554964</v>
      </c>
      <c r="AF3" t="n">
        <v>2.905023565294476e-06</v>
      </c>
      <c r="AG3" t="n">
        <v>0.1027083333333333</v>
      </c>
      <c r="AH3" t="n">
        <v>38991.59255177376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6.0353</v>
      </c>
      <c r="E2" t="n">
        <v>16.57</v>
      </c>
      <c r="F2" t="n">
        <v>9.17</v>
      </c>
      <c r="G2" t="n">
        <v>5.34</v>
      </c>
      <c r="H2" t="n">
        <v>0.08</v>
      </c>
      <c r="I2" t="n">
        <v>103</v>
      </c>
      <c r="J2" t="n">
        <v>232.68</v>
      </c>
      <c r="K2" t="n">
        <v>57.72</v>
      </c>
      <c r="L2" t="n">
        <v>1</v>
      </c>
      <c r="M2" t="n">
        <v>101</v>
      </c>
      <c r="N2" t="n">
        <v>53.95</v>
      </c>
      <c r="O2" t="n">
        <v>28931.02</v>
      </c>
      <c r="P2" t="n">
        <v>142.1</v>
      </c>
      <c r="Q2" t="n">
        <v>606.29</v>
      </c>
      <c r="R2" t="n">
        <v>89.68000000000001</v>
      </c>
      <c r="S2" t="n">
        <v>21.88</v>
      </c>
      <c r="T2" t="n">
        <v>32401.33</v>
      </c>
      <c r="U2" t="n">
        <v>0.24</v>
      </c>
      <c r="V2" t="n">
        <v>0.67</v>
      </c>
      <c r="W2" t="n">
        <v>1.16</v>
      </c>
      <c r="X2" t="n">
        <v>2.11</v>
      </c>
      <c r="Y2" t="n">
        <v>1</v>
      </c>
      <c r="Z2" t="n">
        <v>10</v>
      </c>
      <c r="AA2" t="n">
        <v>172.5356989285161</v>
      </c>
      <c r="AB2" t="n">
        <v>236.0709550117158</v>
      </c>
      <c r="AC2" t="n">
        <v>213.5406743931322</v>
      </c>
      <c r="AD2" t="n">
        <v>172535.6989285161</v>
      </c>
      <c r="AE2" t="n">
        <v>236070.9550117158</v>
      </c>
      <c r="AF2" t="n">
        <v>1.368289596634237e-06</v>
      </c>
      <c r="AG2" t="n">
        <v>0.1726041666666667</v>
      </c>
      <c r="AH2" t="n">
        <v>213540.6743931322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6.7102</v>
      </c>
      <c r="E3" t="n">
        <v>14.9</v>
      </c>
      <c r="F3" t="n">
        <v>8.640000000000001</v>
      </c>
      <c r="G3" t="n">
        <v>6.65</v>
      </c>
      <c r="H3" t="n">
        <v>0.1</v>
      </c>
      <c r="I3" t="n">
        <v>78</v>
      </c>
      <c r="J3" t="n">
        <v>233.1</v>
      </c>
      <c r="K3" t="n">
        <v>57.72</v>
      </c>
      <c r="L3" t="n">
        <v>1.25</v>
      </c>
      <c r="M3" t="n">
        <v>76</v>
      </c>
      <c r="N3" t="n">
        <v>54.13</v>
      </c>
      <c r="O3" t="n">
        <v>28983.75</v>
      </c>
      <c r="P3" t="n">
        <v>133.33</v>
      </c>
      <c r="Q3" t="n">
        <v>605.87</v>
      </c>
      <c r="R3" t="n">
        <v>73.2</v>
      </c>
      <c r="S3" t="n">
        <v>21.88</v>
      </c>
      <c r="T3" t="n">
        <v>24288.97</v>
      </c>
      <c r="U3" t="n">
        <v>0.3</v>
      </c>
      <c r="V3" t="n">
        <v>0.72</v>
      </c>
      <c r="W3" t="n">
        <v>1.13</v>
      </c>
      <c r="X3" t="n">
        <v>1.58</v>
      </c>
      <c r="Y3" t="n">
        <v>1</v>
      </c>
      <c r="Z3" t="n">
        <v>10</v>
      </c>
      <c r="AA3" t="n">
        <v>146.0381565794616</v>
      </c>
      <c r="AB3" t="n">
        <v>199.8158485806923</v>
      </c>
      <c r="AC3" t="n">
        <v>180.7457044355126</v>
      </c>
      <c r="AD3" t="n">
        <v>146038.1565794616</v>
      </c>
      <c r="AE3" t="n">
        <v>199815.8485806923</v>
      </c>
      <c r="AF3" t="n">
        <v>1.521299165134303e-06</v>
      </c>
      <c r="AG3" t="n">
        <v>0.1552083333333333</v>
      </c>
      <c r="AH3" t="n">
        <v>180745.7044355126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7.2328</v>
      </c>
      <c r="E4" t="n">
        <v>13.83</v>
      </c>
      <c r="F4" t="n">
        <v>8.289999999999999</v>
      </c>
      <c r="G4" t="n">
        <v>8.029999999999999</v>
      </c>
      <c r="H4" t="n">
        <v>0.11</v>
      </c>
      <c r="I4" t="n">
        <v>62</v>
      </c>
      <c r="J4" t="n">
        <v>233.53</v>
      </c>
      <c r="K4" t="n">
        <v>57.72</v>
      </c>
      <c r="L4" t="n">
        <v>1.5</v>
      </c>
      <c r="M4" t="n">
        <v>60</v>
      </c>
      <c r="N4" t="n">
        <v>54.31</v>
      </c>
      <c r="O4" t="n">
        <v>29036.54</v>
      </c>
      <c r="P4" t="n">
        <v>127.47</v>
      </c>
      <c r="Q4" t="n">
        <v>605.96</v>
      </c>
      <c r="R4" t="n">
        <v>62.39</v>
      </c>
      <c r="S4" t="n">
        <v>21.88</v>
      </c>
      <c r="T4" t="n">
        <v>18962.55</v>
      </c>
      <c r="U4" t="n">
        <v>0.35</v>
      </c>
      <c r="V4" t="n">
        <v>0.75</v>
      </c>
      <c r="W4" t="n">
        <v>1.09</v>
      </c>
      <c r="X4" t="n">
        <v>1.23</v>
      </c>
      <c r="Y4" t="n">
        <v>1</v>
      </c>
      <c r="Z4" t="n">
        <v>10</v>
      </c>
      <c r="AA4" t="n">
        <v>129.8500871624774</v>
      </c>
      <c r="AB4" t="n">
        <v>177.6666178371663</v>
      </c>
      <c r="AC4" t="n">
        <v>160.7103651875011</v>
      </c>
      <c r="AD4" t="n">
        <v>129850.0871624774</v>
      </c>
      <c r="AE4" t="n">
        <v>177666.6178371663</v>
      </c>
      <c r="AF4" t="n">
        <v>1.639780126014632e-06</v>
      </c>
      <c r="AG4" t="n">
        <v>0.1440625</v>
      </c>
      <c r="AH4" t="n">
        <v>160710.365187501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7.5932</v>
      </c>
      <c r="E5" t="n">
        <v>13.17</v>
      </c>
      <c r="F5" t="n">
        <v>8.09</v>
      </c>
      <c r="G5" t="n">
        <v>9.34</v>
      </c>
      <c r="H5" t="n">
        <v>0.13</v>
      </c>
      <c r="I5" t="n">
        <v>52</v>
      </c>
      <c r="J5" t="n">
        <v>233.96</v>
      </c>
      <c r="K5" t="n">
        <v>57.72</v>
      </c>
      <c r="L5" t="n">
        <v>1.75</v>
      </c>
      <c r="M5" t="n">
        <v>50</v>
      </c>
      <c r="N5" t="n">
        <v>54.49</v>
      </c>
      <c r="O5" t="n">
        <v>29089.39</v>
      </c>
      <c r="P5" t="n">
        <v>123.82</v>
      </c>
      <c r="Q5" t="n">
        <v>605.87</v>
      </c>
      <c r="R5" t="n">
        <v>56.47</v>
      </c>
      <c r="S5" t="n">
        <v>21.88</v>
      </c>
      <c r="T5" t="n">
        <v>16050.7</v>
      </c>
      <c r="U5" t="n">
        <v>0.39</v>
      </c>
      <c r="V5" t="n">
        <v>0.76</v>
      </c>
      <c r="W5" t="n">
        <v>1.07</v>
      </c>
      <c r="X5" t="n">
        <v>1.03</v>
      </c>
      <c r="Y5" t="n">
        <v>1</v>
      </c>
      <c r="Z5" t="n">
        <v>10</v>
      </c>
      <c r="AA5" t="n">
        <v>120.4161455658538</v>
      </c>
      <c r="AB5" t="n">
        <v>164.7586827485428</v>
      </c>
      <c r="AC5" t="n">
        <v>149.034345307331</v>
      </c>
      <c r="AD5" t="n">
        <v>120416.1455658538</v>
      </c>
      <c r="AE5" t="n">
        <v>164758.6827485427</v>
      </c>
      <c r="AF5" t="n">
        <v>1.721488006422728e-06</v>
      </c>
      <c r="AG5" t="n">
        <v>0.1371875</v>
      </c>
      <c r="AH5" t="n">
        <v>149034.345307331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7.8676</v>
      </c>
      <c r="E6" t="n">
        <v>12.71</v>
      </c>
      <c r="F6" t="n">
        <v>7.95</v>
      </c>
      <c r="G6" t="n">
        <v>10.6</v>
      </c>
      <c r="H6" t="n">
        <v>0.15</v>
      </c>
      <c r="I6" t="n">
        <v>45</v>
      </c>
      <c r="J6" t="n">
        <v>234.39</v>
      </c>
      <c r="K6" t="n">
        <v>57.72</v>
      </c>
      <c r="L6" t="n">
        <v>2</v>
      </c>
      <c r="M6" t="n">
        <v>43</v>
      </c>
      <c r="N6" t="n">
        <v>54.67</v>
      </c>
      <c r="O6" t="n">
        <v>29142.31</v>
      </c>
      <c r="P6" t="n">
        <v>121.18</v>
      </c>
      <c r="Q6" t="n">
        <v>605.9</v>
      </c>
      <c r="R6" t="n">
        <v>52.32</v>
      </c>
      <c r="S6" t="n">
        <v>21.88</v>
      </c>
      <c r="T6" t="n">
        <v>14012.08</v>
      </c>
      <c r="U6" t="n">
        <v>0.42</v>
      </c>
      <c r="V6" t="n">
        <v>0.78</v>
      </c>
      <c r="W6" t="n">
        <v>1.05</v>
      </c>
      <c r="X6" t="n">
        <v>0.89</v>
      </c>
      <c r="Y6" t="n">
        <v>1</v>
      </c>
      <c r="Z6" t="n">
        <v>10</v>
      </c>
      <c r="AA6" t="n">
        <v>113.9525123549418</v>
      </c>
      <c r="AB6" t="n">
        <v>155.9148546340054</v>
      </c>
      <c r="AC6" t="n">
        <v>141.0345597356515</v>
      </c>
      <c r="AD6" t="n">
        <v>113952.5123549418</v>
      </c>
      <c r="AE6" t="n">
        <v>155914.8546340054</v>
      </c>
      <c r="AF6" t="n">
        <v>1.783698445889935e-06</v>
      </c>
      <c r="AG6" t="n">
        <v>0.1323958333333334</v>
      </c>
      <c r="AH6" t="n">
        <v>141034.5597356515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8.114699999999999</v>
      </c>
      <c r="E7" t="n">
        <v>12.32</v>
      </c>
      <c r="F7" t="n">
        <v>7.84</v>
      </c>
      <c r="G7" t="n">
        <v>12.06</v>
      </c>
      <c r="H7" t="n">
        <v>0.17</v>
      </c>
      <c r="I7" t="n">
        <v>39</v>
      </c>
      <c r="J7" t="n">
        <v>234.82</v>
      </c>
      <c r="K7" t="n">
        <v>57.72</v>
      </c>
      <c r="L7" t="n">
        <v>2.25</v>
      </c>
      <c r="M7" t="n">
        <v>37</v>
      </c>
      <c r="N7" t="n">
        <v>54.85</v>
      </c>
      <c r="O7" t="n">
        <v>29195.29</v>
      </c>
      <c r="P7" t="n">
        <v>118.98</v>
      </c>
      <c r="Q7" t="n">
        <v>605.91</v>
      </c>
      <c r="R7" t="n">
        <v>48.26</v>
      </c>
      <c r="S7" t="n">
        <v>21.88</v>
      </c>
      <c r="T7" t="n">
        <v>12011.73</v>
      </c>
      <c r="U7" t="n">
        <v>0.45</v>
      </c>
      <c r="V7" t="n">
        <v>0.79</v>
      </c>
      <c r="W7" t="n">
        <v>1.06</v>
      </c>
      <c r="X7" t="n">
        <v>0.78</v>
      </c>
      <c r="Y7" t="n">
        <v>1</v>
      </c>
      <c r="Z7" t="n">
        <v>10</v>
      </c>
      <c r="AA7" t="n">
        <v>108.6799288861372</v>
      </c>
      <c r="AB7" t="n">
        <v>148.7006733220247</v>
      </c>
      <c r="AC7" t="n">
        <v>134.5088897629168</v>
      </c>
      <c r="AD7" t="n">
        <v>108679.9288861372</v>
      </c>
      <c r="AE7" t="n">
        <v>148700.6733220247</v>
      </c>
      <c r="AF7" t="n">
        <v>1.839719581430557e-06</v>
      </c>
      <c r="AG7" t="n">
        <v>0.1283333333333333</v>
      </c>
      <c r="AH7" t="n">
        <v>134508.8897629168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8.285600000000001</v>
      </c>
      <c r="E8" t="n">
        <v>12.07</v>
      </c>
      <c r="F8" t="n">
        <v>7.77</v>
      </c>
      <c r="G8" t="n">
        <v>13.31</v>
      </c>
      <c r="H8" t="n">
        <v>0.19</v>
      </c>
      <c r="I8" t="n">
        <v>35</v>
      </c>
      <c r="J8" t="n">
        <v>235.25</v>
      </c>
      <c r="K8" t="n">
        <v>57.72</v>
      </c>
      <c r="L8" t="n">
        <v>2.5</v>
      </c>
      <c r="M8" t="n">
        <v>33</v>
      </c>
      <c r="N8" t="n">
        <v>55.03</v>
      </c>
      <c r="O8" t="n">
        <v>29248.33</v>
      </c>
      <c r="P8" t="n">
        <v>117.29</v>
      </c>
      <c r="Q8" t="n">
        <v>605.92</v>
      </c>
      <c r="R8" t="n">
        <v>46.2</v>
      </c>
      <c r="S8" t="n">
        <v>21.88</v>
      </c>
      <c r="T8" t="n">
        <v>11000.27</v>
      </c>
      <c r="U8" t="n">
        <v>0.47</v>
      </c>
      <c r="V8" t="n">
        <v>0.8</v>
      </c>
      <c r="W8" t="n">
        <v>1.05</v>
      </c>
      <c r="X8" t="n">
        <v>0.71</v>
      </c>
      <c r="Y8" t="n">
        <v>1</v>
      </c>
      <c r="Z8" t="n">
        <v>10</v>
      </c>
      <c r="AA8" t="n">
        <v>105.1272271075939</v>
      </c>
      <c r="AB8" t="n">
        <v>143.8397100144834</v>
      </c>
      <c r="AC8" t="n">
        <v>130.1118499710409</v>
      </c>
      <c r="AD8" t="n">
        <v>105127.2271075938</v>
      </c>
      <c r="AE8" t="n">
        <v>143839.7100144834</v>
      </c>
      <c r="AF8" t="n">
        <v>1.878465077439835e-06</v>
      </c>
      <c r="AG8" t="n">
        <v>0.1257291666666667</v>
      </c>
      <c r="AH8" t="n">
        <v>130111.8499710409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8.493</v>
      </c>
      <c r="E9" t="n">
        <v>11.77</v>
      </c>
      <c r="F9" t="n">
        <v>7.65</v>
      </c>
      <c r="G9" t="n">
        <v>14.81</v>
      </c>
      <c r="H9" t="n">
        <v>0.21</v>
      </c>
      <c r="I9" t="n">
        <v>31</v>
      </c>
      <c r="J9" t="n">
        <v>235.68</v>
      </c>
      <c r="K9" t="n">
        <v>57.72</v>
      </c>
      <c r="L9" t="n">
        <v>2.75</v>
      </c>
      <c r="M9" t="n">
        <v>29</v>
      </c>
      <c r="N9" t="n">
        <v>55.21</v>
      </c>
      <c r="O9" t="n">
        <v>29301.44</v>
      </c>
      <c r="P9" t="n">
        <v>115.04</v>
      </c>
      <c r="Q9" t="n">
        <v>605.95</v>
      </c>
      <c r="R9" t="n">
        <v>42.82</v>
      </c>
      <c r="S9" t="n">
        <v>21.88</v>
      </c>
      <c r="T9" t="n">
        <v>9329.389999999999</v>
      </c>
      <c r="U9" t="n">
        <v>0.51</v>
      </c>
      <c r="V9" t="n">
        <v>0.8100000000000001</v>
      </c>
      <c r="W9" t="n">
        <v>1.03</v>
      </c>
      <c r="X9" t="n">
        <v>0.59</v>
      </c>
      <c r="Y9" t="n">
        <v>1</v>
      </c>
      <c r="Z9" t="n">
        <v>10</v>
      </c>
      <c r="AA9" t="n">
        <v>100.7651941246881</v>
      </c>
      <c r="AB9" t="n">
        <v>137.8713840479613</v>
      </c>
      <c r="AC9" t="n">
        <v>124.7131326581637</v>
      </c>
      <c r="AD9" t="n">
        <v>100765.1941246881</v>
      </c>
      <c r="AE9" t="n">
        <v>137871.3840479613</v>
      </c>
      <c r="AF9" t="n">
        <v>1.925485650127513e-06</v>
      </c>
      <c r="AG9" t="n">
        <v>0.1226041666666667</v>
      </c>
      <c r="AH9" t="n">
        <v>124713.1326581637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8.5878</v>
      </c>
      <c r="E10" t="n">
        <v>11.64</v>
      </c>
      <c r="F10" t="n">
        <v>7.61</v>
      </c>
      <c r="G10" t="n">
        <v>15.75</v>
      </c>
      <c r="H10" t="n">
        <v>0.23</v>
      </c>
      <c r="I10" t="n">
        <v>29</v>
      </c>
      <c r="J10" t="n">
        <v>236.11</v>
      </c>
      <c r="K10" t="n">
        <v>57.72</v>
      </c>
      <c r="L10" t="n">
        <v>3</v>
      </c>
      <c r="M10" t="n">
        <v>27</v>
      </c>
      <c r="N10" t="n">
        <v>55.39</v>
      </c>
      <c r="O10" t="n">
        <v>29354.61</v>
      </c>
      <c r="P10" t="n">
        <v>114.15</v>
      </c>
      <c r="Q10" t="n">
        <v>605.9</v>
      </c>
      <c r="R10" t="n">
        <v>41.56</v>
      </c>
      <c r="S10" t="n">
        <v>21.88</v>
      </c>
      <c r="T10" t="n">
        <v>8711.639999999999</v>
      </c>
      <c r="U10" t="n">
        <v>0.53</v>
      </c>
      <c r="V10" t="n">
        <v>0.8100000000000001</v>
      </c>
      <c r="W10" t="n">
        <v>1.03</v>
      </c>
      <c r="X10" t="n">
        <v>0.5600000000000001</v>
      </c>
      <c r="Y10" t="n">
        <v>1</v>
      </c>
      <c r="Z10" t="n">
        <v>10</v>
      </c>
      <c r="AA10" t="n">
        <v>98.97740581087625</v>
      </c>
      <c r="AB10" t="n">
        <v>135.4252532053512</v>
      </c>
      <c r="AC10" t="n">
        <v>122.5004571100053</v>
      </c>
      <c r="AD10" t="n">
        <v>98977.40581087625</v>
      </c>
      <c r="AE10" t="n">
        <v>135425.2532053512</v>
      </c>
      <c r="AF10" t="n">
        <v>1.946978178048399e-06</v>
      </c>
      <c r="AG10" t="n">
        <v>0.12125</v>
      </c>
      <c r="AH10" t="n">
        <v>122500.4571100053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8.7324</v>
      </c>
      <c r="E11" t="n">
        <v>11.45</v>
      </c>
      <c r="F11" t="n">
        <v>7.56</v>
      </c>
      <c r="G11" t="n">
        <v>17.44</v>
      </c>
      <c r="H11" t="n">
        <v>0.24</v>
      </c>
      <c r="I11" t="n">
        <v>26</v>
      </c>
      <c r="J11" t="n">
        <v>236.54</v>
      </c>
      <c r="K11" t="n">
        <v>57.72</v>
      </c>
      <c r="L11" t="n">
        <v>3.25</v>
      </c>
      <c r="M11" t="n">
        <v>24</v>
      </c>
      <c r="N11" t="n">
        <v>55.57</v>
      </c>
      <c r="O11" t="n">
        <v>29407.85</v>
      </c>
      <c r="P11" t="n">
        <v>112.84</v>
      </c>
      <c r="Q11" t="n">
        <v>605.9400000000001</v>
      </c>
      <c r="R11" t="n">
        <v>39.69</v>
      </c>
      <c r="S11" t="n">
        <v>21.88</v>
      </c>
      <c r="T11" t="n">
        <v>7790.83</v>
      </c>
      <c r="U11" t="n">
        <v>0.55</v>
      </c>
      <c r="V11" t="n">
        <v>0.82</v>
      </c>
      <c r="W11" t="n">
        <v>1.03</v>
      </c>
      <c r="X11" t="n">
        <v>0.5</v>
      </c>
      <c r="Y11" t="n">
        <v>1</v>
      </c>
      <c r="Z11" t="n">
        <v>10</v>
      </c>
      <c r="AA11" t="n">
        <v>96.38999640831764</v>
      </c>
      <c r="AB11" t="n">
        <v>131.8850455123256</v>
      </c>
      <c r="AC11" t="n">
        <v>119.2981218704883</v>
      </c>
      <c r="AD11" t="n">
        <v>96389.99640831765</v>
      </c>
      <c r="AE11" t="n">
        <v>131885.0455123256</v>
      </c>
      <c r="AF11" t="n">
        <v>1.979761084560637e-06</v>
      </c>
      <c r="AG11" t="n">
        <v>0.1192708333333333</v>
      </c>
      <c r="AH11" t="n">
        <v>119298.1218704883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8.8348</v>
      </c>
      <c r="E12" t="n">
        <v>11.32</v>
      </c>
      <c r="F12" t="n">
        <v>7.52</v>
      </c>
      <c r="G12" t="n">
        <v>18.79</v>
      </c>
      <c r="H12" t="n">
        <v>0.26</v>
      </c>
      <c r="I12" t="n">
        <v>24</v>
      </c>
      <c r="J12" t="n">
        <v>236.98</v>
      </c>
      <c r="K12" t="n">
        <v>57.72</v>
      </c>
      <c r="L12" t="n">
        <v>3.5</v>
      </c>
      <c r="M12" t="n">
        <v>22</v>
      </c>
      <c r="N12" t="n">
        <v>55.75</v>
      </c>
      <c r="O12" t="n">
        <v>29461.15</v>
      </c>
      <c r="P12" t="n">
        <v>111.7</v>
      </c>
      <c r="Q12" t="n">
        <v>605.84</v>
      </c>
      <c r="R12" t="n">
        <v>38.49</v>
      </c>
      <c r="S12" t="n">
        <v>21.88</v>
      </c>
      <c r="T12" t="n">
        <v>7199.45</v>
      </c>
      <c r="U12" t="n">
        <v>0.57</v>
      </c>
      <c r="V12" t="n">
        <v>0.82</v>
      </c>
      <c r="W12" t="n">
        <v>1.03</v>
      </c>
      <c r="X12" t="n">
        <v>0.46</v>
      </c>
      <c r="Y12" t="n">
        <v>1</v>
      </c>
      <c r="Z12" t="n">
        <v>10</v>
      </c>
      <c r="AA12" t="n">
        <v>94.46372129021049</v>
      </c>
      <c r="AB12" t="n">
        <v>129.2494309144722</v>
      </c>
      <c r="AC12" t="n">
        <v>116.9140466307448</v>
      </c>
      <c r="AD12" t="n">
        <v>94463.72129021048</v>
      </c>
      <c r="AE12" t="n">
        <v>129249.4309144722</v>
      </c>
      <c r="AF12" t="n">
        <v>2.002976642146067e-06</v>
      </c>
      <c r="AG12" t="n">
        <v>0.1179166666666667</v>
      </c>
      <c r="AH12" t="n">
        <v>116914.0466307448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8.8779</v>
      </c>
      <c r="E13" t="n">
        <v>11.26</v>
      </c>
      <c r="F13" t="n">
        <v>7.51</v>
      </c>
      <c r="G13" t="n">
        <v>19.58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110.9</v>
      </c>
      <c r="Q13" t="n">
        <v>605.89</v>
      </c>
      <c r="R13" t="n">
        <v>38.07</v>
      </c>
      <c r="S13" t="n">
        <v>21.88</v>
      </c>
      <c r="T13" t="n">
        <v>6996.06</v>
      </c>
      <c r="U13" t="n">
        <v>0.57</v>
      </c>
      <c r="V13" t="n">
        <v>0.82</v>
      </c>
      <c r="W13" t="n">
        <v>1.03</v>
      </c>
      <c r="X13" t="n">
        <v>0.45</v>
      </c>
      <c r="Y13" t="n">
        <v>1</v>
      </c>
      <c r="Z13" t="n">
        <v>10</v>
      </c>
      <c r="AA13" t="n">
        <v>93.4911906205074</v>
      </c>
      <c r="AB13" t="n">
        <v>127.91877154716</v>
      </c>
      <c r="AC13" t="n">
        <v>115.7103835258563</v>
      </c>
      <c r="AD13" t="n">
        <v>93491.19062050739</v>
      </c>
      <c r="AE13" t="n">
        <v>127918.77154716</v>
      </c>
      <c r="AF13" t="n">
        <v>2.012748034059466e-06</v>
      </c>
      <c r="AG13" t="n">
        <v>0.1172916666666667</v>
      </c>
      <c r="AH13" t="n">
        <v>115710.3835258563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8.9998</v>
      </c>
      <c r="E14" t="n">
        <v>11.11</v>
      </c>
      <c r="F14" t="n">
        <v>7.45</v>
      </c>
      <c r="G14" t="n">
        <v>21.27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109.71</v>
      </c>
      <c r="Q14" t="n">
        <v>606</v>
      </c>
      <c r="R14" t="n">
        <v>36.12</v>
      </c>
      <c r="S14" t="n">
        <v>21.88</v>
      </c>
      <c r="T14" t="n">
        <v>6030.69</v>
      </c>
      <c r="U14" t="n">
        <v>0.61</v>
      </c>
      <c r="V14" t="n">
        <v>0.83</v>
      </c>
      <c r="W14" t="n">
        <v>1.02</v>
      </c>
      <c r="X14" t="n">
        <v>0.39</v>
      </c>
      <c r="Y14" t="n">
        <v>1</v>
      </c>
      <c r="Z14" t="n">
        <v>10</v>
      </c>
      <c r="AA14" t="n">
        <v>91.34216235547734</v>
      </c>
      <c r="AB14" t="n">
        <v>124.9783762665115</v>
      </c>
      <c r="AC14" t="n">
        <v>113.0506154439214</v>
      </c>
      <c r="AD14" t="n">
        <v>91342.16235547734</v>
      </c>
      <c r="AE14" t="n">
        <v>124978.3762665116</v>
      </c>
      <c r="AF14" t="n">
        <v>2.040384523021027e-06</v>
      </c>
      <c r="AG14" t="n">
        <v>0.1157291666666667</v>
      </c>
      <c r="AH14" t="n">
        <v>113050.6154439214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9.0441</v>
      </c>
      <c r="E15" t="n">
        <v>11.06</v>
      </c>
      <c r="F15" t="n">
        <v>7.44</v>
      </c>
      <c r="G15" t="n">
        <v>22.31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109.03</v>
      </c>
      <c r="Q15" t="n">
        <v>605.9299999999999</v>
      </c>
      <c r="R15" t="n">
        <v>36.02</v>
      </c>
      <c r="S15" t="n">
        <v>21.88</v>
      </c>
      <c r="T15" t="n">
        <v>5986.11</v>
      </c>
      <c r="U15" t="n">
        <v>0.61</v>
      </c>
      <c r="V15" t="n">
        <v>0.83</v>
      </c>
      <c r="W15" t="n">
        <v>1.02</v>
      </c>
      <c r="X15" t="n">
        <v>0.38</v>
      </c>
      <c r="Y15" t="n">
        <v>1</v>
      </c>
      <c r="Z15" t="n">
        <v>10</v>
      </c>
      <c r="AA15" t="n">
        <v>90.46298284337487</v>
      </c>
      <c r="AB15" t="n">
        <v>123.7754440713909</v>
      </c>
      <c r="AC15" t="n">
        <v>111.9624894091767</v>
      </c>
      <c r="AD15" t="n">
        <v>90462.98284337488</v>
      </c>
      <c r="AE15" t="n">
        <v>123775.4440713909</v>
      </c>
      <c r="AF15" t="n">
        <v>2.050427972249881e-06</v>
      </c>
      <c r="AG15" t="n">
        <v>0.1152083333333333</v>
      </c>
      <c r="AH15" t="n">
        <v>111962.4894091767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9.0976</v>
      </c>
      <c r="E16" t="n">
        <v>10.99</v>
      </c>
      <c r="F16" t="n">
        <v>7.42</v>
      </c>
      <c r="G16" t="n">
        <v>23.42</v>
      </c>
      <c r="H16" t="n">
        <v>0.34</v>
      </c>
      <c r="I16" t="n">
        <v>19</v>
      </c>
      <c r="J16" t="n">
        <v>238.71</v>
      </c>
      <c r="K16" t="n">
        <v>57.72</v>
      </c>
      <c r="L16" t="n">
        <v>4.5</v>
      </c>
      <c r="M16" t="n">
        <v>17</v>
      </c>
      <c r="N16" t="n">
        <v>56.49</v>
      </c>
      <c r="O16" t="n">
        <v>29675.01</v>
      </c>
      <c r="P16" t="n">
        <v>107.94</v>
      </c>
      <c r="Q16" t="n">
        <v>605.89</v>
      </c>
      <c r="R16" t="n">
        <v>35.5</v>
      </c>
      <c r="S16" t="n">
        <v>21.88</v>
      </c>
      <c r="T16" t="n">
        <v>5729.56</v>
      </c>
      <c r="U16" t="n">
        <v>0.62</v>
      </c>
      <c r="V16" t="n">
        <v>0.83</v>
      </c>
      <c r="W16" t="n">
        <v>1.02</v>
      </c>
      <c r="X16" t="n">
        <v>0.36</v>
      </c>
      <c r="Y16" t="n">
        <v>1</v>
      </c>
      <c r="Z16" t="n">
        <v>10</v>
      </c>
      <c r="AA16" t="n">
        <v>89.22731356909205</v>
      </c>
      <c r="AB16" t="n">
        <v>122.084746856437</v>
      </c>
      <c r="AC16" t="n">
        <v>110.433149963509</v>
      </c>
      <c r="AD16" t="n">
        <v>89227.31356909205</v>
      </c>
      <c r="AE16" t="n">
        <v>122084.746856437</v>
      </c>
      <c r="AF16" t="n">
        <v>2.06255719423055e-06</v>
      </c>
      <c r="AG16" t="n">
        <v>0.1144791666666667</v>
      </c>
      <c r="AH16" t="n">
        <v>110433.149963509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9.161</v>
      </c>
      <c r="E17" t="n">
        <v>10.92</v>
      </c>
      <c r="F17" t="n">
        <v>7.39</v>
      </c>
      <c r="G17" t="n">
        <v>24.62</v>
      </c>
      <c r="H17" t="n">
        <v>0.35</v>
      </c>
      <c r="I17" t="n">
        <v>18</v>
      </c>
      <c r="J17" t="n">
        <v>239.14</v>
      </c>
      <c r="K17" t="n">
        <v>57.72</v>
      </c>
      <c r="L17" t="n">
        <v>4.75</v>
      </c>
      <c r="M17" t="n">
        <v>16</v>
      </c>
      <c r="N17" t="n">
        <v>56.67</v>
      </c>
      <c r="O17" t="n">
        <v>29728.63</v>
      </c>
      <c r="P17" t="n">
        <v>106.81</v>
      </c>
      <c r="Q17" t="n">
        <v>605.84</v>
      </c>
      <c r="R17" t="n">
        <v>34.48</v>
      </c>
      <c r="S17" t="n">
        <v>21.88</v>
      </c>
      <c r="T17" t="n">
        <v>5224.34</v>
      </c>
      <c r="U17" t="n">
        <v>0.63</v>
      </c>
      <c r="V17" t="n">
        <v>0.84</v>
      </c>
      <c r="W17" t="n">
        <v>1.01</v>
      </c>
      <c r="X17" t="n">
        <v>0.33</v>
      </c>
      <c r="Y17" t="n">
        <v>1</v>
      </c>
      <c r="Z17" t="n">
        <v>10</v>
      </c>
      <c r="AA17" t="n">
        <v>87.85899510033872</v>
      </c>
      <c r="AB17" t="n">
        <v>120.2125531615392</v>
      </c>
      <c r="AC17" t="n">
        <v>108.7396358072113</v>
      </c>
      <c r="AD17" t="n">
        <v>87858.99510033871</v>
      </c>
      <c r="AE17" t="n">
        <v>120212.5531615392</v>
      </c>
      <c r="AF17" t="n">
        <v>2.076930889063716e-06</v>
      </c>
      <c r="AG17" t="n">
        <v>0.11375</v>
      </c>
      <c r="AH17" t="n">
        <v>108739.6358072113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9.2074</v>
      </c>
      <c r="E18" t="n">
        <v>10.86</v>
      </c>
      <c r="F18" t="n">
        <v>7.38</v>
      </c>
      <c r="G18" t="n">
        <v>26.04</v>
      </c>
      <c r="H18" t="n">
        <v>0.37</v>
      </c>
      <c r="I18" t="n">
        <v>17</v>
      </c>
      <c r="J18" t="n">
        <v>239.58</v>
      </c>
      <c r="K18" t="n">
        <v>57.72</v>
      </c>
      <c r="L18" t="n">
        <v>5</v>
      </c>
      <c r="M18" t="n">
        <v>15</v>
      </c>
      <c r="N18" t="n">
        <v>56.86</v>
      </c>
      <c r="O18" t="n">
        <v>29782.33</v>
      </c>
      <c r="P18" t="n">
        <v>106.75</v>
      </c>
      <c r="Q18" t="n">
        <v>605.89</v>
      </c>
      <c r="R18" t="n">
        <v>34.08</v>
      </c>
      <c r="S18" t="n">
        <v>21.88</v>
      </c>
      <c r="T18" t="n">
        <v>5029.99</v>
      </c>
      <c r="U18" t="n">
        <v>0.64</v>
      </c>
      <c r="V18" t="n">
        <v>0.84</v>
      </c>
      <c r="W18" t="n">
        <v>1.02</v>
      </c>
      <c r="X18" t="n">
        <v>0.32</v>
      </c>
      <c r="Y18" t="n">
        <v>1</v>
      </c>
      <c r="Z18" t="n">
        <v>10</v>
      </c>
      <c r="AA18" t="n">
        <v>87.35864813409273</v>
      </c>
      <c r="AB18" t="n">
        <v>119.5279563685715</v>
      </c>
      <c r="AC18" t="n">
        <v>108.1203759713266</v>
      </c>
      <c r="AD18" t="n">
        <v>87358.64813409273</v>
      </c>
      <c r="AE18" t="n">
        <v>119527.9563685715</v>
      </c>
      <c r="AF18" t="n">
        <v>2.087450438594614e-06</v>
      </c>
      <c r="AG18" t="n">
        <v>0.113125</v>
      </c>
      <c r="AH18" t="n">
        <v>108120.3759713266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9.252599999999999</v>
      </c>
      <c r="E19" t="n">
        <v>10.81</v>
      </c>
      <c r="F19" t="n">
        <v>7.37</v>
      </c>
      <c r="G19" t="n">
        <v>27.64</v>
      </c>
      <c r="H19" t="n">
        <v>0.39</v>
      </c>
      <c r="I19" t="n">
        <v>16</v>
      </c>
      <c r="J19" t="n">
        <v>240.02</v>
      </c>
      <c r="K19" t="n">
        <v>57.72</v>
      </c>
      <c r="L19" t="n">
        <v>5.25</v>
      </c>
      <c r="M19" t="n">
        <v>14</v>
      </c>
      <c r="N19" t="n">
        <v>57.04</v>
      </c>
      <c r="O19" t="n">
        <v>29836.09</v>
      </c>
      <c r="P19" t="n">
        <v>105.91</v>
      </c>
      <c r="Q19" t="n">
        <v>605.84</v>
      </c>
      <c r="R19" t="n">
        <v>33.84</v>
      </c>
      <c r="S19" t="n">
        <v>21.88</v>
      </c>
      <c r="T19" t="n">
        <v>4915.89</v>
      </c>
      <c r="U19" t="n">
        <v>0.65</v>
      </c>
      <c r="V19" t="n">
        <v>0.84</v>
      </c>
      <c r="W19" t="n">
        <v>1.02</v>
      </c>
      <c r="X19" t="n">
        <v>0.31</v>
      </c>
      <c r="Y19" t="n">
        <v>1</v>
      </c>
      <c r="Z19" t="n">
        <v>10</v>
      </c>
      <c r="AA19" t="n">
        <v>86.41586873646666</v>
      </c>
      <c r="AB19" t="n">
        <v>118.2380040042486</v>
      </c>
      <c r="AC19" t="n">
        <v>106.9535348501948</v>
      </c>
      <c r="AD19" t="n">
        <v>86415.86873646667</v>
      </c>
      <c r="AE19" t="n">
        <v>118238.0040042486</v>
      </c>
      <c r="AF19" t="n">
        <v>2.097697930810058e-06</v>
      </c>
      <c r="AG19" t="n">
        <v>0.1126041666666667</v>
      </c>
      <c r="AH19" t="n">
        <v>106953.5348501948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9.326700000000001</v>
      </c>
      <c r="E20" t="n">
        <v>10.72</v>
      </c>
      <c r="F20" t="n">
        <v>7.33</v>
      </c>
      <c r="G20" t="n">
        <v>29.32</v>
      </c>
      <c r="H20" t="n">
        <v>0.41</v>
      </c>
      <c r="I20" t="n">
        <v>15</v>
      </c>
      <c r="J20" t="n">
        <v>240.45</v>
      </c>
      <c r="K20" t="n">
        <v>57.72</v>
      </c>
      <c r="L20" t="n">
        <v>5.5</v>
      </c>
      <c r="M20" t="n">
        <v>13</v>
      </c>
      <c r="N20" t="n">
        <v>57.23</v>
      </c>
      <c r="O20" t="n">
        <v>29890.04</v>
      </c>
      <c r="P20" t="n">
        <v>104.97</v>
      </c>
      <c r="Q20" t="n">
        <v>605.84</v>
      </c>
      <c r="R20" t="n">
        <v>32.68</v>
      </c>
      <c r="S20" t="n">
        <v>21.88</v>
      </c>
      <c r="T20" t="n">
        <v>4344.07</v>
      </c>
      <c r="U20" t="n">
        <v>0.67</v>
      </c>
      <c r="V20" t="n">
        <v>0.84</v>
      </c>
      <c r="W20" t="n">
        <v>1.01</v>
      </c>
      <c r="X20" t="n">
        <v>0.27</v>
      </c>
      <c r="Y20" t="n">
        <v>1</v>
      </c>
      <c r="Z20" t="n">
        <v>10</v>
      </c>
      <c r="AA20" t="n">
        <v>85.07443469138379</v>
      </c>
      <c r="AB20" t="n">
        <v>116.4025947638738</v>
      </c>
      <c r="AC20" t="n">
        <v>105.2932944917077</v>
      </c>
      <c r="AD20" t="n">
        <v>85074.43469138378</v>
      </c>
      <c r="AE20" t="n">
        <v>116402.5947638738</v>
      </c>
      <c r="AF20" t="n">
        <v>2.114497470039358e-06</v>
      </c>
      <c r="AG20" t="n">
        <v>0.1116666666666667</v>
      </c>
      <c r="AH20" t="n">
        <v>105293.2944917077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9.3779</v>
      </c>
      <c r="E21" t="n">
        <v>10.66</v>
      </c>
      <c r="F21" t="n">
        <v>7.32</v>
      </c>
      <c r="G21" t="n">
        <v>31.36</v>
      </c>
      <c r="H21" t="n">
        <v>0.42</v>
      </c>
      <c r="I21" t="n">
        <v>14</v>
      </c>
      <c r="J21" t="n">
        <v>240.89</v>
      </c>
      <c r="K21" t="n">
        <v>57.72</v>
      </c>
      <c r="L21" t="n">
        <v>5.75</v>
      </c>
      <c r="M21" t="n">
        <v>12</v>
      </c>
      <c r="N21" t="n">
        <v>57.42</v>
      </c>
      <c r="O21" t="n">
        <v>29943.94</v>
      </c>
      <c r="P21" t="n">
        <v>103.95</v>
      </c>
      <c r="Q21" t="n">
        <v>605.84</v>
      </c>
      <c r="R21" t="n">
        <v>32.16</v>
      </c>
      <c r="S21" t="n">
        <v>21.88</v>
      </c>
      <c r="T21" t="n">
        <v>4089.14</v>
      </c>
      <c r="U21" t="n">
        <v>0.68</v>
      </c>
      <c r="V21" t="n">
        <v>0.85</v>
      </c>
      <c r="W21" t="n">
        <v>1.01</v>
      </c>
      <c r="X21" t="n">
        <v>0.26</v>
      </c>
      <c r="Y21" t="n">
        <v>1</v>
      </c>
      <c r="Z21" t="n">
        <v>10</v>
      </c>
      <c r="AA21" t="n">
        <v>83.99727819249033</v>
      </c>
      <c r="AB21" t="n">
        <v>114.9287817212976</v>
      </c>
      <c r="AC21" t="n">
        <v>103.9601400974049</v>
      </c>
      <c r="AD21" t="n">
        <v>83997.27819249032</v>
      </c>
      <c r="AE21" t="n">
        <v>114928.7817212976</v>
      </c>
      <c r="AF21" t="n">
        <v>2.126105248832073e-06</v>
      </c>
      <c r="AG21" t="n">
        <v>0.1110416666666667</v>
      </c>
      <c r="AH21" t="n">
        <v>103960.1400974049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9.3809</v>
      </c>
      <c r="E22" t="n">
        <v>10.66</v>
      </c>
      <c r="F22" t="n">
        <v>7.31</v>
      </c>
      <c r="G22" t="n">
        <v>31.34</v>
      </c>
      <c r="H22" t="n">
        <v>0.44</v>
      </c>
      <c r="I22" t="n">
        <v>14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103.9</v>
      </c>
      <c r="Q22" t="n">
        <v>605.84</v>
      </c>
      <c r="R22" t="n">
        <v>32.2</v>
      </c>
      <c r="S22" t="n">
        <v>21.88</v>
      </c>
      <c r="T22" t="n">
        <v>4106.56</v>
      </c>
      <c r="U22" t="n">
        <v>0.68</v>
      </c>
      <c r="V22" t="n">
        <v>0.85</v>
      </c>
      <c r="W22" t="n">
        <v>1.01</v>
      </c>
      <c r="X22" t="n">
        <v>0.26</v>
      </c>
      <c r="Y22" t="n">
        <v>1</v>
      </c>
      <c r="Z22" t="n">
        <v>10</v>
      </c>
      <c r="AA22" t="n">
        <v>83.91240584541583</v>
      </c>
      <c r="AB22" t="n">
        <v>114.8126556317267</v>
      </c>
      <c r="AC22" t="n">
        <v>103.8550969188386</v>
      </c>
      <c r="AD22" t="n">
        <v>83912.40584541584</v>
      </c>
      <c r="AE22" t="n">
        <v>114812.6556317267</v>
      </c>
      <c r="AF22" t="n">
        <v>2.126785392120709e-06</v>
      </c>
      <c r="AG22" t="n">
        <v>0.1110416666666667</v>
      </c>
      <c r="AH22" t="n">
        <v>103855.0969188386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9.433999999999999</v>
      </c>
      <c r="E23" t="n">
        <v>10.6</v>
      </c>
      <c r="F23" t="n">
        <v>7.3</v>
      </c>
      <c r="G23" t="n">
        <v>33.69</v>
      </c>
      <c r="H23" t="n">
        <v>0.46</v>
      </c>
      <c r="I23" t="n">
        <v>13</v>
      </c>
      <c r="J23" t="n">
        <v>241.77</v>
      </c>
      <c r="K23" t="n">
        <v>57.72</v>
      </c>
      <c r="L23" t="n">
        <v>6.25</v>
      </c>
      <c r="M23" t="n">
        <v>11</v>
      </c>
      <c r="N23" t="n">
        <v>57.79</v>
      </c>
      <c r="O23" t="n">
        <v>30051.93</v>
      </c>
      <c r="P23" t="n">
        <v>102.52</v>
      </c>
      <c r="Q23" t="n">
        <v>605.84</v>
      </c>
      <c r="R23" t="n">
        <v>31.63</v>
      </c>
      <c r="S23" t="n">
        <v>21.88</v>
      </c>
      <c r="T23" t="n">
        <v>3826.69</v>
      </c>
      <c r="U23" t="n">
        <v>0.6899999999999999</v>
      </c>
      <c r="V23" t="n">
        <v>0.85</v>
      </c>
      <c r="W23" t="n">
        <v>1.01</v>
      </c>
      <c r="X23" t="n">
        <v>0.24</v>
      </c>
      <c r="Y23" t="n">
        <v>1</v>
      </c>
      <c r="Z23" t="n">
        <v>10</v>
      </c>
      <c r="AA23" t="n">
        <v>82.62377292029716</v>
      </c>
      <c r="AB23" t="n">
        <v>113.0494912131078</v>
      </c>
      <c r="AC23" t="n">
        <v>102.2602064377153</v>
      </c>
      <c r="AD23" t="n">
        <v>82623.77292029715</v>
      </c>
      <c r="AE23" t="n">
        <v>113049.4912131078</v>
      </c>
      <c r="AF23" t="n">
        <v>2.138823928329559e-06</v>
      </c>
      <c r="AG23" t="n">
        <v>0.1104166666666667</v>
      </c>
      <c r="AH23" t="n">
        <v>102260.2064377153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9.4312</v>
      </c>
      <c r="E24" t="n">
        <v>10.6</v>
      </c>
      <c r="F24" t="n">
        <v>7.3</v>
      </c>
      <c r="G24" t="n">
        <v>33.7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11</v>
      </c>
      <c r="N24" t="n">
        <v>57.98</v>
      </c>
      <c r="O24" t="n">
        <v>30106.03</v>
      </c>
      <c r="P24" t="n">
        <v>102.61</v>
      </c>
      <c r="Q24" t="n">
        <v>605.97</v>
      </c>
      <c r="R24" t="n">
        <v>31.76</v>
      </c>
      <c r="S24" t="n">
        <v>21.88</v>
      </c>
      <c r="T24" t="n">
        <v>3889.9</v>
      </c>
      <c r="U24" t="n">
        <v>0.6899999999999999</v>
      </c>
      <c r="V24" t="n">
        <v>0.85</v>
      </c>
      <c r="W24" t="n">
        <v>1.01</v>
      </c>
      <c r="X24" t="n">
        <v>0.24</v>
      </c>
      <c r="Y24" t="n">
        <v>1</v>
      </c>
      <c r="Z24" t="n">
        <v>10</v>
      </c>
      <c r="AA24" t="n">
        <v>82.69964858181983</v>
      </c>
      <c r="AB24" t="n">
        <v>113.153307640601</v>
      </c>
      <c r="AC24" t="n">
        <v>102.3541147710759</v>
      </c>
      <c r="AD24" t="n">
        <v>82699.64858181983</v>
      </c>
      <c r="AE24" t="n">
        <v>113153.307640601</v>
      </c>
      <c r="AF24" t="n">
        <v>2.138189127926833e-06</v>
      </c>
      <c r="AG24" t="n">
        <v>0.1104166666666667</v>
      </c>
      <c r="AH24" t="n">
        <v>102354.1147710759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9.491400000000001</v>
      </c>
      <c r="E25" t="n">
        <v>10.54</v>
      </c>
      <c r="F25" t="n">
        <v>7.28</v>
      </c>
      <c r="G25" t="n">
        <v>36.4</v>
      </c>
      <c r="H25" t="n">
        <v>0.49</v>
      </c>
      <c r="I25" t="n">
        <v>12</v>
      </c>
      <c r="J25" t="n">
        <v>242.64</v>
      </c>
      <c r="K25" t="n">
        <v>57.72</v>
      </c>
      <c r="L25" t="n">
        <v>6.75</v>
      </c>
      <c r="M25" t="n">
        <v>10</v>
      </c>
      <c r="N25" t="n">
        <v>58.17</v>
      </c>
      <c r="O25" t="n">
        <v>30160.2</v>
      </c>
      <c r="P25" t="n">
        <v>101.35</v>
      </c>
      <c r="Q25" t="n">
        <v>605.84</v>
      </c>
      <c r="R25" t="n">
        <v>31.03</v>
      </c>
      <c r="S25" t="n">
        <v>21.88</v>
      </c>
      <c r="T25" t="n">
        <v>3530.01</v>
      </c>
      <c r="U25" t="n">
        <v>0.71</v>
      </c>
      <c r="V25" t="n">
        <v>0.85</v>
      </c>
      <c r="W25" t="n">
        <v>1.01</v>
      </c>
      <c r="X25" t="n">
        <v>0.22</v>
      </c>
      <c r="Y25" t="n">
        <v>1</v>
      </c>
      <c r="Z25" t="n">
        <v>10</v>
      </c>
      <c r="AA25" t="n">
        <v>81.40469560302073</v>
      </c>
      <c r="AB25" t="n">
        <v>111.3814958457156</v>
      </c>
      <c r="AC25" t="n">
        <v>100.7514022071403</v>
      </c>
      <c r="AD25" t="n">
        <v>81404.69560302072</v>
      </c>
      <c r="AE25" t="n">
        <v>111381.4958457156</v>
      </c>
      <c r="AF25" t="n">
        <v>2.151837336585455e-06</v>
      </c>
      <c r="AG25" t="n">
        <v>0.1097916666666667</v>
      </c>
      <c r="AH25" t="n">
        <v>100751.4022071403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9.491199999999999</v>
      </c>
      <c r="E26" t="n">
        <v>10.54</v>
      </c>
      <c r="F26" t="n">
        <v>7.28</v>
      </c>
      <c r="G26" t="n">
        <v>36.4</v>
      </c>
      <c r="H26" t="n">
        <v>0.51</v>
      </c>
      <c r="I26" t="n">
        <v>12</v>
      </c>
      <c r="J26" t="n">
        <v>243.08</v>
      </c>
      <c r="K26" t="n">
        <v>57.72</v>
      </c>
      <c r="L26" t="n">
        <v>7</v>
      </c>
      <c r="M26" t="n">
        <v>10</v>
      </c>
      <c r="N26" t="n">
        <v>58.36</v>
      </c>
      <c r="O26" t="n">
        <v>30214.44</v>
      </c>
      <c r="P26" t="n">
        <v>101.19</v>
      </c>
      <c r="Q26" t="n">
        <v>605.86</v>
      </c>
      <c r="R26" t="n">
        <v>31.07</v>
      </c>
      <c r="S26" t="n">
        <v>21.88</v>
      </c>
      <c r="T26" t="n">
        <v>3552.28</v>
      </c>
      <c r="U26" t="n">
        <v>0.7</v>
      </c>
      <c r="V26" t="n">
        <v>0.85</v>
      </c>
      <c r="W26" t="n">
        <v>1.01</v>
      </c>
      <c r="X26" t="n">
        <v>0.22</v>
      </c>
      <c r="Y26" t="n">
        <v>1</v>
      </c>
      <c r="Z26" t="n">
        <v>10</v>
      </c>
      <c r="AA26" t="n">
        <v>81.31463042273748</v>
      </c>
      <c r="AB26" t="n">
        <v>111.2582646926568</v>
      </c>
      <c r="AC26" t="n">
        <v>100.6399320623733</v>
      </c>
      <c r="AD26" t="n">
        <v>81314.63042273748</v>
      </c>
      <c r="AE26" t="n">
        <v>111258.2646926568</v>
      </c>
      <c r="AF26" t="n">
        <v>2.151791993699546e-06</v>
      </c>
      <c r="AG26" t="n">
        <v>0.1097916666666667</v>
      </c>
      <c r="AH26" t="n">
        <v>100639.9320623734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9.560700000000001</v>
      </c>
      <c r="E27" t="n">
        <v>10.46</v>
      </c>
      <c r="F27" t="n">
        <v>7.25</v>
      </c>
      <c r="G27" t="n">
        <v>39.54</v>
      </c>
      <c r="H27" t="n">
        <v>0.53</v>
      </c>
      <c r="I27" t="n">
        <v>11</v>
      </c>
      <c r="J27" t="n">
        <v>243.52</v>
      </c>
      <c r="K27" t="n">
        <v>57.72</v>
      </c>
      <c r="L27" t="n">
        <v>7.25</v>
      </c>
      <c r="M27" t="n">
        <v>9</v>
      </c>
      <c r="N27" t="n">
        <v>58.55</v>
      </c>
      <c r="O27" t="n">
        <v>30268.74</v>
      </c>
      <c r="P27" t="n">
        <v>100.14</v>
      </c>
      <c r="Q27" t="n">
        <v>605.88</v>
      </c>
      <c r="R27" t="n">
        <v>29.89</v>
      </c>
      <c r="S27" t="n">
        <v>21.88</v>
      </c>
      <c r="T27" t="n">
        <v>2966.53</v>
      </c>
      <c r="U27" t="n">
        <v>0.73</v>
      </c>
      <c r="V27" t="n">
        <v>0.85</v>
      </c>
      <c r="W27" t="n">
        <v>1.01</v>
      </c>
      <c r="X27" t="n">
        <v>0.19</v>
      </c>
      <c r="Y27" t="n">
        <v>1</v>
      </c>
      <c r="Z27" t="n">
        <v>10</v>
      </c>
      <c r="AA27" t="n">
        <v>80.0503901491219</v>
      </c>
      <c r="AB27" t="n">
        <v>109.5284753759523</v>
      </c>
      <c r="AC27" t="n">
        <v>99.07523141028003</v>
      </c>
      <c r="AD27" t="n">
        <v>80050.3901491219</v>
      </c>
      <c r="AE27" t="n">
        <v>109528.4753759523</v>
      </c>
      <c r="AF27" t="n">
        <v>2.167548646552939e-06</v>
      </c>
      <c r="AG27" t="n">
        <v>0.1089583333333333</v>
      </c>
      <c r="AH27" t="n">
        <v>99075.23141028003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9.549799999999999</v>
      </c>
      <c r="E28" t="n">
        <v>10.47</v>
      </c>
      <c r="F28" t="n">
        <v>7.26</v>
      </c>
      <c r="G28" t="n">
        <v>39.61</v>
      </c>
      <c r="H28" t="n">
        <v>0.55</v>
      </c>
      <c r="I28" t="n">
        <v>11</v>
      </c>
      <c r="J28" t="n">
        <v>243.96</v>
      </c>
      <c r="K28" t="n">
        <v>57.72</v>
      </c>
      <c r="L28" t="n">
        <v>7.5</v>
      </c>
      <c r="M28" t="n">
        <v>9</v>
      </c>
      <c r="N28" t="n">
        <v>58.74</v>
      </c>
      <c r="O28" t="n">
        <v>30323.11</v>
      </c>
      <c r="P28" t="n">
        <v>99.64</v>
      </c>
      <c r="Q28" t="n">
        <v>605.84</v>
      </c>
      <c r="R28" t="n">
        <v>30.51</v>
      </c>
      <c r="S28" t="n">
        <v>21.88</v>
      </c>
      <c r="T28" t="n">
        <v>3275.89</v>
      </c>
      <c r="U28" t="n">
        <v>0.72</v>
      </c>
      <c r="V28" t="n">
        <v>0.85</v>
      </c>
      <c r="W28" t="n">
        <v>1.01</v>
      </c>
      <c r="X28" t="n">
        <v>0.2</v>
      </c>
      <c r="Y28" t="n">
        <v>1</v>
      </c>
      <c r="Z28" t="n">
        <v>10</v>
      </c>
      <c r="AA28" t="n">
        <v>79.88401934099687</v>
      </c>
      <c r="AB28" t="n">
        <v>109.3008394965137</v>
      </c>
      <c r="AC28" t="n">
        <v>98.86932077968602</v>
      </c>
      <c r="AD28" t="n">
        <v>79884.01934099688</v>
      </c>
      <c r="AE28" t="n">
        <v>109300.8394965137</v>
      </c>
      <c r="AF28" t="n">
        <v>2.165077459270896e-06</v>
      </c>
      <c r="AG28" t="n">
        <v>0.1090625</v>
      </c>
      <c r="AH28" t="n">
        <v>98869.32077968602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9.5481</v>
      </c>
      <c r="E29" t="n">
        <v>10.47</v>
      </c>
      <c r="F29" t="n">
        <v>7.26</v>
      </c>
      <c r="G29" t="n">
        <v>39.62</v>
      </c>
      <c r="H29" t="n">
        <v>0.5600000000000001</v>
      </c>
      <c r="I29" t="n">
        <v>11</v>
      </c>
      <c r="J29" t="n">
        <v>244.41</v>
      </c>
      <c r="K29" t="n">
        <v>57.72</v>
      </c>
      <c r="L29" t="n">
        <v>7.75</v>
      </c>
      <c r="M29" t="n">
        <v>9</v>
      </c>
      <c r="N29" t="n">
        <v>58.93</v>
      </c>
      <c r="O29" t="n">
        <v>30377.55</v>
      </c>
      <c r="P29" t="n">
        <v>99.06999999999999</v>
      </c>
      <c r="Q29" t="n">
        <v>605.84</v>
      </c>
      <c r="R29" t="n">
        <v>30.55</v>
      </c>
      <c r="S29" t="n">
        <v>21.88</v>
      </c>
      <c r="T29" t="n">
        <v>3297.22</v>
      </c>
      <c r="U29" t="n">
        <v>0.72</v>
      </c>
      <c r="V29" t="n">
        <v>0.85</v>
      </c>
      <c r="W29" t="n">
        <v>1.01</v>
      </c>
      <c r="X29" t="n">
        <v>0.21</v>
      </c>
      <c r="Y29" t="n">
        <v>1</v>
      </c>
      <c r="Z29" t="n">
        <v>10</v>
      </c>
      <c r="AA29" t="n">
        <v>79.57301919484739</v>
      </c>
      <c r="AB29" t="n">
        <v>108.8753153761941</v>
      </c>
      <c r="AC29" t="n">
        <v>98.48440808418272</v>
      </c>
      <c r="AD29" t="n">
        <v>79573.01919484739</v>
      </c>
      <c r="AE29" t="n">
        <v>108875.315376194</v>
      </c>
      <c r="AF29" t="n">
        <v>2.164692044740669e-06</v>
      </c>
      <c r="AG29" t="n">
        <v>0.1090625</v>
      </c>
      <c r="AH29" t="n">
        <v>98484.40808418272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9.6172</v>
      </c>
      <c r="E30" t="n">
        <v>10.4</v>
      </c>
      <c r="F30" t="n">
        <v>7.23</v>
      </c>
      <c r="G30" t="n">
        <v>43.4</v>
      </c>
      <c r="H30" t="n">
        <v>0.58</v>
      </c>
      <c r="I30" t="n">
        <v>10</v>
      </c>
      <c r="J30" t="n">
        <v>244.85</v>
      </c>
      <c r="K30" t="n">
        <v>57.72</v>
      </c>
      <c r="L30" t="n">
        <v>8</v>
      </c>
      <c r="M30" t="n">
        <v>8</v>
      </c>
      <c r="N30" t="n">
        <v>59.12</v>
      </c>
      <c r="O30" t="n">
        <v>30432.06</v>
      </c>
      <c r="P30" t="n">
        <v>97.97</v>
      </c>
      <c r="Q30" t="n">
        <v>605.84</v>
      </c>
      <c r="R30" t="n">
        <v>29.6</v>
      </c>
      <c r="S30" t="n">
        <v>21.88</v>
      </c>
      <c r="T30" t="n">
        <v>2828.22</v>
      </c>
      <c r="U30" t="n">
        <v>0.74</v>
      </c>
      <c r="V30" t="n">
        <v>0.86</v>
      </c>
      <c r="W30" t="n">
        <v>1.01</v>
      </c>
      <c r="X30" t="n">
        <v>0.18</v>
      </c>
      <c r="Y30" t="n">
        <v>1</v>
      </c>
      <c r="Z30" t="n">
        <v>10</v>
      </c>
      <c r="AA30" t="n">
        <v>78.30401665114515</v>
      </c>
      <c r="AB30" t="n">
        <v>107.1390101114605</v>
      </c>
      <c r="AC30" t="n">
        <v>96.91381335699502</v>
      </c>
      <c r="AD30" t="n">
        <v>78304.01665114515</v>
      </c>
      <c r="AE30" t="n">
        <v>107139.0101114605</v>
      </c>
      <c r="AF30" t="n">
        <v>2.180358011822243e-06</v>
      </c>
      <c r="AG30" t="n">
        <v>0.1083333333333333</v>
      </c>
      <c r="AH30" t="n">
        <v>96913.81335699502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9.616199999999999</v>
      </c>
      <c r="E31" t="n">
        <v>10.4</v>
      </c>
      <c r="F31" t="n">
        <v>7.23</v>
      </c>
      <c r="G31" t="n">
        <v>43.41</v>
      </c>
      <c r="H31" t="n">
        <v>0.6</v>
      </c>
      <c r="I31" t="n">
        <v>10</v>
      </c>
      <c r="J31" t="n">
        <v>245.29</v>
      </c>
      <c r="K31" t="n">
        <v>57.72</v>
      </c>
      <c r="L31" t="n">
        <v>8.25</v>
      </c>
      <c r="M31" t="n">
        <v>8</v>
      </c>
      <c r="N31" t="n">
        <v>59.32</v>
      </c>
      <c r="O31" t="n">
        <v>30486.64</v>
      </c>
      <c r="P31" t="n">
        <v>97.34</v>
      </c>
      <c r="Q31" t="n">
        <v>605.84</v>
      </c>
      <c r="R31" t="n">
        <v>29.7</v>
      </c>
      <c r="S31" t="n">
        <v>21.88</v>
      </c>
      <c r="T31" t="n">
        <v>2878.92</v>
      </c>
      <c r="U31" t="n">
        <v>0.74</v>
      </c>
      <c r="V31" t="n">
        <v>0.85</v>
      </c>
      <c r="W31" t="n">
        <v>1</v>
      </c>
      <c r="X31" t="n">
        <v>0.18</v>
      </c>
      <c r="Y31" t="n">
        <v>1</v>
      </c>
      <c r="Z31" t="n">
        <v>10</v>
      </c>
      <c r="AA31" t="n">
        <v>77.95542818319322</v>
      </c>
      <c r="AB31" t="n">
        <v>106.6620559909711</v>
      </c>
      <c r="AC31" t="n">
        <v>96.48237906835564</v>
      </c>
      <c r="AD31" t="n">
        <v>77955.42818319322</v>
      </c>
      <c r="AE31" t="n">
        <v>106662.0559909711</v>
      </c>
      <c r="AF31" t="n">
        <v>2.180131297392698e-06</v>
      </c>
      <c r="AG31" t="n">
        <v>0.1083333333333333</v>
      </c>
      <c r="AH31" t="n">
        <v>96482.37906835564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9.6113</v>
      </c>
      <c r="E32" t="n">
        <v>10.4</v>
      </c>
      <c r="F32" t="n">
        <v>7.24</v>
      </c>
      <c r="G32" t="n">
        <v>43.44</v>
      </c>
      <c r="H32" t="n">
        <v>0.62</v>
      </c>
      <c r="I32" t="n">
        <v>10</v>
      </c>
      <c r="J32" t="n">
        <v>245.73</v>
      </c>
      <c r="K32" t="n">
        <v>57.72</v>
      </c>
      <c r="L32" t="n">
        <v>8.5</v>
      </c>
      <c r="M32" t="n">
        <v>8</v>
      </c>
      <c r="N32" t="n">
        <v>59.51</v>
      </c>
      <c r="O32" t="n">
        <v>30541.29</v>
      </c>
      <c r="P32" t="n">
        <v>96.58</v>
      </c>
      <c r="Q32" t="n">
        <v>605.88</v>
      </c>
      <c r="R32" t="n">
        <v>29.85</v>
      </c>
      <c r="S32" t="n">
        <v>21.88</v>
      </c>
      <c r="T32" t="n">
        <v>2951.48</v>
      </c>
      <c r="U32" t="n">
        <v>0.73</v>
      </c>
      <c r="V32" t="n">
        <v>0.85</v>
      </c>
      <c r="W32" t="n">
        <v>1</v>
      </c>
      <c r="X32" t="n">
        <v>0.18</v>
      </c>
      <c r="Y32" t="n">
        <v>1</v>
      </c>
      <c r="Z32" t="n">
        <v>10</v>
      </c>
      <c r="AA32" t="n">
        <v>77.59277910549559</v>
      </c>
      <c r="AB32" t="n">
        <v>106.1658635239172</v>
      </c>
      <c r="AC32" t="n">
        <v>96.03354251394677</v>
      </c>
      <c r="AD32" t="n">
        <v>77592.77910549559</v>
      </c>
      <c r="AE32" t="n">
        <v>106165.8635239172</v>
      </c>
      <c r="AF32" t="n">
        <v>2.179020396687926e-06</v>
      </c>
      <c r="AG32" t="n">
        <v>0.1083333333333333</v>
      </c>
      <c r="AH32" t="n">
        <v>96033.54251394677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9.672499999999999</v>
      </c>
      <c r="E33" t="n">
        <v>10.34</v>
      </c>
      <c r="F33" t="n">
        <v>7.22</v>
      </c>
      <c r="G33" t="n">
        <v>48.13</v>
      </c>
      <c r="H33" t="n">
        <v>0.63</v>
      </c>
      <c r="I33" t="n">
        <v>9</v>
      </c>
      <c r="J33" t="n">
        <v>246.18</v>
      </c>
      <c r="K33" t="n">
        <v>57.72</v>
      </c>
      <c r="L33" t="n">
        <v>8.75</v>
      </c>
      <c r="M33" t="n">
        <v>7</v>
      </c>
      <c r="N33" t="n">
        <v>59.7</v>
      </c>
      <c r="O33" t="n">
        <v>30596.01</v>
      </c>
      <c r="P33" t="n">
        <v>95.88</v>
      </c>
      <c r="Q33" t="n">
        <v>605.84</v>
      </c>
      <c r="R33" t="n">
        <v>29.28</v>
      </c>
      <c r="S33" t="n">
        <v>21.88</v>
      </c>
      <c r="T33" t="n">
        <v>2671.8</v>
      </c>
      <c r="U33" t="n">
        <v>0.75</v>
      </c>
      <c r="V33" t="n">
        <v>0.86</v>
      </c>
      <c r="W33" t="n">
        <v>1</v>
      </c>
      <c r="X33" t="n">
        <v>0.16</v>
      </c>
      <c r="Y33" t="n">
        <v>1</v>
      </c>
      <c r="Z33" t="n">
        <v>10</v>
      </c>
      <c r="AA33" t="n">
        <v>76.66102954270539</v>
      </c>
      <c r="AB33" t="n">
        <v>104.8910026662187</v>
      </c>
      <c r="AC33" t="n">
        <v>94.88035258722815</v>
      </c>
      <c r="AD33" t="n">
        <v>76661.02954270539</v>
      </c>
      <c r="AE33" t="n">
        <v>104891.0026662187</v>
      </c>
      <c r="AF33" t="n">
        <v>2.192895319776093e-06</v>
      </c>
      <c r="AG33" t="n">
        <v>0.1077083333333333</v>
      </c>
      <c r="AH33" t="n">
        <v>94880.35258722815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9.673299999999999</v>
      </c>
      <c r="E34" t="n">
        <v>10.34</v>
      </c>
      <c r="F34" t="n">
        <v>7.22</v>
      </c>
      <c r="G34" t="n">
        <v>48.13</v>
      </c>
      <c r="H34" t="n">
        <v>0.65</v>
      </c>
      <c r="I34" t="n">
        <v>9</v>
      </c>
      <c r="J34" t="n">
        <v>246.62</v>
      </c>
      <c r="K34" t="n">
        <v>57.72</v>
      </c>
      <c r="L34" t="n">
        <v>9</v>
      </c>
      <c r="M34" t="n">
        <v>7</v>
      </c>
      <c r="N34" t="n">
        <v>59.9</v>
      </c>
      <c r="O34" t="n">
        <v>30650.8</v>
      </c>
      <c r="P34" t="n">
        <v>95.86</v>
      </c>
      <c r="Q34" t="n">
        <v>605.84</v>
      </c>
      <c r="R34" t="n">
        <v>29.14</v>
      </c>
      <c r="S34" t="n">
        <v>21.88</v>
      </c>
      <c r="T34" t="n">
        <v>2602.15</v>
      </c>
      <c r="U34" t="n">
        <v>0.75</v>
      </c>
      <c r="V34" t="n">
        <v>0.86</v>
      </c>
      <c r="W34" t="n">
        <v>1.01</v>
      </c>
      <c r="X34" t="n">
        <v>0.16</v>
      </c>
      <c r="Y34" t="n">
        <v>1</v>
      </c>
      <c r="Z34" t="n">
        <v>10</v>
      </c>
      <c r="AA34" t="n">
        <v>76.64360050615177</v>
      </c>
      <c r="AB34" t="n">
        <v>104.8671554894912</v>
      </c>
      <c r="AC34" t="n">
        <v>94.85878135157779</v>
      </c>
      <c r="AD34" t="n">
        <v>76643.60050615176</v>
      </c>
      <c r="AE34" t="n">
        <v>104867.1554894912</v>
      </c>
      <c r="AF34" t="n">
        <v>2.19307669131973e-06</v>
      </c>
      <c r="AG34" t="n">
        <v>0.1077083333333333</v>
      </c>
      <c r="AH34" t="n">
        <v>94858.7813515778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9.6709</v>
      </c>
      <c r="E35" t="n">
        <v>10.34</v>
      </c>
      <c r="F35" t="n">
        <v>7.22</v>
      </c>
      <c r="G35" t="n">
        <v>48.14</v>
      </c>
      <c r="H35" t="n">
        <v>0.67</v>
      </c>
      <c r="I35" t="n">
        <v>9</v>
      </c>
      <c r="J35" t="n">
        <v>247.07</v>
      </c>
      <c r="K35" t="n">
        <v>57.72</v>
      </c>
      <c r="L35" t="n">
        <v>9.25</v>
      </c>
      <c r="M35" t="n">
        <v>7</v>
      </c>
      <c r="N35" t="n">
        <v>60.09</v>
      </c>
      <c r="O35" t="n">
        <v>30705.66</v>
      </c>
      <c r="P35" t="n">
        <v>94.63</v>
      </c>
      <c r="Q35" t="n">
        <v>605.84</v>
      </c>
      <c r="R35" t="n">
        <v>29.25</v>
      </c>
      <c r="S35" t="n">
        <v>21.88</v>
      </c>
      <c r="T35" t="n">
        <v>2656.94</v>
      </c>
      <c r="U35" t="n">
        <v>0.75</v>
      </c>
      <c r="V35" t="n">
        <v>0.86</v>
      </c>
      <c r="W35" t="n">
        <v>1</v>
      </c>
      <c r="X35" t="n">
        <v>0.16</v>
      </c>
      <c r="Y35" t="n">
        <v>1</v>
      </c>
      <c r="Z35" t="n">
        <v>10</v>
      </c>
      <c r="AA35" t="n">
        <v>75.96999417342357</v>
      </c>
      <c r="AB35" t="n">
        <v>103.945497587639</v>
      </c>
      <c r="AC35" t="n">
        <v>94.02508518632303</v>
      </c>
      <c r="AD35" t="n">
        <v>75969.99417342358</v>
      </c>
      <c r="AE35" t="n">
        <v>103945.497587639</v>
      </c>
      <c r="AF35" t="n">
        <v>2.192532576688821e-06</v>
      </c>
      <c r="AG35" t="n">
        <v>0.1077083333333333</v>
      </c>
      <c r="AH35" t="n">
        <v>94025.08518632302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9.663399999999999</v>
      </c>
      <c r="E36" t="n">
        <v>10.35</v>
      </c>
      <c r="F36" t="n">
        <v>7.23</v>
      </c>
      <c r="G36" t="n">
        <v>48.2</v>
      </c>
      <c r="H36" t="n">
        <v>0.68</v>
      </c>
      <c r="I36" t="n">
        <v>9</v>
      </c>
      <c r="J36" t="n">
        <v>247.51</v>
      </c>
      <c r="K36" t="n">
        <v>57.72</v>
      </c>
      <c r="L36" t="n">
        <v>9.5</v>
      </c>
      <c r="M36" t="n">
        <v>7</v>
      </c>
      <c r="N36" t="n">
        <v>60.29</v>
      </c>
      <c r="O36" t="n">
        <v>30760.6</v>
      </c>
      <c r="P36" t="n">
        <v>93.73999999999999</v>
      </c>
      <c r="Q36" t="n">
        <v>605.86</v>
      </c>
      <c r="R36" t="n">
        <v>29.41</v>
      </c>
      <c r="S36" t="n">
        <v>21.88</v>
      </c>
      <c r="T36" t="n">
        <v>2737.9</v>
      </c>
      <c r="U36" t="n">
        <v>0.74</v>
      </c>
      <c r="V36" t="n">
        <v>0.86</v>
      </c>
      <c r="W36" t="n">
        <v>1.01</v>
      </c>
      <c r="X36" t="n">
        <v>0.17</v>
      </c>
      <c r="Y36" t="n">
        <v>1</v>
      </c>
      <c r="Z36" t="n">
        <v>10</v>
      </c>
      <c r="AA36" t="n">
        <v>75.55531735711011</v>
      </c>
      <c r="AB36" t="n">
        <v>103.3781184733091</v>
      </c>
      <c r="AC36" t="n">
        <v>93.51185593834309</v>
      </c>
      <c r="AD36" t="n">
        <v>75555.31735711011</v>
      </c>
      <c r="AE36" t="n">
        <v>103378.1184733091</v>
      </c>
      <c r="AF36" t="n">
        <v>2.190832218467232e-06</v>
      </c>
      <c r="AG36" t="n">
        <v>0.1078125</v>
      </c>
      <c r="AH36" t="n">
        <v>93511.85593834308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9.7395</v>
      </c>
      <c r="E37" t="n">
        <v>10.27</v>
      </c>
      <c r="F37" t="n">
        <v>7.19</v>
      </c>
      <c r="G37" t="n">
        <v>53.96</v>
      </c>
      <c r="H37" t="n">
        <v>0.7</v>
      </c>
      <c r="I37" t="n">
        <v>8</v>
      </c>
      <c r="J37" t="n">
        <v>247.96</v>
      </c>
      <c r="K37" t="n">
        <v>57.72</v>
      </c>
      <c r="L37" t="n">
        <v>9.75</v>
      </c>
      <c r="M37" t="n">
        <v>6</v>
      </c>
      <c r="N37" t="n">
        <v>60.48</v>
      </c>
      <c r="O37" t="n">
        <v>30815.6</v>
      </c>
      <c r="P37" t="n">
        <v>93.2</v>
      </c>
      <c r="Q37" t="n">
        <v>605.88</v>
      </c>
      <c r="R37" t="n">
        <v>28.43</v>
      </c>
      <c r="S37" t="n">
        <v>21.88</v>
      </c>
      <c r="T37" t="n">
        <v>2249.8</v>
      </c>
      <c r="U37" t="n">
        <v>0.77</v>
      </c>
      <c r="V37" t="n">
        <v>0.86</v>
      </c>
      <c r="W37" t="n">
        <v>1</v>
      </c>
      <c r="X37" t="n">
        <v>0.14</v>
      </c>
      <c r="Y37" t="n">
        <v>1</v>
      </c>
      <c r="Z37" t="n">
        <v>10</v>
      </c>
      <c r="AA37" t="n">
        <v>74.56184294824993</v>
      </c>
      <c r="AB37" t="n">
        <v>102.0188029581097</v>
      </c>
      <c r="AC37" t="n">
        <v>92.28227158810255</v>
      </c>
      <c r="AD37" t="n">
        <v>74561.84294824993</v>
      </c>
      <c r="AE37" t="n">
        <v>102018.8029581097</v>
      </c>
      <c r="AF37" t="n">
        <v>2.208085186555623e-06</v>
      </c>
      <c r="AG37" t="n">
        <v>0.1069791666666667</v>
      </c>
      <c r="AH37" t="n">
        <v>92282.27158810255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9.7498</v>
      </c>
      <c r="E38" t="n">
        <v>10.26</v>
      </c>
      <c r="F38" t="n">
        <v>7.18</v>
      </c>
      <c r="G38" t="n">
        <v>53.88</v>
      </c>
      <c r="H38" t="n">
        <v>0.72</v>
      </c>
      <c r="I38" t="n">
        <v>8</v>
      </c>
      <c r="J38" t="n">
        <v>248.4</v>
      </c>
      <c r="K38" t="n">
        <v>57.72</v>
      </c>
      <c r="L38" t="n">
        <v>10</v>
      </c>
      <c r="M38" t="n">
        <v>6</v>
      </c>
      <c r="N38" t="n">
        <v>60.68</v>
      </c>
      <c r="O38" t="n">
        <v>30870.67</v>
      </c>
      <c r="P38" t="n">
        <v>92.28</v>
      </c>
      <c r="Q38" t="n">
        <v>605.91</v>
      </c>
      <c r="R38" t="n">
        <v>28.05</v>
      </c>
      <c r="S38" t="n">
        <v>21.88</v>
      </c>
      <c r="T38" t="n">
        <v>2062.33</v>
      </c>
      <c r="U38" t="n">
        <v>0.78</v>
      </c>
      <c r="V38" t="n">
        <v>0.86</v>
      </c>
      <c r="W38" t="n">
        <v>1</v>
      </c>
      <c r="X38" t="n">
        <v>0.13</v>
      </c>
      <c r="Y38" t="n">
        <v>1</v>
      </c>
      <c r="Z38" t="n">
        <v>10</v>
      </c>
      <c r="AA38" t="n">
        <v>73.94280265891523</v>
      </c>
      <c r="AB38" t="n">
        <v>101.1718047241123</v>
      </c>
      <c r="AC38" t="n">
        <v>91.51610967678809</v>
      </c>
      <c r="AD38" t="n">
        <v>73942.80265891523</v>
      </c>
      <c r="AE38" t="n">
        <v>101171.8047241123</v>
      </c>
      <c r="AF38" t="n">
        <v>2.210420345179939e-06</v>
      </c>
      <c r="AG38" t="n">
        <v>0.106875</v>
      </c>
      <c r="AH38" t="n">
        <v>91516.1096767881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9.742100000000001</v>
      </c>
      <c r="E39" t="n">
        <v>10.26</v>
      </c>
      <c r="F39" t="n">
        <v>7.19</v>
      </c>
      <c r="G39" t="n">
        <v>53.94</v>
      </c>
      <c r="H39" t="n">
        <v>0.73</v>
      </c>
      <c r="I39" t="n">
        <v>8</v>
      </c>
      <c r="J39" t="n">
        <v>248.85</v>
      </c>
      <c r="K39" t="n">
        <v>57.72</v>
      </c>
      <c r="L39" t="n">
        <v>10.25</v>
      </c>
      <c r="M39" t="n">
        <v>6</v>
      </c>
      <c r="N39" t="n">
        <v>60.88</v>
      </c>
      <c r="O39" t="n">
        <v>30925.82</v>
      </c>
      <c r="P39" t="n">
        <v>91.29000000000001</v>
      </c>
      <c r="Q39" t="n">
        <v>605.84</v>
      </c>
      <c r="R39" t="n">
        <v>28.25</v>
      </c>
      <c r="S39" t="n">
        <v>21.88</v>
      </c>
      <c r="T39" t="n">
        <v>2160.02</v>
      </c>
      <c r="U39" t="n">
        <v>0.77</v>
      </c>
      <c r="V39" t="n">
        <v>0.86</v>
      </c>
      <c r="W39" t="n">
        <v>1</v>
      </c>
      <c r="X39" t="n">
        <v>0.13</v>
      </c>
      <c r="Y39" t="n">
        <v>1</v>
      </c>
      <c r="Z39" t="n">
        <v>10</v>
      </c>
      <c r="AA39" t="n">
        <v>73.47521627593238</v>
      </c>
      <c r="AB39" t="n">
        <v>100.5320324064601</v>
      </c>
      <c r="AC39" t="n">
        <v>90.93739633120639</v>
      </c>
      <c r="AD39" t="n">
        <v>73475.21627593238</v>
      </c>
      <c r="AE39" t="n">
        <v>100532.0324064601</v>
      </c>
      <c r="AF39" t="n">
        <v>2.208674644072441e-06</v>
      </c>
      <c r="AG39" t="n">
        <v>0.106875</v>
      </c>
      <c r="AH39" t="n">
        <v>90937.39633120639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9.7416</v>
      </c>
      <c r="E40" t="n">
        <v>10.27</v>
      </c>
      <c r="F40" t="n">
        <v>7.19</v>
      </c>
      <c r="G40" t="n">
        <v>53.94</v>
      </c>
      <c r="H40" t="n">
        <v>0.75</v>
      </c>
      <c r="I40" t="n">
        <v>8</v>
      </c>
      <c r="J40" t="n">
        <v>249.3</v>
      </c>
      <c r="K40" t="n">
        <v>57.72</v>
      </c>
      <c r="L40" t="n">
        <v>10.5</v>
      </c>
      <c r="M40" t="n">
        <v>6</v>
      </c>
      <c r="N40" t="n">
        <v>61.07</v>
      </c>
      <c r="O40" t="n">
        <v>30981.04</v>
      </c>
      <c r="P40" t="n">
        <v>90.84</v>
      </c>
      <c r="Q40" t="n">
        <v>605.88</v>
      </c>
      <c r="R40" t="n">
        <v>28.31</v>
      </c>
      <c r="S40" t="n">
        <v>21.88</v>
      </c>
      <c r="T40" t="n">
        <v>2191.06</v>
      </c>
      <c r="U40" t="n">
        <v>0.77</v>
      </c>
      <c r="V40" t="n">
        <v>0.86</v>
      </c>
      <c r="W40" t="n">
        <v>1</v>
      </c>
      <c r="X40" t="n">
        <v>0.13</v>
      </c>
      <c r="Y40" t="n">
        <v>1</v>
      </c>
      <c r="Z40" t="n">
        <v>10</v>
      </c>
      <c r="AA40" t="n">
        <v>73.22782378258339</v>
      </c>
      <c r="AB40" t="n">
        <v>100.1935390828737</v>
      </c>
      <c r="AC40" t="n">
        <v>90.63120833534451</v>
      </c>
      <c r="AD40" t="n">
        <v>73227.82378258338</v>
      </c>
      <c r="AE40" t="n">
        <v>100193.5390828737</v>
      </c>
      <c r="AF40" t="n">
        <v>2.208561286857668e-06</v>
      </c>
      <c r="AG40" t="n">
        <v>0.1069791666666667</v>
      </c>
      <c r="AH40" t="n">
        <v>90631.20833534451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9.8063</v>
      </c>
      <c r="E41" t="n">
        <v>10.2</v>
      </c>
      <c r="F41" t="n">
        <v>7.17</v>
      </c>
      <c r="G41" t="n">
        <v>61.45</v>
      </c>
      <c r="H41" t="n">
        <v>0.77</v>
      </c>
      <c r="I41" t="n">
        <v>7</v>
      </c>
      <c r="J41" t="n">
        <v>249.75</v>
      </c>
      <c r="K41" t="n">
        <v>57.72</v>
      </c>
      <c r="L41" t="n">
        <v>10.75</v>
      </c>
      <c r="M41" t="n">
        <v>5</v>
      </c>
      <c r="N41" t="n">
        <v>61.27</v>
      </c>
      <c r="O41" t="n">
        <v>31036.33</v>
      </c>
      <c r="P41" t="n">
        <v>89.27</v>
      </c>
      <c r="Q41" t="n">
        <v>605.84</v>
      </c>
      <c r="R41" t="n">
        <v>27.67</v>
      </c>
      <c r="S41" t="n">
        <v>21.88</v>
      </c>
      <c r="T41" t="n">
        <v>1878.05</v>
      </c>
      <c r="U41" t="n">
        <v>0.79</v>
      </c>
      <c r="V41" t="n">
        <v>0.86</v>
      </c>
      <c r="W41" t="n">
        <v>1</v>
      </c>
      <c r="X41" t="n">
        <v>0.11</v>
      </c>
      <c r="Y41" t="n">
        <v>1</v>
      </c>
      <c r="Z41" t="n">
        <v>10</v>
      </c>
      <c r="AA41" t="n">
        <v>71.82741739529288</v>
      </c>
      <c r="AB41" t="n">
        <v>98.27744128221431</v>
      </c>
      <c r="AC41" t="n">
        <v>88.89798021951933</v>
      </c>
      <c r="AD41" t="n">
        <v>71827.41739529288</v>
      </c>
      <c r="AE41" t="n">
        <v>98277.44128221431</v>
      </c>
      <c r="AF41" t="n">
        <v>2.223229710449244e-06</v>
      </c>
      <c r="AG41" t="n">
        <v>0.10625</v>
      </c>
      <c r="AH41" t="n">
        <v>88897.98021951932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9.7973</v>
      </c>
      <c r="E42" t="n">
        <v>10.21</v>
      </c>
      <c r="F42" t="n">
        <v>7.18</v>
      </c>
      <c r="G42" t="n">
        <v>61.54</v>
      </c>
      <c r="H42" t="n">
        <v>0.78</v>
      </c>
      <c r="I42" t="n">
        <v>7</v>
      </c>
      <c r="J42" t="n">
        <v>250.2</v>
      </c>
      <c r="K42" t="n">
        <v>57.72</v>
      </c>
      <c r="L42" t="n">
        <v>11</v>
      </c>
      <c r="M42" t="n">
        <v>5</v>
      </c>
      <c r="N42" t="n">
        <v>61.47</v>
      </c>
      <c r="O42" t="n">
        <v>31091.69</v>
      </c>
      <c r="P42" t="n">
        <v>89.47</v>
      </c>
      <c r="Q42" t="n">
        <v>605.9</v>
      </c>
      <c r="R42" t="n">
        <v>27.94</v>
      </c>
      <c r="S42" t="n">
        <v>21.88</v>
      </c>
      <c r="T42" t="n">
        <v>2012.86</v>
      </c>
      <c r="U42" t="n">
        <v>0.78</v>
      </c>
      <c r="V42" t="n">
        <v>0.86</v>
      </c>
      <c r="W42" t="n">
        <v>1</v>
      </c>
      <c r="X42" t="n">
        <v>0.12</v>
      </c>
      <c r="Y42" t="n">
        <v>1</v>
      </c>
      <c r="Z42" t="n">
        <v>10</v>
      </c>
      <c r="AA42" t="n">
        <v>72.03138738329685</v>
      </c>
      <c r="AB42" t="n">
        <v>98.55652201832197</v>
      </c>
      <c r="AC42" t="n">
        <v>89.15042588186522</v>
      </c>
      <c r="AD42" t="n">
        <v>72031.38738329684</v>
      </c>
      <c r="AE42" t="n">
        <v>98556.52201832196</v>
      </c>
      <c r="AF42" t="n">
        <v>2.221189280583336e-06</v>
      </c>
      <c r="AG42" t="n">
        <v>0.1063541666666667</v>
      </c>
      <c r="AH42" t="n">
        <v>89150.42588186522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9.7935</v>
      </c>
      <c r="E43" t="n">
        <v>10.21</v>
      </c>
      <c r="F43" t="n">
        <v>7.18</v>
      </c>
      <c r="G43" t="n">
        <v>61.57</v>
      </c>
      <c r="H43" t="n">
        <v>0.8</v>
      </c>
      <c r="I43" t="n">
        <v>7</v>
      </c>
      <c r="J43" t="n">
        <v>250.65</v>
      </c>
      <c r="K43" t="n">
        <v>57.72</v>
      </c>
      <c r="L43" t="n">
        <v>11.25</v>
      </c>
      <c r="M43" t="n">
        <v>4</v>
      </c>
      <c r="N43" t="n">
        <v>61.67</v>
      </c>
      <c r="O43" t="n">
        <v>31147.12</v>
      </c>
      <c r="P43" t="n">
        <v>89.89</v>
      </c>
      <c r="Q43" t="n">
        <v>605.84</v>
      </c>
      <c r="R43" t="n">
        <v>28.1</v>
      </c>
      <c r="S43" t="n">
        <v>21.88</v>
      </c>
      <c r="T43" t="n">
        <v>2090.81</v>
      </c>
      <c r="U43" t="n">
        <v>0.78</v>
      </c>
      <c r="V43" t="n">
        <v>0.86</v>
      </c>
      <c r="W43" t="n">
        <v>1</v>
      </c>
      <c r="X43" t="n">
        <v>0.13</v>
      </c>
      <c r="Y43" t="n">
        <v>1</v>
      </c>
      <c r="Z43" t="n">
        <v>10</v>
      </c>
      <c r="AA43" t="n">
        <v>72.29195737033581</v>
      </c>
      <c r="AB43" t="n">
        <v>98.913045370125</v>
      </c>
      <c r="AC43" t="n">
        <v>89.47292314535596</v>
      </c>
      <c r="AD43" t="n">
        <v>72291.9573703358</v>
      </c>
      <c r="AE43" t="n">
        <v>98913.04537012501</v>
      </c>
      <c r="AF43" t="n">
        <v>2.220327765751065e-06</v>
      </c>
      <c r="AG43" t="n">
        <v>0.1063541666666667</v>
      </c>
      <c r="AH43" t="n">
        <v>89472.92314535596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9.794600000000001</v>
      </c>
      <c r="E44" t="n">
        <v>10.21</v>
      </c>
      <c r="F44" t="n">
        <v>7.18</v>
      </c>
      <c r="G44" t="n">
        <v>61.56</v>
      </c>
      <c r="H44" t="n">
        <v>0.8100000000000001</v>
      </c>
      <c r="I44" t="n">
        <v>7</v>
      </c>
      <c r="J44" t="n">
        <v>251.1</v>
      </c>
      <c r="K44" t="n">
        <v>57.72</v>
      </c>
      <c r="L44" t="n">
        <v>11.5</v>
      </c>
      <c r="M44" t="n">
        <v>3</v>
      </c>
      <c r="N44" t="n">
        <v>61.87</v>
      </c>
      <c r="O44" t="n">
        <v>31202.63</v>
      </c>
      <c r="P44" t="n">
        <v>89.48999999999999</v>
      </c>
      <c r="Q44" t="n">
        <v>605.84</v>
      </c>
      <c r="R44" t="n">
        <v>28.06</v>
      </c>
      <c r="S44" t="n">
        <v>21.88</v>
      </c>
      <c r="T44" t="n">
        <v>2072.23</v>
      </c>
      <c r="U44" t="n">
        <v>0.78</v>
      </c>
      <c r="V44" t="n">
        <v>0.86</v>
      </c>
      <c r="W44" t="n">
        <v>1</v>
      </c>
      <c r="X44" t="n">
        <v>0.12</v>
      </c>
      <c r="Y44" t="n">
        <v>1</v>
      </c>
      <c r="Z44" t="n">
        <v>10</v>
      </c>
      <c r="AA44" t="n">
        <v>72.06181544650288</v>
      </c>
      <c r="AB44" t="n">
        <v>98.59815503679185</v>
      </c>
      <c r="AC44" t="n">
        <v>89.18808550348466</v>
      </c>
      <c r="AD44" t="n">
        <v>72061.81544650288</v>
      </c>
      <c r="AE44" t="n">
        <v>98598.15503679185</v>
      </c>
      <c r="AF44" t="n">
        <v>2.220577151623565e-06</v>
      </c>
      <c r="AG44" t="n">
        <v>0.1063541666666667</v>
      </c>
      <c r="AH44" t="n">
        <v>89188.08550348466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9.797800000000001</v>
      </c>
      <c r="E45" t="n">
        <v>10.21</v>
      </c>
      <c r="F45" t="n">
        <v>7.18</v>
      </c>
      <c r="G45" t="n">
        <v>61.53</v>
      </c>
      <c r="H45" t="n">
        <v>0.83</v>
      </c>
      <c r="I45" t="n">
        <v>7</v>
      </c>
      <c r="J45" t="n">
        <v>251.55</v>
      </c>
      <c r="K45" t="n">
        <v>57.72</v>
      </c>
      <c r="L45" t="n">
        <v>11.75</v>
      </c>
      <c r="M45" t="n">
        <v>3</v>
      </c>
      <c r="N45" t="n">
        <v>62.07</v>
      </c>
      <c r="O45" t="n">
        <v>31258.21</v>
      </c>
      <c r="P45" t="n">
        <v>89.53</v>
      </c>
      <c r="Q45" t="n">
        <v>605.84</v>
      </c>
      <c r="R45" t="n">
        <v>27.84</v>
      </c>
      <c r="S45" t="n">
        <v>21.88</v>
      </c>
      <c r="T45" t="n">
        <v>1961.6</v>
      </c>
      <c r="U45" t="n">
        <v>0.79</v>
      </c>
      <c r="V45" t="n">
        <v>0.86</v>
      </c>
      <c r="W45" t="n">
        <v>1</v>
      </c>
      <c r="X45" t="n">
        <v>0.12</v>
      </c>
      <c r="Y45" t="n">
        <v>1</v>
      </c>
      <c r="Z45" t="n">
        <v>10</v>
      </c>
      <c r="AA45" t="n">
        <v>72.06113712755456</v>
      </c>
      <c r="AB45" t="n">
        <v>98.59722693088142</v>
      </c>
      <c r="AC45" t="n">
        <v>89.18724597469971</v>
      </c>
      <c r="AD45" t="n">
        <v>72061.13712755455</v>
      </c>
      <c r="AE45" t="n">
        <v>98597.22693088141</v>
      </c>
      <c r="AF45" t="n">
        <v>2.221302637798109e-06</v>
      </c>
      <c r="AG45" t="n">
        <v>0.1063541666666667</v>
      </c>
      <c r="AH45" t="n">
        <v>89187.2459746997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9.7895</v>
      </c>
      <c r="E46" t="n">
        <v>10.22</v>
      </c>
      <c r="F46" t="n">
        <v>7.19</v>
      </c>
      <c r="G46" t="n">
        <v>61.6</v>
      </c>
      <c r="H46" t="n">
        <v>0.85</v>
      </c>
      <c r="I46" t="n">
        <v>7</v>
      </c>
      <c r="J46" t="n">
        <v>252</v>
      </c>
      <c r="K46" t="n">
        <v>57.72</v>
      </c>
      <c r="L46" t="n">
        <v>12</v>
      </c>
      <c r="M46" t="n">
        <v>3</v>
      </c>
      <c r="N46" t="n">
        <v>62.27</v>
      </c>
      <c r="O46" t="n">
        <v>31313.87</v>
      </c>
      <c r="P46" t="n">
        <v>88.27</v>
      </c>
      <c r="Q46" t="n">
        <v>605.87</v>
      </c>
      <c r="R46" t="n">
        <v>28.06</v>
      </c>
      <c r="S46" t="n">
        <v>21.88</v>
      </c>
      <c r="T46" t="n">
        <v>2070.15</v>
      </c>
      <c r="U46" t="n">
        <v>0.78</v>
      </c>
      <c r="V46" t="n">
        <v>0.86</v>
      </c>
      <c r="W46" t="n">
        <v>1.01</v>
      </c>
      <c r="X46" t="n">
        <v>0.13</v>
      </c>
      <c r="Y46" t="n">
        <v>1</v>
      </c>
      <c r="Z46" t="n">
        <v>10</v>
      </c>
      <c r="AA46" t="n">
        <v>71.44886104192949</v>
      </c>
      <c r="AB46" t="n">
        <v>97.75948377881512</v>
      </c>
      <c r="AC46" t="n">
        <v>88.42945585328646</v>
      </c>
      <c r="AD46" t="n">
        <v>71448.86104192949</v>
      </c>
      <c r="AE46" t="n">
        <v>97759.48377881512</v>
      </c>
      <c r="AF46" t="n">
        <v>2.219420908032884e-06</v>
      </c>
      <c r="AG46" t="n">
        <v>0.1064583333333333</v>
      </c>
      <c r="AH46" t="n">
        <v>88429.45585328646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9.786300000000001</v>
      </c>
      <c r="E47" t="n">
        <v>10.22</v>
      </c>
      <c r="F47" t="n">
        <v>7.19</v>
      </c>
      <c r="G47" t="n">
        <v>61.63</v>
      </c>
      <c r="H47" t="n">
        <v>0.86</v>
      </c>
      <c r="I47" t="n">
        <v>7</v>
      </c>
      <c r="J47" t="n">
        <v>252.45</v>
      </c>
      <c r="K47" t="n">
        <v>57.72</v>
      </c>
      <c r="L47" t="n">
        <v>12.25</v>
      </c>
      <c r="M47" t="n">
        <v>3</v>
      </c>
      <c r="N47" t="n">
        <v>62.48</v>
      </c>
      <c r="O47" t="n">
        <v>31369.6</v>
      </c>
      <c r="P47" t="n">
        <v>87.95</v>
      </c>
      <c r="Q47" t="n">
        <v>605.91</v>
      </c>
      <c r="R47" t="n">
        <v>28.3</v>
      </c>
      <c r="S47" t="n">
        <v>21.88</v>
      </c>
      <c r="T47" t="n">
        <v>2190.28</v>
      </c>
      <c r="U47" t="n">
        <v>0.77</v>
      </c>
      <c r="V47" t="n">
        <v>0.86</v>
      </c>
      <c r="W47" t="n">
        <v>1</v>
      </c>
      <c r="X47" t="n">
        <v>0.13</v>
      </c>
      <c r="Y47" t="n">
        <v>1</v>
      </c>
      <c r="Z47" t="n">
        <v>10</v>
      </c>
      <c r="AA47" t="n">
        <v>71.29363742868196</v>
      </c>
      <c r="AB47" t="n">
        <v>97.54709998318745</v>
      </c>
      <c r="AC47" t="n">
        <v>88.23734166903091</v>
      </c>
      <c r="AD47" t="n">
        <v>71293.63742868196</v>
      </c>
      <c r="AE47" t="n">
        <v>97547.09998318745</v>
      </c>
      <c r="AF47" t="n">
        <v>2.218695421858339e-06</v>
      </c>
      <c r="AG47" t="n">
        <v>0.1064583333333333</v>
      </c>
      <c r="AH47" t="n">
        <v>88237.34166903091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9.7882</v>
      </c>
      <c r="E48" t="n">
        <v>10.22</v>
      </c>
      <c r="F48" t="n">
        <v>7.19</v>
      </c>
      <c r="G48" t="n">
        <v>61.62</v>
      </c>
      <c r="H48" t="n">
        <v>0.88</v>
      </c>
      <c r="I48" t="n">
        <v>7</v>
      </c>
      <c r="J48" t="n">
        <v>252.9</v>
      </c>
      <c r="K48" t="n">
        <v>57.72</v>
      </c>
      <c r="L48" t="n">
        <v>12.5</v>
      </c>
      <c r="M48" t="n">
        <v>2</v>
      </c>
      <c r="N48" t="n">
        <v>62.68</v>
      </c>
      <c r="O48" t="n">
        <v>31425.4</v>
      </c>
      <c r="P48" t="n">
        <v>87.59999999999999</v>
      </c>
      <c r="Q48" t="n">
        <v>605.9299999999999</v>
      </c>
      <c r="R48" t="n">
        <v>28.15</v>
      </c>
      <c r="S48" t="n">
        <v>21.88</v>
      </c>
      <c r="T48" t="n">
        <v>2119.18</v>
      </c>
      <c r="U48" t="n">
        <v>0.78</v>
      </c>
      <c r="V48" t="n">
        <v>0.86</v>
      </c>
      <c r="W48" t="n">
        <v>1</v>
      </c>
      <c r="X48" t="n">
        <v>0.13</v>
      </c>
      <c r="Y48" t="n">
        <v>1</v>
      </c>
      <c r="Z48" t="n">
        <v>10</v>
      </c>
      <c r="AA48" t="n">
        <v>71.08558917172078</v>
      </c>
      <c r="AB48" t="n">
        <v>97.262439179572</v>
      </c>
      <c r="AC48" t="n">
        <v>87.97984849298847</v>
      </c>
      <c r="AD48" t="n">
        <v>71085.58917172079</v>
      </c>
      <c r="AE48" t="n">
        <v>97262.439179572</v>
      </c>
      <c r="AF48" t="n">
        <v>2.219126179274475e-06</v>
      </c>
      <c r="AG48" t="n">
        <v>0.1064583333333333</v>
      </c>
      <c r="AH48" t="n">
        <v>87979.84849298847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9.792199999999999</v>
      </c>
      <c r="E49" t="n">
        <v>10.21</v>
      </c>
      <c r="F49" t="n">
        <v>7.18</v>
      </c>
      <c r="G49" t="n">
        <v>61.58</v>
      </c>
      <c r="H49" t="n">
        <v>0.9</v>
      </c>
      <c r="I49" t="n">
        <v>7</v>
      </c>
      <c r="J49" t="n">
        <v>253.35</v>
      </c>
      <c r="K49" t="n">
        <v>57.72</v>
      </c>
      <c r="L49" t="n">
        <v>12.75</v>
      </c>
      <c r="M49" t="n">
        <v>1</v>
      </c>
      <c r="N49" t="n">
        <v>62.88</v>
      </c>
      <c r="O49" t="n">
        <v>31481.28</v>
      </c>
      <c r="P49" t="n">
        <v>87.3</v>
      </c>
      <c r="Q49" t="n">
        <v>605.9400000000001</v>
      </c>
      <c r="R49" t="n">
        <v>28.06</v>
      </c>
      <c r="S49" t="n">
        <v>21.88</v>
      </c>
      <c r="T49" t="n">
        <v>2073.28</v>
      </c>
      <c r="U49" t="n">
        <v>0.78</v>
      </c>
      <c r="V49" t="n">
        <v>0.86</v>
      </c>
      <c r="W49" t="n">
        <v>1</v>
      </c>
      <c r="X49" t="n">
        <v>0.13</v>
      </c>
      <c r="Y49" t="n">
        <v>1</v>
      </c>
      <c r="Z49" t="n">
        <v>10</v>
      </c>
      <c r="AA49" t="n">
        <v>70.86191695795222</v>
      </c>
      <c r="AB49" t="n">
        <v>96.95640098897235</v>
      </c>
      <c r="AC49" t="n">
        <v>87.70301815777225</v>
      </c>
      <c r="AD49" t="n">
        <v>70861.91695795221</v>
      </c>
      <c r="AE49" t="n">
        <v>96956.40098897235</v>
      </c>
      <c r="AF49" t="n">
        <v>2.220033036992656e-06</v>
      </c>
      <c r="AG49" t="n">
        <v>0.1063541666666667</v>
      </c>
      <c r="AH49" t="n">
        <v>87703.01815777225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9.792199999999999</v>
      </c>
      <c r="E50" t="n">
        <v>10.21</v>
      </c>
      <c r="F50" t="n">
        <v>7.18</v>
      </c>
      <c r="G50" t="n">
        <v>61.58</v>
      </c>
      <c r="H50" t="n">
        <v>0.91</v>
      </c>
      <c r="I50" t="n">
        <v>7</v>
      </c>
      <c r="J50" t="n">
        <v>253.81</v>
      </c>
      <c r="K50" t="n">
        <v>57.72</v>
      </c>
      <c r="L50" t="n">
        <v>13</v>
      </c>
      <c r="M50" t="n">
        <v>1</v>
      </c>
      <c r="N50" t="n">
        <v>63.08</v>
      </c>
      <c r="O50" t="n">
        <v>31537.23</v>
      </c>
      <c r="P50" t="n">
        <v>87.09999999999999</v>
      </c>
      <c r="Q50" t="n">
        <v>605.9400000000001</v>
      </c>
      <c r="R50" t="n">
        <v>28.04</v>
      </c>
      <c r="S50" t="n">
        <v>21.88</v>
      </c>
      <c r="T50" t="n">
        <v>2060.86</v>
      </c>
      <c r="U50" t="n">
        <v>0.78</v>
      </c>
      <c r="V50" t="n">
        <v>0.86</v>
      </c>
      <c r="W50" t="n">
        <v>1</v>
      </c>
      <c r="X50" t="n">
        <v>0.13</v>
      </c>
      <c r="Y50" t="n">
        <v>1</v>
      </c>
      <c r="Z50" t="n">
        <v>10</v>
      </c>
      <c r="AA50" t="n">
        <v>70.75076811362797</v>
      </c>
      <c r="AB50" t="n">
        <v>96.80432223662707</v>
      </c>
      <c r="AC50" t="n">
        <v>87.56545358810691</v>
      </c>
      <c r="AD50" t="n">
        <v>70750.76811362797</v>
      </c>
      <c r="AE50" t="n">
        <v>96804.32223662708</v>
      </c>
      <c r="AF50" t="n">
        <v>2.220033036992656e-06</v>
      </c>
      <c r="AG50" t="n">
        <v>0.1063541666666667</v>
      </c>
      <c r="AH50" t="n">
        <v>87565.4535881069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9.7887</v>
      </c>
      <c r="E51" t="n">
        <v>10.22</v>
      </c>
      <c r="F51" t="n">
        <v>7.19</v>
      </c>
      <c r="G51" t="n">
        <v>61.61</v>
      </c>
      <c r="H51" t="n">
        <v>0.93</v>
      </c>
      <c r="I51" t="n">
        <v>7</v>
      </c>
      <c r="J51" t="n">
        <v>254.26</v>
      </c>
      <c r="K51" t="n">
        <v>57.72</v>
      </c>
      <c r="L51" t="n">
        <v>13.25</v>
      </c>
      <c r="M51" t="n">
        <v>0</v>
      </c>
      <c r="N51" t="n">
        <v>63.29</v>
      </c>
      <c r="O51" t="n">
        <v>31593.26</v>
      </c>
      <c r="P51" t="n">
        <v>87.22</v>
      </c>
      <c r="Q51" t="n">
        <v>605.9400000000001</v>
      </c>
      <c r="R51" t="n">
        <v>28.03</v>
      </c>
      <c r="S51" t="n">
        <v>21.88</v>
      </c>
      <c r="T51" t="n">
        <v>2055.36</v>
      </c>
      <c r="U51" t="n">
        <v>0.78</v>
      </c>
      <c r="V51" t="n">
        <v>0.86</v>
      </c>
      <c r="W51" t="n">
        <v>1.01</v>
      </c>
      <c r="X51" t="n">
        <v>0.13</v>
      </c>
      <c r="Y51" t="n">
        <v>1</v>
      </c>
      <c r="Z51" t="n">
        <v>10</v>
      </c>
      <c r="AA51" t="n">
        <v>70.87080001017544</v>
      </c>
      <c r="AB51" t="n">
        <v>96.96855517291678</v>
      </c>
      <c r="AC51" t="n">
        <v>87.71401236345953</v>
      </c>
      <c r="AD51" t="n">
        <v>70870.80001017544</v>
      </c>
      <c r="AE51" t="n">
        <v>96968.55517291678</v>
      </c>
      <c r="AF51" t="n">
        <v>2.219239536489248e-06</v>
      </c>
      <c r="AG51" t="n">
        <v>0.1064583333333333</v>
      </c>
      <c r="AH51" t="n">
        <v>87714.01236345954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5.217</v>
      </c>
      <c r="E2" t="n">
        <v>19.17</v>
      </c>
      <c r="F2" t="n">
        <v>9.59</v>
      </c>
      <c r="G2" t="n">
        <v>4.68</v>
      </c>
      <c r="H2" t="n">
        <v>0.06</v>
      </c>
      <c r="I2" t="n">
        <v>123</v>
      </c>
      <c r="J2" t="n">
        <v>285.18</v>
      </c>
      <c r="K2" t="n">
        <v>61.2</v>
      </c>
      <c r="L2" t="n">
        <v>1</v>
      </c>
      <c r="M2" t="n">
        <v>121</v>
      </c>
      <c r="N2" t="n">
        <v>77.98</v>
      </c>
      <c r="O2" t="n">
        <v>35406.83</v>
      </c>
      <c r="P2" t="n">
        <v>169.46</v>
      </c>
      <c r="Q2" t="n">
        <v>606.38</v>
      </c>
      <c r="R2" t="n">
        <v>103.39</v>
      </c>
      <c r="S2" t="n">
        <v>21.88</v>
      </c>
      <c r="T2" t="n">
        <v>39158.88</v>
      </c>
      <c r="U2" t="n">
        <v>0.21</v>
      </c>
      <c r="V2" t="n">
        <v>0.65</v>
      </c>
      <c r="W2" t="n">
        <v>1.19</v>
      </c>
      <c r="X2" t="n">
        <v>2.53</v>
      </c>
      <c r="Y2" t="n">
        <v>1</v>
      </c>
      <c r="Z2" t="n">
        <v>10</v>
      </c>
      <c r="AA2" t="n">
        <v>234.195447552794</v>
      </c>
      <c r="AB2" t="n">
        <v>320.4365433155352</v>
      </c>
      <c r="AC2" t="n">
        <v>289.8545293571087</v>
      </c>
      <c r="AD2" t="n">
        <v>234195.447552794</v>
      </c>
      <c r="AE2" t="n">
        <v>320436.5433155352</v>
      </c>
      <c r="AF2" t="n">
        <v>1.145965414802197e-06</v>
      </c>
      <c r="AG2" t="n">
        <v>0.1996875</v>
      </c>
      <c r="AH2" t="n">
        <v>289854.5293571088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5.9367</v>
      </c>
      <c r="E3" t="n">
        <v>16.84</v>
      </c>
      <c r="F3" t="n">
        <v>8.94</v>
      </c>
      <c r="G3" t="n">
        <v>5.83</v>
      </c>
      <c r="H3" t="n">
        <v>0.08</v>
      </c>
      <c r="I3" t="n">
        <v>92</v>
      </c>
      <c r="J3" t="n">
        <v>285.68</v>
      </c>
      <c r="K3" t="n">
        <v>61.2</v>
      </c>
      <c r="L3" t="n">
        <v>1.25</v>
      </c>
      <c r="M3" t="n">
        <v>90</v>
      </c>
      <c r="N3" t="n">
        <v>78.23999999999999</v>
      </c>
      <c r="O3" t="n">
        <v>35468.6</v>
      </c>
      <c r="P3" t="n">
        <v>157.48</v>
      </c>
      <c r="Q3" t="n">
        <v>606.26</v>
      </c>
      <c r="R3" t="n">
        <v>82.76000000000001</v>
      </c>
      <c r="S3" t="n">
        <v>21.88</v>
      </c>
      <c r="T3" t="n">
        <v>28997.4</v>
      </c>
      <c r="U3" t="n">
        <v>0.26</v>
      </c>
      <c r="V3" t="n">
        <v>0.6899999999999999</v>
      </c>
      <c r="W3" t="n">
        <v>1.14</v>
      </c>
      <c r="X3" t="n">
        <v>1.88</v>
      </c>
      <c r="Y3" t="n">
        <v>1</v>
      </c>
      <c r="Z3" t="n">
        <v>10</v>
      </c>
      <c r="AA3" t="n">
        <v>191.7349005600463</v>
      </c>
      <c r="AB3" t="n">
        <v>262.3401496929592</v>
      </c>
      <c r="AC3" t="n">
        <v>237.3027740030524</v>
      </c>
      <c r="AD3" t="n">
        <v>191734.9005600463</v>
      </c>
      <c r="AE3" t="n">
        <v>262340.1496929593</v>
      </c>
      <c r="AF3" t="n">
        <v>1.304054605722868e-06</v>
      </c>
      <c r="AG3" t="n">
        <v>0.1754166666666667</v>
      </c>
      <c r="AH3" t="n">
        <v>237302.7740030524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6.4818</v>
      </c>
      <c r="E4" t="n">
        <v>15.43</v>
      </c>
      <c r="F4" t="n">
        <v>8.539999999999999</v>
      </c>
      <c r="G4" t="n">
        <v>7.02</v>
      </c>
      <c r="H4" t="n">
        <v>0.09</v>
      </c>
      <c r="I4" t="n">
        <v>73</v>
      </c>
      <c r="J4" t="n">
        <v>286.19</v>
      </c>
      <c r="K4" t="n">
        <v>61.2</v>
      </c>
      <c r="L4" t="n">
        <v>1.5</v>
      </c>
      <c r="M4" t="n">
        <v>71</v>
      </c>
      <c r="N4" t="n">
        <v>78.48999999999999</v>
      </c>
      <c r="O4" t="n">
        <v>35530.47</v>
      </c>
      <c r="P4" t="n">
        <v>150.12</v>
      </c>
      <c r="Q4" t="n">
        <v>606.22</v>
      </c>
      <c r="R4" t="n">
        <v>70.34</v>
      </c>
      <c r="S4" t="n">
        <v>21.88</v>
      </c>
      <c r="T4" t="n">
        <v>22880.84</v>
      </c>
      <c r="U4" t="n">
        <v>0.31</v>
      </c>
      <c r="V4" t="n">
        <v>0.72</v>
      </c>
      <c r="W4" t="n">
        <v>1.11</v>
      </c>
      <c r="X4" t="n">
        <v>1.48</v>
      </c>
      <c r="Y4" t="n">
        <v>1</v>
      </c>
      <c r="Z4" t="n">
        <v>10</v>
      </c>
      <c r="AA4" t="n">
        <v>167.7170652253918</v>
      </c>
      <c r="AB4" t="n">
        <v>229.4778877959888</v>
      </c>
      <c r="AC4" t="n">
        <v>207.5768402590441</v>
      </c>
      <c r="AD4" t="n">
        <v>167717.0652253918</v>
      </c>
      <c r="AE4" t="n">
        <v>229477.8877959888</v>
      </c>
      <c r="AF4" t="n">
        <v>1.423791187591504e-06</v>
      </c>
      <c r="AG4" t="n">
        <v>0.1607291666666667</v>
      </c>
      <c r="AH4" t="n">
        <v>207576.8402590441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6.8807</v>
      </c>
      <c r="E5" t="n">
        <v>14.53</v>
      </c>
      <c r="F5" t="n">
        <v>8.300000000000001</v>
      </c>
      <c r="G5" t="n">
        <v>8.16</v>
      </c>
      <c r="H5" t="n">
        <v>0.11</v>
      </c>
      <c r="I5" t="n">
        <v>61</v>
      </c>
      <c r="J5" t="n">
        <v>286.69</v>
      </c>
      <c r="K5" t="n">
        <v>61.2</v>
      </c>
      <c r="L5" t="n">
        <v>1.75</v>
      </c>
      <c r="M5" t="n">
        <v>59</v>
      </c>
      <c r="N5" t="n">
        <v>78.73999999999999</v>
      </c>
      <c r="O5" t="n">
        <v>35592.57</v>
      </c>
      <c r="P5" t="n">
        <v>145.43</v>
      </c>
      <c r="Q5" t="n">
        <v>605.9400000000001</v>
      </c>
      <c r="R5" t="n">
        <v>62.41</v>
      </c>
      <c r="S5" t="n">
        <v>21.88</v>
      </c>
      <c r="T5" t="n">
        <v>18977.67</v>
      </c>
      <c r="U5" t="n">
        <v>0.35</v>
      </c>
      <c r="V5" t="n">
        <v>0.75</v>
      </c>
      <c r="W5" t="n">
        <v>1.1</v>
      </c>
      <c r="X5" t="n">
        <v>1.24</v>
      </c>
      <c r="Y5" t="n">
        <v>1</v>
      </c>
      <c r="Z5" t="n">
        <v>10</v>
      </c>
      <c r="AA5" t="n">
        <v>153.332388122237</v>
      </c>
      <c r="AB5" t="n">
        <v>209.7961379762968</v>
      </c>
      <c r="AC5" t="n">
        <v>189.7734890186279</v>
      </c>
      <c r="AD5" t="n">
        <v>153332.388122237</v>
      </c>
      <c r="AE5" t="n">
        <v>209796.1379762968</v>
      </c>
      <c r="AF5" t="n">
        <v>1.511413500024818e-06</v>
      </c>
      <c r="AG5" t="n">
        <v>0.1513541666666667</v>
      </c>
      <c r="AH5" t="n">
        <v>189773.4890186278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7.2234</v>
      </c>
      <c r="E6" t="n">
        <v>13.84</v>
      </c>
      <c r="F6" t="n">
        <v>8.09</v>
      </c>
      <c r="G6" t="n">
        <v>9.34</v>
      </c>
      <c r="H6" t="n">
        <v>0.12</v>
      </c>
      <c r="I6" t="n">
        <v>52</v>
      </c>
      <c r="J6" t="n">
        <v>287.19</v>
      </c>
      <c r="K6" t="n">
        <v>61.2</v>
      </c>
      <c r="L6" t="n">
        <v>2</v>
      </c>
      <c r="M6" t="n">
        <v>50</v>
      </c>
      <c r="N6" t="n">
        <v>78.98999999999999</v>
      </c>
      <c r="O6" t="n">
        <v>35654.65</v>
      </c>
      <c r="P6" t="n">
        <v>141.39</v>
      </c>
      <c r="Q6" t="n">
        <v>605.88</v>
      </c>
      <c r="R6" t="n">
        <v>56.42</v>
      </c>
      <c r="S6" t="n">
        <v>21.88</v>
      </c>
      <c r="T6" t="n">
        <v>16027.34</v>
      </c>
      <c r="U6" t="n">
        <v>0.39</v>
      </c>
      <c r="V6" t="n">
        <v>0.76</v>
      </c>
      <c r="W6" t="n">
        <v>1.07</v>
      </c>
      <c r="X6" t="n">
        <v>1.03</v>
      </c>
      <c r="Y6" t="n">
        <v>1</v>
      </c>
      <c r="Z6" t="n">
        <v>10</v>
      </c>
      <c r="AA6" t="n">
        <v>142.2192671358803</v>
      </c>
      <c r="AB6" t="n">
        <v>194.5906755664753</v>
      </c>
      <c r="AC6" t="n">
        <v>176.0192146001943</v>
      </c>
      <c r="AD6" t="n">
        <v>142219.2671358803</v>
      </c>
      <c r="AE6" t="n">
        <v>194590.6755664753</v>
      </c>
      <c r="AF6" t="n">
        <v>1.586690929132104e-06</v>
      </c>
      <c r="AG6" t="n">
        <v>0.1441666666666667</v>
      </c>
      <c r="AH6" t="n">
        <v>176019.2146001943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7.4621</v>
      </c>
      <c r="E7" t="n">
        <v>13.4</v>
      </c>
      <c r="F7" t="n">
        <v>7.97</v>
      </c>
      <c r="G7" t="n">
        <v>10.4</v>
      </c>
      <c r="H7" t="n">
        <v>0.14</v>
      </c>
      <c r="I7" t="n">
        <v>46</v>
      </c>
      <c r="J7" t="n">
        <v>287.7</v>
      </c>
      <c r="K7" t="n">
        <v>61.2</v>
      </c>
      <c r="L7" t="n">
        <v>2.25</v>
      </c>
      <c r="M7" t="n">
        <v>44</v>
      </c>
      <c r="N7" t="n">
        <v>79.25</v>
      </c>
      <c r="O7" t="n">
        <v>35716.83</v>
      </c>
      <c r="P7" t="n">
        <v>138.94</v>
      </c>
      <c r="Q7" t="n">
        <v>606.01</v>
      </c>
      <c r="R7" t="n">
        <v>52.5</v>
      </c>
      <c r="S7" t="n">
        <v>21.88</v>
      </c>
      <c r="T7" t="n">
        <v>14096.84</v>
      </c>
      <c r="U7" t="n">
        <v>0.42</v>
      </c>
      <c r="V7" t="n">
        <v>0.78</v>
      </c>
      <c r="W7" t="n">
        <v>1.07</v>
      </c>
      <c r="X7" t="n">
        <v>0.91</v>
      </c>
      <c r="Y7" t="n">
        <v>1</v>
      </c>
      <c r="Z7" t="n">
        <v>10</v>
      </c>
      <c r="AA7" t="n">
        <v>135.4529527947151</v>
      </c>
      <c r="AB7" t="n">
        <v>185.3327057761765</v>
      </c>
      <c r="AC7" t="n">
        <v>167.6448124530366</v>
      </c>
      <c r="AD7" t="n">
        <v>135452.9527947151</v>
      </c>
      <c r="AE7" t="n">
        <v>185332.7057761765</v>
      </c>
      <c r="AF7" t="n">
        <v>1.639123734290871e-06</v>
      </c>
      <c r="AG7" t="n">
        <v>0.1395833333333333</v>
      </c>
      <c r="AH7" t="n">
        <v>167644.8124530366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7.6803</v>
      </c>
      <c r="E8" t="n">
        <v>13.02</v>
      </c>
      <c r="F8" t="n">
        <v>7.86</v>
      </c>
      <c r="G8" t="n">
        <v>11.5</v>
      </c>
      <c r="H8" t="n">
        <v>0.15</v>
      </c>
      <c r="I8" t="n">
        <v>41</v>
      </c>
      <c r="J8" t="n">
        <v>288.2</v>
      </c>
      <c r="K8" t="n">
        <v>61.2</v>
      </c>
      <c r="L8" t="n">
        <v>2.5</v>
      </c>
      <c r="M8" t="n">
        <v>39</v>
      </c>
      <c r="N8" t="n">
        <v>79.5</v>
      </c>
      <c r="O8" t="n">
        <v>35779.11</v>
      </c>
      <c r="P8" t="n">
        <v>136.73</v>
      </c>
      <c r="Q8" t="n">
        <v>605.89</v>
      </c>
      <c r="R8" t="n">
        <v>49.23</v>
      </c>
      <c r="S8" t="n">
        <v>21.88</v>
      </c>
      <c r="T8" t="n">
        <v>12486.44</v>
      </c>
      <c r="U8" t="n">
        <v>0.44</v>
      </c>
      <c r="V8" t="n">
        <v>0.79</v>
      </c>
      <c r="W8" t="n">
        <v>1.05</v>
      </c>
      <c r="X8" t="n">
        <v>0.8</v>
      </c>
      <c r="Y8" t="n">
        <v>1</v>
      </c>
      <c r="Z8" t="n">
        <v>10</v>
      </c>
      <c r="AA8" t="n">
        <v>129.6554135637565</v>
      </c>
      <c r="AB8" t="n">
        <v>177.4002568310034</v>
      </c>
      <c r="AC8" t="n">
        <v>160.4694253019263</v>
      </c>
      <c r="AD8" t="n">
        <v>129655.4135637565</v>
      </c>
      <c r="AE8" t="n">
        <v>177400.2568310034</v>
      </c>
      <c r="AF8" t="n">
        <v>1.687053512613631e-06</v>
      </c>
      <c r="AG8" t="n">
        <v>0.135625</v>
      </c>
      <c r="AH8" t="n">
        <v>160469.4253019263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7.9029</v>
      </c>
      <c r="E9" t="n">
        <v>12.65</v>
      </c>
      <c r="F9" t="n">
        <v>7.76</v>
      </c>
      <c r="G9" t="n">
        <v>12.94</v>
      </c>
      <c r="H9" t="n">
        <v>0.17</v>
      </c>
      <c r="I9" t="n">
        <v>36</v>
      </c>
      <c r="J9" t="n">
        <v>288.71</v>
      </c>
      <c r="K9" t="n">
        <v>61.2</v>
      </c>
      <c r="L9" t="n">
        <v>2.75</v>
      </c>
      <c r="M9" t="n">
        <v>34</v>
      </c>
      <c r="N9" t="n">
        <v>79.76000000000001</v>
      </c>
      <c r="O9" t="n">
        <v>35841.5</v>
      </c>
      <c r="P9" t="n">
        <v>134.51</v>
      </c>
      <c r="Q9" t="n">
        <v>605.91</v>
      </c>
      <c r="R9" t="n">
        <v>46.16</v>
      </c>
      <c r="S9" t="n">
        <v>21.88</v>
      </c>
      <c r="T9" t="n">
        <v>10975.7</v>
      </c>
      <c r="U9" t="n">
        <v>0.47</v>
      </c>
      <c r="V9" t="n">
        <v>0.8</v>
      </c>
      <c r="W9" t="n">
        <v>1.05</v>
      </c>
      <c r="X9" t="n">
        <v>0.71</v>
      </c>
      <c r="Y9" t="n">
        <v>1</v>
      </c>
      <c r="Z9" t="n">
        <v>10</v>
      </c>
      <c r="AA9" t="n">
        <v>124.1409182196252</v>
      </c>
      <c r="AB9" t="n">
        <v>169.8550810188023</v>
      </c>
      <c r="AC9" t="n">
        <v>153.6443504795184</v>
      </c>
      <c r="AD9" t="n">
        <v>124140.9182196252</v>
      </c>
      <c r="AE9" t="n">
        <v>169855.0810188023</v>
      </c>
      <c r="AF9" t="n">
        <v>1.73594979425729e-06</v>
      </c>
      <c r="AG9" t="n">
        <v>0.1317708333333333</v>
      </c>
      <c r="AH9" t="n">
        <v>153644.3504795184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8.0398</v>
      </c>
      <c r="E10" t="n">
        <v>12.44</v>
      </c>
      <c r="F10" t="n">
        <v>7.71</v>
      </c>
      <c r="G10" t="n">
        <v>14.02</v>
      </c>
      <c r="H10" t="n">
        <v>0.18</v>
      </c>
      <c r="I10" t="n">
        <v>33</v>
      </c>
      <c r="J10" t="n">
        <v>289.21</v>
      </c>
      <c r="K10" t="n">
        <v>61.2</v>
      </c>
      <c r="L10" t="n">
        <v>3</v>
      </c>
      <c r="M10" t="n">
        <v>31</v>
      </c>
      <c r="N10" t="n">
        <v>80.02</v>
      </c>
      <c r="O10" t="n">
        <v>35903.99</v>
      </c>
      <c r="P10" t="n">
        <v>133.32</v>
      </c>
      <c r="Q10" t="n">
        <v>605.9</v>
      </c>
      <c r="R10" t="n">
        <v>44.44</v>
      </c>
      <c r="S10" t="n">
        <v>21.88</v>
      </c>
      <c r="T10" t="n">
        <v>10130.75</v>
      </c>
      <c r="U10" t="n">
        <v>0.49</v>
      </c>
      <c r="V10" t="n">
        <v>0.8</v>
      </c>
      <c r="W10" t="n">
        <v>1.04</v>
      </c>
      <c r="X10" t="n">
        <v>0.65</v>
      </c>
      <c r="Y10" t="n">
        <v>1</v>
      </c>
      <c r="Z10" t="n">
        <v>10</v>
      </c>
      <c r="AA10" t="n">
        <v>121.0629582184559</v>
      </c>
      <c r="AB10" t="n">
        <v>165.6436803551928</v>
      </c>
      <c r="AC10" t="n">
        <v>149.8348799845046</v>
      </c>
      <c r="AD10" t="n">
        <v>121062.9582184559</v>
      </c>
      <c r="AE10" t="n">
        <v>165643.6803551928</v>
      </c>
      <c r="AF10" t="n">
        <v>1.766021227127986e-06</v>
      </c>
      <c r="AG10" t="n">
        <v>0.1295833333333333</v>
      </c>
      <c r="AH10" t="n">
        <v>149834.8799845046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8.197100000000001</v>
      </c>
      <c r="E11" t="n">
        <v>12.2</v>
      </c>
      <c r="F11" t="n">
        <v>7.63</v>
      </c>
      <c r="G11" t="n">
        <v>15.27</v>
      </c>
      <c r="H11" t="n">
        <v>0.2</v>
      </c>
      <c r="I11" t="n">
        <v>30</v>
      </c>
      <c r="J11" t="n">
        <v>289.72</v>
      </c>
      <c r="K11" t="n">
        <v>61.2</v>
      </c>
      <c r="L11" t="n">
        <v>3.25</v>
      </c>
      <c r="M11" t="n">
        <v>28</v>
      </c>
      <c r="N11" t="n">
        <v>80.27</v>
      </c>
      <c r="O11" t="n">
        <v>35966.59</v>
      </c>
      <c r="P11" t="n">
        <v>131.52</v>
      </c>
      <c r="Q11" t="n">
        <v>605.9</v>
      </c>
      <c r="R11" t="n">
        <v>42.14</v>
      </c>
      <c r="S11" t="n">
        <v>21.88</v>
      </c>
      <c r="T11" t="n">
        <v>8998.030000000001</v>
      </c>
      <c r="U11" t="n">
        <v>0.52</v>
      </c>
      <c r="V11" t="n">
        <v>0.8100000000000001</v>
      </c>
      <c r="W11" t="n">
        <v>1.03</v>
      </c>
      <c r="X11" t="n">
        <v>0.58</v>
      </c>
      <c r="Y11" t="n">
        <v>1</v>
      </c>
      <c r="Z11" t="n">
        <v>10</v>
      </c>
      <c r="AA11" t="n">
        <v>117.2832348067503</v>
      </c>
      <c r="AB11" t="n">
        <v>160.4720960336715</v>
      </c>
      <c r="AC11" t="n">
        <v>145.1568644122634</v>
      </c>
      <c r="AD11" t="n">
        <v>117283.2348067503</v>
      </c>
      <c r="AE11" t="n">
        <v>160472.0960336715</v>
      </c>
      <c r="AF11" t="n">
        <v>1.800573720850122e-06</v>
      </c>
      <c r="AG11" t="n">
        <v>0.1270833333333333</v>
      </c>
      <c r="AH11" t="n">
        <v>145156.8644122634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8.287100000000001</v>
      </c>
      <c r="E12" t="n">
        <v>12.07</v>
      </c>
      <c r="F12" t="n">
        <v>7.61</v>
      </c>
      <c r="G12" t="n">
        <v>16.3</v>
      </c>
      <c r="H12" t="n">
        <v>0.21</v>
      </c>
      <c r="I12" t="n">
        <v>28</v>
      </c>
      <c r="J12" t="n">
        <v>290.23</v>
      </c>
      <c r="K12" t="n">
        <v>61.2</v>
      </c>
      <c r="L12" t="n">
        <v>3.5</v>
      </c>
      <c r="M12" t="n">
        <v>26</v>
      </c>
      <c r="N12" t="n">
        <v>80.53</v>
      </c>
      <c r="O12" t="n">
        <v>36029.29</v>
      </c>
      <c r="P12" t="n">
        <v>130.76</v>
      </c>
      <c r="Q12" t="n">
        <v>605.9</v>
      </c>
      <c r="R12" t="n">
        <v>41.21</v>
      </c>
      <c r="S12" t="n">
        <v>21.88</v>
      </c>
      <c r="T12" t="n">
        <v>8542.030000000001</v>
      </c>
      <c r="U12" t="n">
        <v>0.53</v>
      </c>
      <c r="V12" t="n">
        <v>0.8100000000000001</v>
      </c>
      <c r="W12" t="n">
        <v>1.04</v>
      </c>
      <c r="X12" t="n">
        <v>0.55</v>
      </c>
      <c r="Y12" t="n">
        <v>1</v>
      </c>
      <c r="Z12" t="n">
        <v>10</v>
      </c>
      <c r="AA12" t="n">
        <v>115.4558315214678</v>
      </c>
      <c r="AB12" t="n">
        <v>157.971762239406</v>
      </c>
      <c r="AC12" t="n">
        <v>142.8951589660813</v>
      </c>
      <c r="AD12" t="n">
        <v>115455.8315214678</v>
      </c>
      <c r="AE12" t="n">
        <v>157971.7622394061</v>
      </c>
      <c r="AF12" t="n">
        <v>1.820343106959418e-06</v>
      </c>
      <c r="AG12" t="n">
        <v>0.1257291666666667</v>
      </c>
      <c r="AH12" t="n">
        <v>142895.1589660813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8.394299999999999</v>
      </c>
      <c r="E13" t="n">
        <v>11.91</v>
      </c>
      <c r="F13" t="n">
        <v>7.56</v>
      </c>
      <c r="G13" t="n">
        <v>17.45</v>
      </c>
      <c r="H13" t="n">
        <v>0.23</v>
      </c>
      <c r="I13" t="n">
        <v>26</v>
      </c>
      <c r="J13" t="n">
        <v>290.74</v>
      </c>
      <c r="K13" t="n">
        <v>61.2</v>
      </c>
      <c r="L13" t="n">
        <v>3.75</v>
      </c>
      <c r="M13" t="n">
        <v>24</v>
      </c>
      <c r="N13" t="n">
        <v>80.79000000000001</v>
      </c>
      <c r="O13" t="n">
        <v>36092.1</v>
      </c>
      <c r="P13" t="n">
        <v>129.68</v>
      </c>
      <c r="Q13" t="n">
        <v>605.88</v>
      </c>
      <c r="R13" t="n">
        <v>39.94</v>
      </c>
      <c r="S13" t="n">
        <v>21.88</v>
      </c>
      <c r="T13" t="n">
        <v>7918.62</v>
      </c>
      <c r="U13" t="n">
        <v>0.55</v>
      </c>
      <c r="V13" t="n">
        <v>0.82</v>
      </c>
      <c r="W13" t="n">
        <v>1.03</v>
      </c>
      <c r="X13" t="n">
        <v>0.5</v>
      </c>
      <c r="Y13" t="n">
        <v>1</v>
      </c>
      <c r="Z13" t="n">
        <v>10</v>
      </c>
      <c r="AA13" t="n">
        <v>113.123164059026</v>
      </c>
      <c r="AB13" t="n">
        <v>154.7801037072693</v>
      </c>
      <c r="AC13" t="n">
        <v>140.0081078447299</v>
      </c>
      <c r="AD13" t="n">
        <v>113123.1640590259</v>
      </c>
      <c r="AE13" t="n">
        <v>154780.1037072693</v>
      </c>
      <c r="AF13" t="n">
        <v>1.843890642414046e-06</v>
      </c>
      <c r="AG13" t="n">
        <v>0.1240625</v>
      </c>
      <c r="AH13" t="n">
        <v>140008.1078447298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8.5038</v>
      </c>
      <c r="E14" t="n">
        <v>11.76</v>
      </c>
      <c r="F14" t="n">
        <v>7.52</v>
      </c>
      <c r="G14" t="n">
        <v>18.79</v>
      </c>
      <c r="H14" t="n">
        <v>0.24</v>
      </c>
      <c r="I14" t="n">
        <v>24</v>
      </c>
      <c r="J14" t="n">
        <v>291.25</v>
      </c>
      <c r="K14" t="n">
        <v>61.2</v>
      </c>
      <c r="L14" t="n">
        <v>4</v>
      </c>
      <c r="M14" t="n">
        <v>22</v>
      </c>
      <c r="N14" t="n">
        <v>81.05</v>
      </c>
      <c r="O14" t="n">
        <v>36155.02</v>
      </c>
      <c r="P14" t="n">
        <v>128.45</v>
      </c>
      <c r="Q14" t="n">
        <v>605.9400000000001</v>
      </c>
      <c r="R14" t="n">
        <v>38.38</v>
      </c>
      <c r="S14" t="n">
        <v>21.88</v>
      </c>
      <c r="T14" t="n">
        <v>7144.52</v>
      </c>
      <c r="U14" t="n">
        <v>0.57</v>
      </c>
      <c r="V14" t="n">
        <v>0.82</v>
      </c>
      <c r="W14" t="n">
        <v>1.03</v>
      </c>
      <c r="X14" t="n">
        <v>0.46</v>
      </c>
      <c r="Y14" t="n">
        <v>1</v>
      </c>
      <c r="Z14" t="n">
        <v>10</v>
      </c>
      <c r="AA14" t="n">
        <v>110.759383013261</v>
      </c>
      <c r="AB14" t="n">
        <v>151.5458741977955</v>
      </c>
      <c r="AC14" t="n">
        <v>137.0825486603695</v>
      </c>
      <c r="AD14" t="n">
        <v>110759.383013261</v>
      </c>
      <c r="AE14" t="n">
        <v>151545.8741977955</v>
      </c>
      <c r="AF14" t="n">
        <v>1.86794339551369e-06</v>
      </c>
      <c r="AG14" t="n">
        <v>0.1225</v>
      </c>
      <c r="AH14" t="n">
        <v>137082.5486603695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8.552099999999999</v>
      </c>
      <c r="E15" t="n">
        <v>11.69</v>
      </c>
      <c r="F15" t="n">
        <v>7.5</v>
      </c>
      <c r="G15" t="n">
        <v>19.58</v>
      </c>
      <c r="H15" t="n">
        <v>0.26</v>
      </c>
      <c r="I15" t="n">
        <v>23</v>
      </c>
      <c r="J15" t="n">
        <v>291.76</v>
      </c>
      <c r="K15" t="n">
        <v>61.2</v>
      </c>
      <c r="L15" t="n">
        <v>4.25</v>
      </c>
      <c r="M15" t="n">
        <v>21</v>
      </c>
      <c r="N15" t="n">
        <v>81.31</v>
      </c>
      <c r="O15" t="n">
        <v>36218.04</v>
      </c>
      <c r="P15" t="n">
        <v>127.93</v>
      </c>
      <c r="Q15" t="n">
        <v>605.89</v>
      </c>
      <c r="R15" t="n">
        <v>38.46</v>
      </c>
      <c r="S15" t="n">
        <v>21.88</v>
      </c>
      <c r="T15" t="n">
        <v>7192.67</v>
      </c>
      <c r="U15" t="n">
        <v>0.57</v>
      </c>
      <c r="V15" t="n">
        <v>0.82</v>
      </c>
      <c r="W15" t="n">
        <v>1.02</v>
      </c>
      <c r="X15" t="n">
        <v>0.45</v>
      </c>
      <c r="Y15" t="n">
        <v>1</v>
      </c>
      <c r="Z15" t="n">
        <v>10</v>
      </c>
      <c r="AA15" t="n">
        <v>109.7418805327158</v>
      </c>
      <c r="AB15" t="n">
        <v>150.153682414873</v>
      </c>
      <c r="AC15" t="n">
        <v>135.8232257072553</v>
      </c>
      <c r="AD15" t="n">
        <v>109741.8805327158</v>
      </c>
      <c r="AE15" t="n">
        <v>150153.682414873</v>
      </c>
      <c r="AF15" t="n">
        <v>1.878552966059012e-06</v>
      </c>
      <c r="AG15" t="n">
        <v>0.1217708333333333</v>
      </c>
      <c r="AH15" t="n">
        <v>135823.2257072553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8.6075</v>
      </c>
      <c r="E16" t="n">
        <v>11.62</v>
      </c>
      <c r="F16" t="n">
        <v>7.48</v>
      </c>
      <c r="G16" t="n">
        <v>20.41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127.08</v>
      </c>
      <c r="Q16" t="n">
        <v>605.84</v>
      </c>
      <c r="R16" t="n">
        <v>37.31</v>
      </c>
      <c r="S16" t="n">
        <v>21.88</v>
      </c>
      <c r="T16" t="n">
        <v>6619.6</v>
      </c>
      <c r="U16" t="n">
        <v>0.59</v>
      </c>
      <c r="V16" t="n">
        <v>0.83</v>
      </c>
      <c r="W16" t="n">
        <v>1.03</v>
      </c>
      <c r="X16" t="n">
        <v>0.43</v>
      </c>
      <c r="Y16" t="n">
        <v>1</v>
      </c>
      <c r="Z16" t="n">
        <v>10</v>
      </c>
      <c r="AA16" t="n">
        <v>108.4391162759082</v>
      </c>
      <c r="AB16" t="n">
        <v>148.371182884807</v>
      </c>
      <c r="AC16" t="n">
        <v>134.2108454305844</v>
      </c>
      <c r="AD16" t="n">
        <v>108439.1162759083</v>
      </c>
      <c r="AE16" t="n">
        <v>148371.182884807</v>
      </c>
      <c r="AF16" t="n">
        <v>1.890722121508512e-06</v>
      </c>
      <c r="AG16" t="n">
        <v>0.1210416666666667</v>
      </c>
      <c r="AH16" t="n">
        <v>134210.8454305844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8.7182</v>
      </c>
      <c r="E17" t="n">
        <v>11.47</v>
      </c>
      <c r="F17" t="n">
        <v>7.44</v>
      </c>
      <c r="G17" t="n">
        <v>22.33</v>
      </c>
      <c r="H17" t="n">
        <v>0.29</v>
      </c>
      <c r="I17" t="n">
        <v>20</v>
      </c>
      <c r="J17" t="n">
        <v>292.79</v>
      </c>
      <c r="K17" t="n">
        <v>61.2</v>
      </c>
      <c r="L17" t="n">
        <v>4.75</v>
      </c>
      <c r="M17" t="n">
        <v>18</v>
      </c>
      <c r="N17" t="n">
        <v>81.84</v>
      </c>
      <c r="O17" t="n">
        <v>36344.4</v>
      </c>
      <c r="P17" t="n">
        <v>126.08</v>
      </c>
      <c r="Q17" t="n">
        <v>605.86</v>
      </c>
      <c r="R17" t="n">
        <v>36.08</v>
      </c>
      <c r="S17" t="n">
        <v>21.88</v>
      </c>
      <c r="T17" t="n">
        <v>6018.5</v>
      </c>
      <c r="U17" t="n">
        <v>0.61</v>
      </c>
      <c r="V17" t="n">
        <v>0.83</v>
      </c>
      <c r="W17" t="n">
        <v>1.02</v>
      </c>
      <c r="X17" t="n">
        <v>0.39</v>
      </c>
      <c r="Y17" t="n">
        <v>1</v>
      </c>
      <c r="Z17" t="n">
        <v>10</v>
      </c>
      <c r="AA17" t="n">
        <v>106.3209732618004</v>
      </c>
      <c r="AB17" t="n">
        <v>145.4730461670315</v>
      </c>
      <c r="AC17" t="n">
        <v>131.5893028135921</v>
      </c>
      <c r="AD17" t="n">
        <v>106320.9732618004</v>
      </c>
      <c r="AE17" t="n">
        <v>145473.0461670315</v>
      </c>
      <c r="AF17" t="n">
        <v>1.915038466422946e-06</v>
      </c>
      <c r="AG17" t="n">
        <v>0.1194791666666667</v>
      </c>
      <c r="AH17" t="n">
        <v>131589.3028135921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8.7781</v>
      </c>
      <c r="E18" t="n">
        <v>11.39</v>
      </c>
      <c r="F18" t="n">
        <v>7.42</v>
      </c>
      <c r="G18" t="n">
        <v>23.43</v>
      </c>
      <c r="H18" t="n">
        <v>0.3</v>
      </c>
      <c r="I18" t="n">
        <v>19</v>
      </c>
      <c r="J18" t="n">
        <v>293.3</v>
      </c>
      <c r="K18" t="n">
        <v>61.2</v>
      </c>
      <c r="L18" t="n">
        <v>5</v>
      </c>
      <c r="M18" t="n">
        <v>17</v>
      </c>
      <c r="N18" t="n">
        <v>82.09999999999999</v>
      </c>
      <c r="O18" t="n">
        <v>36407.75</v>
      </c>
      <c r="P18" t="n">
        <v>125.36</v>
      </c>
      <c r="Q18" t="n">
        <v>605.9400000000001</v>
      </c>
      <c r="R18" t="n">
        <v>35.22</v>
      </c>
      <c r="S18" t="n">
        <v>21.88</v>
      </c>
      <c r="T18" t="n">
        <v>5593.05</v>
      </c>
      <c r="U18" t="n">
        <v>0.62</v>
      </c>
      <c r="V18" t="n">
        <v>0.83</v>
      </c>
      <c r="W18" t="n">
        <v>1.02</v>
      </c>
      <c r="X18" t="n">
        <v>0.36</v>
      </c>
      <c r="Y18" t="n">
        <v>1</v>
      </c>
      <c r="Z18" t="n">
        <v>10</v>
      </c>
      <c r="AA18" t="n">
        <v>105.0918155460984</v>
      </c>
      <c r="AB18" t="n">
        <v>143.7912583537975</v>
      </c>
      <c r="AC18" t="n">
        <v>130.0680224688486</v>
      </c>
      <c r="AD18" t="n">
        <v>105091.8155460984</v>
      </c>
      <c r="AE18" t="n">
        <v>143791.2583537975</v>
      </c>
      <c r="AF18" t="n">
        <v>1.928196091177911e-06</v>
      </c>
      <c r="AG18" t="n">
        <v>0.1186458333333333</v>
      </c>
      <c r="AH18" t="n">
        <v>130068.0224688486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8.832000000000001</v>
      </c>
      <c r="E19" t="n">
        <v>11.32</v>
      </c>
      <c r="F19" t="n">
        <v>7.4</v>
      </c>
      <c r="G19" t="n">
        <v>24.68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124.46</v>
      </c>
      <c r="Q19" t="n">
        <v>605.84</v>
      </c>
      <c r="R19" t="n">
        <v>34.88</v>
      </c>
      <c r="S19" t="n">
        <v>21.88</v>
      </c>
      <c r="T19" t="n">
        <v>5427.16</v>
      </c>
      <c r="U19" t="n">
        <v>0.63</v>
      </c>
      <c r="V19" t="n">
        <v>0.84</v>
      </c>
      <c r="W19" t="n">
        <v>1.02</v>
      </c>
      <c r="X19" t="n">
        <v>0.35</v>
      </c>
      <c r="Y19" t="n">
        <v>1</v>
      </c>
      <c r="Z19" t="n">
        <v>10</v>
      </c>
      <c r="AA19" t="n">
        <v>103.837911541264</v>
      </c>
      <c r="AB19" t="n">
        <v>142.0756115760435</v>
      </c>
      <c r="AC19" t="n">
        <v>128.5161146116374</v>
      </c>
      <c r="AD19" t="n">
        <v>103837.911541264</v>
      </c>
      <c r="AE19" t="n">
        <v>142075.6115760434</v>
      </c>
      <c r="AF19" t="n">
        <v>1.940035756858923e-06</v>
      </c>
      <c r="AG19" t="n">
        <v>0.1179166666666667</v>
      </c>
      <c r="AH19" t="n">
        <v>128516.1146116374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8.840400000000001</v>
      </c>
      <c r="E20" t="n">
        <v>11.31</v>
      </c>
      <c r="F20" t="n">
        <v>7.39</v>
      </c>
      <c r="G20" t="n">
        <v>24.64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123.83</v>
      </c>
      <c r="Q20" t="n">
        <v>605.85</v>
      </c>
      <c r="R20" t="n">
        <v>34.52</v>
      </c>
      <c r="S20" t="n">
        <v>21.88</v>
      </c>
      <c r="T20" t="n">
        <v>5245.44</v>
      </c>
      <c r="U20" t="n">
        <v>0.63</v>
      </c>
      <c r="V20" t="n">
        <v>0.84</v>
      </c>
      <c r="W20" t="n">
        <v>1.02</v>
      </c>
      <c r="X20" t="n">
        <v>0.33</v>
      </c>
      <c r="Y20" t="n">
        <v>1</v>
      </c>
      <c r="Z20" t="n">
        <v>10</v>
      </c>
      <c r="AA20" t="n">
        <v>103.3190660536165</v>
      </c>
      <c r="AB20" t="n">
        <v>141.3657042899969</v>
      </c>
      <c r="AC20" t="n">
        <v>127.8739598806099</v>
      </c>
      <c r="AD20" t="n">
        <v>103319.0660536165</v>
      </c>
      <c r="AE20" t="n">
        <v>141365.7042899969</v>
      </c>
      <c r="AF20" t="n">
        <v>1.941880899562458e-06</v>
      </c>
      <c r="AG20" t="n">
        <v>0.1178125</v>
      </c>
      <c r="AH20" t="n">
        <v>127873.9598806099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8.8878</v>
      </c>
      <c r="E21" t="n">
        <v>11.25</v>
      </c>
      <c r="F21" t="n">
        <v>7.39</v>
      </c>
      <c r="G21" t="n">
        <v>26.07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123.82</v>
      </c>
      <c r="Q21" t="n">
        <v>605.87</v>
      </c>
      <c r="R21" t="n">
        <v>34.45</v>
      </c>
      <c r="S21" t="n">
        <v>21.88</v>
      </c>
      <c r="T21" t="n">
        <v>5214.81</v>
      </c>
      <c r="U21" t="n">
        <v>0.64</v>
      </c>
      <c r="V21" t="n">
        <v>0.84</v>
      </c>
      <c r="W21" t="n">
        <v>1.01</v>
      </c>
      <c r="X21" t="n">
        <v>0.33</v>
      </c>
      <c r="Y21" t="n">
        <v>1</v>
      </c>
      <c r="Z21" t="n">
        <v>10</v>
      </c>
      <c r="AA21" t="n">
        <v>102.7706452707581</v>
      </c>
      <c r="AB21" t="n">
        <v>140.6153307802732</v>
      </c>
      <c r="AC21" t="n">
        <v>127.1952009654981</v>
      </c>
      <c r="AD21" t="n">
        <v>102770.6452707581</v>
      </c>
      <c r="AE21" t="n">
        <v>140615.3307802732</v>
      </c>
      <c r="AF21" t="n">
        <v>1.952292776246686e-06</v>
      </c>
      <c r="AG21" t="n">
        <v>0.1171875</v>
      </c>
      <c r="AH21" t="n">
        <v>127195.2009654981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8.957000000000001</v>
      </c>
      <c r="E22" t="n">
        <v>11.16</v>
      </c>
      <c r="F22" t="n">
        <v>7.35</v>
      </c>
      <c r="G22" t="n">
        <v>27.57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122.86</v>
      </c>
      <c r="Q22" t="n">
        <v>605.84</v>
      </c>
      <c r="R22" t="n">
        <v>33.39</v>
      </c>
      <c r="S22" t="n">
        <v>21.88</v>
      </c>
      <c r="T22" t="n">
        <v>4693.63</v>
      </c>
      <c r="U22" t="n">
        <v>0.66</v>
      </c>
      <c r="V22" t="n">
        <v>0.84</v>
      </c>
      <c r="W22" t="n">
        <v>1.01</v>
      </c>
      <c r="X22" t="n">
        <v>0.3</v>
      </c>
      <c r="Y22" t="n">
        <v>1</v>
      </c>
      <c r="Z22" t="n">
        <v>10</v>
      </c>
      <c r="AA22" t="n">
        <v>101.2719064937986</v>
      </c>
      <c r="AB22" t="n">
        <v>138.5646902659498</v>
      </c>
      <c r="AC22" t="n">
        <v>125.340270703769</v>
      </c>
      <c r="AD22" t="n">
        <v>101271.9064937986</v>
      </c>
      <c r="AE22" t="n">
        <v>138564.6902659498</v>
      </c>
      <c r="AF22" t="n">
        <v>1.967493237566279e-06</v>
      </c>
      <c r="AG22" t="n">
        <v>0.11625</v>
      </c>
      <c r="AH22" t="n">
        <v>125340.270703769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9.0002</v>
      </c>
      <c r="E23" t="n">
        <v>11.11</v>
      </c>
      <c r="F23" t="n">
        <v>7.35</v>
      </c>
      <c r="G23" t="n">
        <v>29.41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13</v>
      </c>
      <c r="N23" t="n">
        <v>83.43000000000001</v>
      </c>
      <c r="O23" t="n">
        <v>36726.12</v>
      </c>
      <c r="P23" t="n">
        <v>122.08</v>
      </c>
      <c r="Q23" t="n">
        <v>605.99</v>
      </c>
      <c r="R23" t="n">
        <v>33.35</v>
      </c>
      <c r="S23" t="n">
        <v>21.88</v>
      </c>
      <c r="T23" t="n">
        <v>4675.92</v>
      </c>
      <c r="U23" t="n">
        <v>0.66</v>
      </c>
      <c r="V23" t="n">
        <v>0.84</v>
      </c>
      <c r="W23" t="n">
        <v>1.02</v>
      </c>
      <c r="X23" t="n">
        <v>0.29</v>
      </c>
      <c r="Y23" t="n">
        <v>1</v>
      </c>
      <c r="Z23" t="n">
        <v>10</v>
      </c>
      <c r="AA23" t="n">
        <v>100.3221419722992</v>
      </c>
      <c r="AB23" t="n">
        <v>137.2651805469816</v>
      </c>
      <c r="AC23" t="n">
        <v>124.1647843685053</v>
      </c>
      <c r="AD23" t="n">
        <v>100322.1419722992</v>
      </c>
      <c r="AE23" t="n">
        <v>137265.1805469815</v>
      </c>
      <c r="AF23" t="n">
        <v>1.976982542898741e-06</v>
      </c>
      <c r="AG23" t="n">
        <v>0.1157291666666667</v>
      </c>
      <c r="AH23" t="n">
        <v>124164.7843685053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9.012600000000001</v>
      </c>
      <c r="E24" t="n">
        <v>11.1</v>
      </c>
      <c r="F24" t="n">
        <v>7.34</v>
      </c>
      <c r="G24" t="n">
        <v>29.35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121.74</v>
      </c>
      <c r="Q24" t="n">
        <v>605.85</v>
      </c>
      <c r="R24" t="n">
        <v>32.81</v>
      </c>
      <c r="S24" t="n">
        <v>21.88</v>
      </c>
      <c r="T24" t="n">
        <v>4404.79</v>
      </c>
      <c r="U24" t="n">
        <v>0.67</v>
      </c>
      <c r="V24" t="n">
        <v>0.84</v>
      </c>
      <c r="W24" t="n">
        <v>1.01</v>
      </c>
      <c r="X24" t="n">
        <v>0.28</v>
      </c>
      <c r="Y24" t="n">
        <v>1</v>
      </c>
      <c r="Z24" t="n">
        <v>10</v>
      </c>
      <c r="AA24" t="n">
        <v>99.94794377959661</v>
      </c>
      <c r="AB24" t="n">
        <v>136.753186071267</v>
      </c>
      <c r="AC24" t="n">
        <v>123.701653926964</v>
      </c>
      <c r="AD24" t="n">
        <v>99947.94377959661</v>
      </c>
      <c r="AE24" t="n">
        <v>136753.186071267</v>
      </c>
      <c r="AF24" t="n">
        <v>1.979706324984911e-06</v>
      </c>
      <c r="AG24" t="n">
        <v>0.115625</v>
      </c>
      <c r="AH24" t="n">
        <v>123701.653926964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9.0749</v>
      </c>
      <c r="E25" t="n">
        <v>11.02</v>
      </c>
      <c r="F25" t="n">
        <v>7.32</v>
      </c>
      <c r="G25" t="n">
        <v>31.35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120.86</v>
      </c>
      <c r="Q25" t="n">
        <v>605.98</v>
      </c>
      <c r="R25" t="n">
        <v>32.11</v>
      </c>
      <c r="S25" t="n">
        <v>21.88</v>
      </c>
      <c r="T25" t="n">
        <v>4062.35</v>
      </c>
      <c r="U25" t="n">
        <v>0.68</v>
      </c>
      <c r="V25" t="n">
        <v>0.85</v>
      </c>
      <c r="W25" t="n">
        <v>1.01</v>
      </c>
      <c r="X25" t="n">
        <v>0.26</v>
      </c>
      <c r="Y25" t="n">
        <v>1</v>
      </c>
      <c r="Z25" t="n">
        <v>10</v>
      </c>
      <c r="AA25" t="n">
        <v>98.67903345164663</v>
      </c>
      <c r="AB25" t="n">
        <v>135.0170069801939</v>
      </c>
      <c r="AC25" t="n">
        <v>122.1311733315997</v>
      </c>
      <c r="AD25" t="n">
        <v>98679.03345164662</v>
      </c>
      <c r="AE25" t="n">
        <v>135017.0069801939</v>
      </c>
      <c r="AF25" t="n">
        <v>1.993391133369456e-06</v>
      </c>
      <c r="AG25" t="n">
        <v>0.1147916666666667</v>
      </c>
      <c r="AH25" t="n">
        <v>122131.1733315997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9.074400000000001</v>
      </c>
      <c r="E26" t="n">
        <v>11.02</v>
      </c>
      <c r="F26" t="n">
        <v>7.32</v>
      </c>
      <c r="G26" t="n">
        <v>31.36</v>
      </c>
      <c r="H26" t="n">
        <v>0.42</v>
      </c>
      <c r="I26" t="n">
        <v>14</v>
      </c>
      <c r="J26" t="n">
        <v>297.44</v>
      </c>
      <c r="K26" t="n">
        <v>61.2</v>
      </c>
      <c r="L26" t="n">
        <v>7</v>
      </c>
      <c r="M26" t="n">
        <v>12</v>
      </c>
      <c r="N26" t="n">
        <v>84.23999999999999</v>
      </c>
      <c r="O26" t="n">
        <v>36918.48</v>
      </c>
      <c r="P26" t="n">
        <v>120.97</v>
      </c>
      <c r="Q26" t="n">
        <v>605.85</v>
      </c>
      <c r="R26" t="n">
        <v>32.17</v>
      </c>
      <c r="S26" t="n">
        <v>21.88</v>
      </c>
      <c r="T26" t="n">
        <v>4089.24</v>
      </c>
      <c r="U26" t="n">
        <v>0.68</v>
      </c>
      <c r="V26" t="n">
        <v>0.85</v>
      </c>
      <c r="W26" t="n">
        <v>1.01</v>
      </c>
      <c r="X26" t="n">
        <v>0.26</v>
      </c>
      <c r="Y26" t="n">
        <v>1</v>
      </c>
      <c r="Z26" t="n">
        <v>10</v>
      </c>
      <c r="AA26" t="n">
        <v>98.7503280377382</v>
      </c>
      <c r="AB26" t="n">
        <v>135.1145553781795</v>
      </c>
      <c r="AC26" t="n">
        <v>122.2194118473917</v>
      </c>
      <c r="AD26" t="n">
        <v>98750.3280377382</v>
      </c>
      <c r="AE26" t="n">
        <v>135114.5553781795</v>
      </c>
      <c r="AF26" t="n">
        <v>1.993281303446627e-06</v>
      </c>
      <c r="AG26" t="n">
        <v>0.1147916666666667</v>
      </c>
      <c r="AH26" t="n">
        <v>122219.4118473917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9.1273</v>
      </c>
      <c r="E27" t="n">
        <v>10.96</v>
      </c>
      <c r="F27" t="n">
        <v>7.31</v>
      </c>
      <c r="G27" t="n">
        <v>33.72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11</v>
      </c>
      <c r="N27" t="n">
        <v>84.51000000000001</v>
      </c>
      <c r="O27" t="n">
        <v>36982.83</v>
      </c>
      <c r="P27" t="n">
        <v>119.99</v>
      </c>
      <c r="Q27" t="n">
        <v>605.92</v>
      </c>
      <c r="R27" t="n">
        <v>31.83</v>
      </c>
      <c r="S27" t="n">
        <v>21.88</v>
      </c>
      <c r="T27" t="n">
        <v>3928.92</v>
      </c>
      <c r="U27" t="n">
        <v>0.6899999999999999</v>
      </c>
      <c r="V27" t="n">
        <v>0.85</v>
      </c>
      <c r="W27" t="n">
        <v>1.01</v>
      </c>
      <c r="X27" t="n">
        <v>0.25</v>
      </c>
      <c r="Y27" t="n">
        <v>1</v>
      </c>
      <c r="Z27" t="n">
        <v>10</v>
      </c>
      <c r="AA27" t="n">
        <v>97.57040296869063</v>
      </c>
      <c r="AB27" t="n">
        <v>133.5001298440892</v>
      </c>
      <c r="AC27" t="n">
        <v>120.759064820414</v>
      </c>
      <c r="AD27" t="n">
        <v>97570.40296869063</v>
      </c>
      <c r="AE27" t="n">
        <v>133500.1298440892</v>
      </c>
      <c r="AF27" t="n">
        <v>2.00490130928198e-06</v>
      </c>
      <c r="AG27" t="n">
        <v>0.1141666666666667</v>
      </c>
      <c r="AH27" t="n">
        <v>120759.064820414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9.130100000000001</v>
      </c>
      <c r="E28" t="n">
        <v>10.95</v>
      </c>
      <c r="F28" t="n">
        <v>7.3</v>
      </c>
      <c r="G28" t="n">
        <v>33.71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11</v>
      </c>
      <c r="N28" t="n">
        <v>84.79000000000001</v>
      </c>
      <c r="O28" t="n">
        <v>37047.29</v>
      </c>
      <c r="P28" t="n">
        <v>119.99</v>
      </c>
      <c r="Q28" t="n">
        <v>605.87</v>
      </c>
      <c r="R28" t="n">
        <v>31.84</v>
      </c>
      <c r="S28" t="n">
        <v>21.88</v>
      </c>
      <c r="T28" t="n">
        <v>3932.64</v>
      </c>
      <c r="U28" t="n">
        <v>0.6899999999999999</v>
      </c>
      <c r="V28" t="n">
        <v>0.85</v>
      </c>
      <c r="W28" t="n">
        <v>1.01</v>
      </c>
      <c r="X28" t="n">
        <v>0.24</v>
      </c>
      <c r="Y28" t="n">
        <v>1</v>
      </c>
      <c r="Z28" t="n">
        <v>10</v>
      </c>
      <c r="AA28" t="n">
        <v>97.50789491442998</v>
      </c>
      <c r="AB28" t="n">
        <v>133.4146035665891</v>
      </c>
      <c r="AC28" t="n">
        <v>120.6817010508016</v>
      </c>
      <c r="AD28" t="n">
        <v>97507.89491442998</v>
      </c>
      <c r="AE28" t="n">
        <v>133414.6035665891</v>
      </c>
      <c r="AF28" t="n">
        <v>2.005516356849825e-06</v>
      </c>
      <c r="AG28" t="n">
        <v>0.1140625</v>
      </c>
      <c r="AH28" t="n">
        <v>120681.7010508016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9.1935</v>
      </c>
      <c r="E29" t="n">
        <v>10.88</v>
      </c>
      <c r="F29" t="n">
        <v>7.28</v>
      </c>
      <c r="G29" t="n">
        <v>36.41</v>
      </c>
      <c r="H29" t="n">
        <v>0.46</v>
      </c>
      <c r="I29" t="n">
        <v>12</v>
      </c>
      <c r="J29" t="n">
        <v>299.01</v>
      </c>
      <c r="K29" t="n">
        <v>61.2</v>
      </c>
      <c r="L29" t="n">
        <v>7.75</v>
      </c>
      <c r="M29" t="n">
        <v>10</v>
      </c>
      <c r="N29" t="n">
        <v>85.06</v>
      </c>
      <c r="O29" t="n">
        <v>37111.87</v>
      </c>
      <c r="P29" t="n">
        <v>118.95</v>
      </c>
      <c r="Q29" t="n">
        <v>605.84</v>
      </c>
      <c r="R29" t="n">
        <v>31.1</v>
      </c>
      <c r="S29" t="n">
        <v>21.88</v>
      </c>
      <c r="T29" t="n">
        <v>3564.34</v>
      </c>
      <c r="U29" t="n">
        <v>0.7</v>
      </c>
      <c r="V29" t="n">
        <v>0.85</v>
      </c>
      <c r="W29" t="n">
        <v>1.01</v>
      </c>
      <c r="X29" t="n">
        <v>0.22</v>
      </c>
      <c r="Y29" t="n">
        <v>1</v>
      </c>
      <c r="Z29" t="n">
        <v>10</v>
      </c>
      <c r="AA29" t="n">
        <v>96.16601555216033</v>
      </c>
      <c r="AB29" t="n">
        <v>131.5785850235933</v>
      </c>
      <c r="AC29" t="n">
        <v>119.0209095406805</v>
      </c>
      <c r="AD29" t="n">
        <v>96166.01555216033</v>
      </c>
      <c r="AE29" t="n">
        <v>131578.5850235933</v>
      </c>
      <c r="AF29" t="n">
        <v>2.019442791064596e-06</v>
      </c>
      <c r="AG29" t="n">
        <v>0.1133333333333333</v>
      </c>
      <c r="AH29" t="n">
        <v>119020.9095406805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9.197800000000001</v>
      </c>
      <c r="E30" t="n">
        <v>10.87</v>
      </c>
      <c r="F30" t="n">
        <v>7.28</v>
      </c>
      <c r="G30" t="n">
        <v>36.38</v>
      </c>
      <c r="H30" t="n">
        <v>0.48</v>
      </c>
      <c r="I30" t="n">
        <v>12</v>
      </c>
      <c r="J30" t="n">
        <v>299.53</v>
      </c>
      <c r="K30" t="n">
        <v>61.2</v>
      </c>
      <c r="L30" t="n">
        <v>8</v>
      </c>
      <c r="M30" t="n">
        <v>10</v>
      </c>
      <c r="N30" t="n">
        <v>85.33</v>
      </c>
      <c r="O30" t="n">
        <v>37176.68</v>
      </c>
      <c r="P30" t="n">
        <v>118.44</v>
      </c>
      <c r="Q30" t="n">
        <v>605.84</v>
      </c>
      <c r="R30" t="n">
        <v>31.14</v>
      </c>
      <c r="S30" t="n">
        <v>21.88</v>
      </c>
      <c r="T30" t="n">
        <v>3587.56</v>
      </c>
      <c r="U30" t="n">
        <v>0.7</v>
      </c>
      <c r="V30" t="n">
        <v>0.85</v>
      </c>
      <c r="W30" t="n">
        <v>1</v>
      </c>
      <c r="X30" t="n">
        <v>0.22</v>
      </c>
      <c r="Y30" t="n">
        <v>1</v>
      </c>
      <c r="Z30" t="n">
        <v>10</v>
      </c>
      <c r="AA30" t="n">
        <v>95.8199118826452</v>
      </c>
      <c r="AB30" t="n">
        <v>131.1050307139467</v>
      </c>
      <c r="AC30" t="n">
        <v>118.5925505897088</v>
      </c>
      <c r="AD30" t="n">
        <v>95819.9118826452</v>
      </c>
      <c r="AE30" t="n">
        <v>131105.0307139467</v>
      </c>
      <c r="AF30" t="n">
        <v>2.020387328400929e-06</v>
      </c>
      <c r="AG30" t="n">
        <v>0.1132291666666667</v>
      </c>
      <c r="AH30" t="n">
        <v>118592.5505897088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9.194900000000001</v>
      </c>
      <c r="E31" t="n">
        <v>10.88</v>
      </c>
      <c r="F31" t="n">
        <v>7.28</v>
      </c>
      <c r="G31" t="n">
        <v>36.4</v>
      </c>
      <c r="H31" t="n">
        <v>0.49</v>
      </c>
      <c r="I31" t="n">
        <v>12</v>
      </c>
      <c r="J31" t="n">
        <v>300.06</v>
      </c>
      <c r="K31" t="n">
        <v>61.2</v>
      </c>
      <c r="L31" t="n">
        <v>8.25</v>
      </c>
      <c r="M31" t="n">
        <v>10</v>
      </c>
      <c r="N31" t="n">
        <v>85.61</v>
      </c>
      <c r="O31" t="n">
        <v>37241.49</v>
      </c>
      <c r="P31" t="n">
        <v>118.39</v>
      </c>
      <c r="Q31" t="n">
        <v>605.92</v>
      </c>
      <c r="R31" t="n">
        <v>31.01</v>
      </c>
      <c r="S31" t="n">
        <v>21.88</v>
      </c>
      <c r="T31" t="n">
        <v>3523.86</v>
      </c>
      <c r="U31" t="n">
        <v>0.71</v>
      </c>
      <c r="V31" t="n">
        <v>0.85</v>
      </c>
      <c r="W31" t="n">
        <v>1.01</v>
      </c>
      <c r="X31" t="n">
        <v>0.22</v>
      </c>
      <c r="Y31" t="n">
        <v>1</v>
      </c>
      <c r="Z31" t="n">
        <v>10</v>
      </c>
      <c r="AA31" t="n">
        <v>95.82024371127598</v>
      </c>
      <c r="AB31" t="n">
        <v>131.1054847365186</v>
      </c>
      <c r="AC31" t="n">
        <v>118.5929612810036</v>
      </c>
      <c r="AD31" t="n">
        <v>95820.24371127598</v>
      </c>
      <c r="AE31" t="n">
        <v>131105.4847365186</v>
      </c>
      <c r="AF31" t="n">
        <v>2.019750314848518e-06</v>
      </c>
      <c r="AG31" t="n">
        <v>0.1133333333333333</v>
      </c>
      <c r="AH31" t="n">
        <v>118592.9612810036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9.2719</v>
      </c>
      <c r="E32" t="n">
        <v>10.79</v>
      </c>
      <c r="F32" t="n">
        <v>7.24</v>
      </c>
      <c r="G32" t="n">
        <v>39.51</v>
      </c>
      <c r="H32" t="n">
        <v>0.5</v>
      </c>
      <c r="I32" t="n">
        <v>11</v>
      </c>
      <c r="J32" t="n">
        <v>300.59</v>
      </c>
      <c r="K32" t="n">
        <v>61.2</v>
      </c>
      <c r="L32" t="n">
        <v>8.5</v>
      </c>
      <c r="M32" t="n">
        <v>9</v>
      </c>
      <c r="N32" t="n">
        <v>85.89</v>
      </c>
      <c r="O32" t="n">
        <v>37306.42</v>
      </c>
      <c r="P32" t="n">
        <v>117.32</v>
      </c>
      <c r="Q32" t="n">
        <v>605.84</v>
      </c>
      <c r="R32" t="n">
        <v>29.92</v>
      </c>
      <c r="S32" t="n">
        <v>21.88</v>
      </c>
      <c r="T32" t="n">
        <v>2980.16</v>
      </c>
      <c r="U32" t="n">
        <v>0.73</v>
      </c>
      <c r="V32" t="n">
        <v>0.85</v>
      </c>
      <c r="W32" t="n">
        <v>1.01</v>
      </c>
      <c r="X32" t="n">
        <v>0.19</v>
      </c>
      <c r="Y32" t="n">
        <v>1</v>
      </c>
      <c r="Z32" t="n">
        <v>10</v>
      </c>
      <c r="AA32" t="n">
        <v>94.28059313503736</v>
      </c>
      <c r="AB32" t="n">
        <v>128.9988668935204</v>
      </c>
      <c r="AC32" t="n">
        <v>116.6873960882838</v>
      </c>
      <c r="AD32" t="n">
        <v>94280.59313503736</v>
      </c>
      <c r="AE32" t="n">
        <v>128998.8668935204</v>
      </c>
      <c r="AF32" t="n">
        <v>2.036664122964249e-06</v>
      </c>
      <c r="AG32" t="n">
        <v>0.1123958333333333</v>
      </c>
      <c r="AH32" t="n">
        <v>116687.3960882838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9.264699999999999</v>
      </c>
      <c r="E33" t="n">
        <v>10.79</v>
      </c>
      <c r="F33" t="n">
        <v>7.25</v>
      </c>
      <c r="G33" t="n">
        <v>39.55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9</v>
      </c>
      <c r="N33" t="n">
        <v>86.16</v>
      </c>
      <c r="O33" t="n">
        <v>37371.47</v>
      </c>
      <c r="P33" t="n">
        <v>117.09</v>
      </c>
      <c r="Q33" t="n">
        <v>605.92</v>
      </c>
      <c r="R33" t="n">
        <v>30.21</v>
      </c>
      <c r="S33" t="n">
        <v>21.88</v>
      </c>
      <c r="T33" t="n">
        <v>3127.18</v>
      </c>
      <c r="U33" t="n">
        <v>0.72</v>
      </c>
      <c r="V33" t="n">
        <v>0.85</v>
      </c>
      <c r="W33" t="n">
        <v>1.01</v>
      </c>
      <c r="X33" t="n">
        <v>0.19</v>
      </c>
      <c r="Y33" t="n">
        <v>1</v>
      </c>
      <c r="Z33" t="n">
        <v>10</v>
      </c>
      <c r="AA33" t="n">
        <v>94.24960462542317</v>
      </c>
      <c r="AB33" t="n">
        <v>128.9564670475497</v>
      </c>
      <c r="AC33" t="n">
        <v>116.649042824104</v>
      </c>
      <c r="AD33" t="n">
        <v>94249.60462542318</v>
      </c>
      <c r="AE33" t="n">
        <v>128956.4670475497</v>
      </c>
      <c r="AF33" t="n">
        <v>2.035082572075505e-06</v>
      </c>
      <c r="AG33" t="n">
        <v>0.1123958333333333</v>
      </c>
      <c r="AH33" t="n">
        <v>116649.042824104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9.2628</v>
      </c>
      <c r="E34" t="n">
        <v>10.8</v>
      </c>
      <c r="F34" t="n">
        <v>7.25</v>
      </c>
      <c r="G34" t="n">
        <v>39.57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9</v>
      </c>
      <c r="N34" t="n">
        <v>86.44</v>
      </c>
      <c r="O34" t="n">
        <v>37436.63</v>
      </c>
      <c r="P34" t="n">
        <v>116.52</v>
      </c>
      <c r="Q34" t="n">
        <v>605.84</v>
      </c>
      <c r="R34" t="n">
        <v>30.29</v>
      </c>
      <c r="S34" t="n">
        <v>21.88</v>
      </c>
      <c r="T34" t="n">
        <v>3168.96</v>
      </c>
      <c r="U34" t="n">
        <v>0.72</v>
      </c>
      <c r="V34" t="n">
        <v>0.85</v>
      </c>
      <c r="W34" t="n">
        <v>1.01</v>
      </c>
      <c r="X34" t="n">
        <v>0.2</v>
      </c>
      <c r="Y34" t="n">
        <v>1</v>
      </c>
      <c r="Z34" t="n">
        <v>10</v>
      </c>
      <c r="AA34" t="n">
        <v>93.93398197650062</v>
      </c>
      <c r="AB34" t="n">
        <v>128.5246182150056</v>
      </c>
      <c r="AC34" t="n">
        <v>116.2584090380341</v>
      </c>
      <c r="AD34" t="n">
        <v>93933.98197650063</v>
      </c>
      <c r="AE34" t="n">
        <v>128524.6182150056</v>
      </c>
      <c r="AF34" t="n">
        <v>2.034665218368754e-06</v>
      </c>
      <c r="AG34" t="n">
        <v>0.1125</v>
      </c>
      <c r="AH34" t="n">
        <v>116258.4090380341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9.320399999999999</v>
      </c>
      <c r="E35" t="n">
        <v>10.73</v>
      </c>
      <c r="F35" t="n">
        <v>7.24</v>
      </c>
      <c r="G35" t="n">
        <v>43.45</v>
      </c>
      <c r="H35" t="n">
        <v>0.55</v>
      </c>
      <c r="I35" t="n">
        <v>10</v>
      </c>
      <c r="J35" t="n">
        <v>302.17</v>
      </c>
      <c r="K35" t="n">
        <v>61.2</v>
      </c>
      <c r="L35" t="n">
        <v>9.25</v>
      </c>
      <c r="M35" t="n">
        <v>8</v>
      </c>
      <c r="N35" t="n">
        <v>86.72</v>
      </c>
      <c r="O35" t="n">
        <v>37501.91</v>
      </c>
      <c r="P35" t="n">
        <v>115.95</v>
      </c>
      <c r="Q35" t="n">
        <v>605.88</v>
      </c>
      <c r="R35" t="n">
        <v>29.77</v>
      </c>
      <c r="S35" t="n">
        <v>21.88</v>
      </c>
      <c r="T35" t="n">
        <v>2913.73</v>
      </c>
      <c r="U35" t="n">
        <v>0.74</v>
      </c>
      <c r="V35" t="n">
        <v>0.85</v>
      </c>
      <c r="W35" t="n">
        <v>1.01</v>
      </c>
      <c r="X35" t="n">
        <v>0.18</v>
      </c>
      <c r="Y35" t="n">
        <v>1</v>
      </c>
      <c r="Z35" t="n">
        <v>10</v>
      </c>
      <c r="AA35" t="n">
        <v>92.99844933879615</v>
      </c>
      <c r="AB35" t="n">
        <v>127.2445811873119</v>
      </c>
      <c r="AC35" t="n">
        <v>115.1005369477198</v>
      </c>
      <c r="AD35" t="n">
        <v>92998.44933879616</v>
      </c>
      <c r="AE35" t="n">
        <v>127244.5811873119</v>
      </c>
      <c r="AF35" t="n">
        <v>2.047317625478703e-06</v>
      </c>
      <c r="AG35" t="n">
        <v>0.1117708333333333</v>
      </c>
      <c r="AH35" t="n">
        <v>115100.5369477198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9.3315</v>
      </c>
      <c r="E36" t="n">
        <v>10.72</v>
      </c>
      <c r="F36" t="n">
        <v>7.23</v>
      </c>
      <c r="G36" t="n">
        <v>43.37</v>
      </c>
      <c r="H36" t="n">
        <v>0.5600000000000001</v>
      </c>
      <c r="I36" t="n">
        <v>10</v>
      </c>
      <c r="J36" t="n">
        <v>302.7</v>
      </c>
      <c r="K36" t="n">
        <v>61.2</v>
      </c>
      <c r="L36" t="n">
        <v>9.5</v>
      </c>
      <c r="M36" t="n">
        <v>8</v>
      </c>
      <c r="N36" t="n">
        <v>87</v>
      </c>
      <c r="O36" t="n">
        <v>37567.32</v>
      </c>
      <c r="P36" t="n">
        <v>115.53</v>
      </c>
      <c r="Q36" t="n">
        <v>605.84</v>
      </c>
      <c r="R36" t="n">
        <v>29.58</v>
      </c>
      <c r="S36" t="n">
        <v>21.88</v>
      </c>
      <c r="T36" t="n">
        <v>2817.39</v>
      </c>
      <c r="U36" t="n">
        <v>0.74</v>
      </c>
      <c r="V36" t="n">
        <v>0.86</v>
      </c>
      <c r="W36" t="n">
        <v>1</v>
      </c>
      <c r="X36" t="n">
        <v>0.17</v>
      </c>
      <c r="Y36" t="n">
        <v>1</v>
      </c>
      <c r="Z36" t="n">
        <v>10</v>
      </c>
      <c r="AA36" t="n">
        <v>92.61276732244323</v>
      </c>
      <c r="AB36" t="n">
        <v>126.7168740374484</v>
      </c>
      <c r="AC36" t="n">
        <v>114.6231934275974</v>
      </c>
      <c r="AD36" t="n">
        <v>92612.76732244324</v>
      </c>
      <c r="AE36" t="n">
        <v>126716.8740374484</v>
      </c>
      <c r="AF36" t="n">
        <v>2.049755849765517e-06</v>
      </c>
      <c r="AG36" t="n">
        <v>0.1116666666666667</v>
      </c>
      <c r="AH36" t="n">
        <v>114623.1934275974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9.328799999999999</v>
      </c>
      <c r="E37" t="n">
        <v>10.72</v>
      </c>
      <c r="F37" t="n">
        <v>7.23</v>
      </c>
      <c r="G37" t="n">
        <v>43.39</v>
      </c>
      <c r="H37" t="n">
        <v>0.57</v>
      </c>
      <c r="I37" t="n">
        <v>10</v>
      </c>
      <c r="J37" t="n">
        <v>303.23</v>
      </c>
      <c r="K37" t="n">
        <v>61.2</v>
      </c>
      <c r="L37" t="n">
        <v>9.75</v>
      </c>
      <c r="M37" t="n">
        <v>8</v>
      </c>
      <c r="N37" t="n">
        <v>87.28</v>
      </c>
      <c r="O37" t="n">
        <v>37632.84</v>
      </c>
      <c r="P37" t="n">
        <v>114.89</v>
      </c>
      <c r="Q37" t="n">
        <v>605.84</v>
      </c>
      <c r="R37" t="n">
        <v>29.67</v>
      </c>
      <c r="S37" t="n">
        <v>21.88</v>
      </c>
      <c r="T37" t="n">
        <v>2863.01</v>
      </c>
      <c r="U37" t="n">
        <v>0.74</v>
      </c>
      <c r="V37" t="n">
        <v>0.86</v>
      </c>
      <c r="W37" t="n">
        <v>1</v>
      </c>
      <c r="X37" t="n">
        <v>0.17</v>
      </c>
      <c r="Y37" t="n">
        <v>1</v>
      </c>
      <c r="Z37" t="n">
        <v>10</v>
      </c>
      <c r="AA37" t="n">
        <v>92.26565207751624</v>
      </c>
      <c r="AB37" t="n">
        <v>126.2419356456957</v>
      </c>
      <c r="AC37" t="n">
        <v>114.1935824893733</v>
      </c>
      <c r="AD37" t="n">
        <v>92265.65207751624</v>
      </c>
      <c r="AE37" t="n">
        <v>126241.9356456957</v>
      </c>
      <c r="AF37" t="n">
        <v>2.049162768182237e-06</v>
      </c>
      <c r="AG37" t="n">
        <v>0.1116666666666667</v>
      </c>
      <c r="AH37" t="n">
        <v>114193.5824893733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9.3322</v>
      </c>
      <c r="E38" t="n">
        <v>10.72</v>
      </c>
      <c r="F38" t="n">
        <v>7.23</v>
      </c>
      <c r="G38" t="n">
        <v>43.37</v>
      </c>
      <c r="H38" t="n">
        <v>0.59</v>
      </c>
      <c r="I38" t="n">
        <v>10</v>
      </c>
      <c r="J38" t="n">
        <v>303.76</v>
      </c>
      <c r="K38" t="n">
        <v>61.2</v>
      </c>
      <c r="L38" t="n">
        <v>10</v>
      </c>
      <c r="M38" t="n">
        <v>8</v>
      </c>
      <c r="N38" t="n">
        <v>87.56999999999999</v>
      </c>
      <c r="O38" t="n">
        <v>37698.48</v>
      </c>
      <c r="P38" t="n">
        <v>114.37</v>
      </c>
      <c r="Q38" t="n">
        <v>605.84</v>
      </c>
      <c r="R38" t="n">
        <v>29.47</v>
      </c>
      <c r="S38" t="n">
        <v>21.88</v>
      </c>
      <c r="T38" t="n">
        <v>2762.94</v>
      </c>
      <c r="U38" t="n">
        <v>0.74</v>
      </c>
      <c r="V38" t="n">
        <v>0.86</v>
      </c>
      <c r="W38" t="n">
        <v>1</v>
      </c>
      <c r="X38" t="n">
        <v>0.17</v>
      </c>
      <c r="Y38" t="n">
        <v>1</v>
      </c>
      <c r="Z38" t="n">
        <v>10</v>
      </c>
      <c r="AA38" t="n">
        <v>91.92952985067491</v>
      </c>
      <c r="AB38" t="n">
        <v>125.7820383862655</v>
      </c>
      <c r="AC38" t="n">
        <v>113.7775771789131</v>
      </c>
      <c r="AD38" t="n">
        <v>91929.52985067491</v>
      </c>
      <c r="AE38" t="n">
        <v>125782.0383862655</v>
      </c>
      <c r="AF38" t="n">
        <v>2.049909611657477e-06</v>
      </c>
      <c r="AG38" t="n">
        <v>0.1116666666666667</v>
      </c>
      <c r="AH38" t="n">
        <v>113777.5771789131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9.3855</v>
      </c>
      <c r="E39" t="n">
        <v>10.65</v>
      </c>
      <c r="F39" t="n">
        <v>7.22</v>
      </c>
      <c r="G39" t="n">
        <v>48.14</v>
      </c>
      <c r="H39" t="n">
        <v>0.6</v>
      </c>
      <c r="I39" t="n">
        <v>9</v>
      </c>
      <c r="J39" t="n">
        <v>304.3</v>
      </c>
      <c r="K39" t="n">
        <v>61.2</v>
      </c>
      <c r="L39" t="n">
        <v>10.25</v>
      </c>
      <c r="M39" t="n">
        <v>7</v>
      </c>
      <c r="N39" t="n">
        <v>87.84999999999999</v>
      </c>
      <c r="O39" t="n">
        <v>37764.25</v>
      </c>
      <c r="P39" t="n">
        <v>113.71</v>
      </c>
      <c r="Q39" t="n">
        <v>605.84</v>
      </c>
      <c r="R39" t="n">
        <v>29.29</v>
      </c>
      <c r="S39" t="n">
        <v>21.88</v>
      </c>
      <c r="T39" t="n">
        <v>2674.38</v>
      </c>
      <c r="U39" t="n">
        <v>0.75</v>
      </c>
      <c r="V39" t="n">
        <v>0.86</v>
      </c>
      <c r="W39" t="n">
        <v>1</v>
      </c>
      <c r="X39" t="n">
        <v>0.16</v>
      </c>
      <c r="Y39" t="n">
        <v>1</v>
      </c>
      <c r="Z39" t="n">
        <v>10</v>
      </c>
      <c r="AA39" t="n">
        <v>91.00177775482298</v>
      </c>
      <c r="AB39" t="n">
        <v>124.5126470391877</v>
      </c>
      <c r="AC39" t="n">
        <v>112.6293347603981</v>
      </c>
      <c r="AD39" t="n">
        <v>91001.77775482298</v>
      </c>
      <c r="AE39" t="n">
        <v>124512.6470391877</v>
      </c>
      <c r="AF39" t="n">
        <v>2.061617481431094e-06</v>
      </c>
      <c r="AG39" t="n">
        <v>0.1109375</v>
      </c>
      <c r="AH39" t="n">
        <v>112629.3347603981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9.3887</v>
      </c>
      <c r="E40" t="n">
        <v>10.65</v>
      </c>
      <c r="F40" t="n">
        <v>7.22</v>
      </c>
      <c r="G40" t="n">
        <v>48.11</v>
      </c>
      <c r="H40" t="n">
        <v>0.61</v>
      </c>
      <c r="I40" t="n">
        <v>9</v>
      </c>
      <c r="J40" t="n">
        <v>304.83</v>
      </c>
      <c r="K40" t="n">
        <v>61.2</v>
      </c>
      <c r="L40" t="n">
        <v>10.5</v>
      </c>
      <c r="M40" t="n">
        <v>7</v>
      </c>
      <c r="N40" t="n">
        <v>88.13</v>
      </c>
      <c r="O40" t="n">
        <v>37830.13</v>
      </c>
      <c r="P40" t="n">
        <v>113.54</v>
      </c>
      <c r="Q40" t="n">
        <v>605.84</v>
      </c>
      <c r="R40" t="n">
        <v>29.18</v>
      </c>
      <c r="S40" t="n">
        <v>21.88</v>
      </c>
      <c r="T40" t="n">
        <v>2620.41</v>
      </c>
      <c r="U40" t="n">
        <v>0.75</v>
      </c>
      <c r="V40" t="n">
        <v>0.86</v>
      </c>
      <c r="W40" t="n">
        <v>1</v>
      </c>
      <c r="X40" t="n">
        <v>0.16</v>
      </c>
      <c r="Y40" t="n">
        <v>1</v>
      </c>
      <c r="Z40" t="n">
        <v>10</v>
      </c>
      <c r="AA40" t="n">
        <v>90.87290133837034</v>
      </c>
      <c r="AB40" t="n">
        <v>124.3363126405711</v>
      </c>
      <c r="AC40" t="n">
        <v>112.4698294692985</v>
      </c>
      <c r="AD40" t="n">
        <v>90872.90133837034</v>
      </c>
      <c r="AE40" t="n">
        <v>124336.3126405711</v>
      </c>
      <c r="AF40" t="n">
        <v>2.062320392937202e-06</v>
      </c>
      <c r="AG40" t="n">
        <v>0.1109375</v>
      </c>
      <c r="AH40" t="n">
        <v>112469.8294692985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9.3926</v>
      </c>
      <c r="E41" t="n">
        <v>10.65</v>
      </c>
      <c r="F41" t="n">
        <v>7.21</v>
      </c>
      <c r="G41" t="n">
        <v>48.08</v>
      </c>
      <c r="H41" t="n">
        <v>0.63</v>
      </c>
      <c r="I41" t="n">
        <v>9</v>
      </c>
      <c r="J41" t="n">
        <v>305.37</v>
      </c>
      <c r="K41" t="n">
        <v>61.2</v>
      </c>
      <c r="L41" t="n">
        <v>10.75</v>
      </c>
      <c r="M41" t="n">
        <v>7</v>
      </c>
      <c r="N41" t="n">
        <v>88.42</v>
      </c>
      <c r="O41" t="n">
        <v>37896.14</v>
      </c>
      <c r="P41" t="n">
        <v>113.3</v>
      </c>
      <c r="Q41" t="n">
        <v>605.84</v>
      </c>
      <c r="R41" t="n">
        <v>28.99</v>
      </c>
      <c r="S41" t="n">
        <v>21.88</v>
      </c>
      <c r="T41" t="n">
        <v>2529</v>
      </c>
      <c r="U41" t="n">
        <v>0.75</v>
      </c>
      <c r="V41" t="n">
        <v>0.86</v>
      </c>
      <c r="W41" t="n">
        <v>1</v>
      </c>
      <c r="X41" t="n">
        <v>0.15</v>
      </c>
      <c r="Y41" t="n">
        <v>1</v>
      </c>
      <c r="Z41" t="n">
        <v>10</v>
      </c>
      <c r="AA41" t="n">
        <v>90.66499361569922</v>
      </c>
      <c r="AB41" t="n">
        <v>124.0518441221712</v>
      </c>
      <c r="AC41" t="n">
        <v>112.2125102270405</v>
      </c>
      <c r="AD41" t="n">
        <v>90664.99361569922</v>
      </c>
      <c r="AE41" t="n">
        <v>124051.8441221712</v>
      </c>
      <c r="AF41" t="n">
        <v>2.063177066335272e-06</v>
      </c>
      <c r="AG41" t="n">
        <v>0.1109375</v>
      </c>
      <c r="AH41" t="n">
        <v>112212.5102270405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9.388</v>
      </c>
      <c r="E42" t="n">
        <v>10.65</v>
      </c>
      <c r="F42" t="n">
        <v>7.22</v>
      </c>
      <c r="G42" t="n">
        <v>48.12</v>
      </c>
      <c r="H42" t="n">
        <v>0.64</v>
      </c>
      <c r="I42" t="n">
        <v>9</v>
      </c>
      <c r="J42" t="n">
        <v>305.9</v>
      </c>
      <c r="K42" t="n">
        <v>61.2</v>
      </c>
      <c r="L42" t="n">
        <v>11</v>
      </c>
      <c r="M42" t="n">
        <v>7</v>
      </c>
      <c r="N42" t="n">
        <v>88.7</v>
      </c>
      <c r="O42" t="n">
        <v>37962.28</v>
      </c>
      <c r="P42" t="n">
        <v>112.76</v>
      </c>
      <c r="Q42" t="n">
        <v>605.84</v>
      </c>
      <c r="R42" t="n">
        <v>29.18</v>
      </c>
      <c r="S42" t="n">
        <v>21.88</v>
      </c>
      <c r="T42" t="n">
        <v>2620.68</v>
      </c>
      <c r="U42" t="n">
        <v>0.75</v>
      </c>
      <c r="V42" t="n">
        <v>0.86</v>
      </c>
      <c r="W42" t="n">
        <v>1</v>
      </c>
      <c r="X42" t="n">
        <v>0.16</v>
      </c>
      <c r="Y42" t="n">
        <v>1</v>
      </c>
      <c r="Z42" t="n">
        <v>10</v>
      </c>
      <c r="AA42" t="n">
        <v>90.42738502339495</v>
      </c>
      <c r="AB42" t="n">
        <v>123.7267375636294</v>
      </c>
      <c r="AC42" t="n">
        <v>111.9184313821559</v>
      </c>
      <c r="AD42" t="n">
        <v>90427.38502339495</v>
      </c>
      <c r="AE42" t="n">
        <v>123726.7375636294</v>
      </c>
      <c r="AF42" t="n">
        <v>2.062166631045241e-06</v>
      </c>
      <c r="AG42" t="n">
        <v>0.1109375</v>
      </c>
      <c r="AH42" t="n">
        <v>111918.4313821559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9.3782</v>
      </c>
      <c r="E43" t="n">
        <v>10.66</v>
      </c>
      <c r="F43" t="n">
        <v>7.23</v>
      </c>
      <c r="G43" t="n">
        <v>48.19</v>
      </c>
      <c r="H43" t="n">
        <v>0.65</v>
      </c>
      <c r="I43" t="n">
        <v>9</v>
      </c>
      <c r="J43" t="n">
        <v>306.44</v>
      </c>
      <c r="K43" t="n">
        <v>61.2</v>
      </c>
      <c r="L43" t="n">
        <v>11.25</v>
      </c>
      <c r="M43" t="n">
        <v>7</v>
      </c>
      <c r="N43" t="n">
        <v>88.98999999999999</v>
      </c>
      <c r="O43" t="n">
        <v>38028.53</v>
      </c>
      <c r="P43" t="n">
        <v>112.22</v>
      </c>
      <c r="Q43" t="n">
        <v>605.84</v>
      </c>
      <c r="R43" t="n">
        <v>29.35</v>
      </c>
      <c r="S43" t="n">
        <v>21.88</v>
      </c>
      <c r="T43" t="n">
        <v>2707.66</v>
      </c>
      <c r="U43" t="n">
        <v>0.75</v>
      </c>
      <c r="V43" t="n">
        <v>0.86</v>
      </c>
      <c r="W43" t="n">
        <v>1.01</v>
      </c>
      <c r="X43" t="n">
        <v>0.17</v>
      </c>
      <c r="Y43" t="n">
        <v>1</v>
      </c>
      <c r="Z43" t="n">
        <v>10</v>
      </c>
      <c r="AA43" t="n">
        <v>90.23878214360244</v>
      </c>
      <c r="AB43" t="n">
        <v>123.4686827829256</v>
      </c>
      <c r="AC43" t="n">
        <v>111.6850049875403</v>
      </c>
      <c r="AD43" t="n">
        <v>90238.78214360244</v>
      </c>
      <c r="AE43" t="n">
        <v>123468.6827829256</v>
      </c>
      <c r="AF43" t="n">
        <v>2.060013964557784e-06</v>
      </c>
      <c r="AG43" t="n">
        <v>0.1110416666666667</v>
      </c>
      <c r="AH43" t="n">
        <v>111685.0049875403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9.4575</v>
      </c>
      <c r="E44" t="n">
        <v>10.57</v>
      </c>
      <c r="F44" t="n">
        <v>7.19</v>
      </c>
      <c r="G44" t="n">
        <v>53.95</v>
      </c>
      <c r="H44" t="n">
        <v>0.67</v>
      </c>
      <c r="I44" t="n">
        <v>8</v>
      </c>
      <c r="J44" t="n">
        <v>306.98</v>
      </c>
      <c r="K44" t="n">
        <v>61.2</v>
      </c>
      <c r="L44" t="n">
        <v>11.5</v>
      </c>
      <c r="M44" t="n">
        <v>6</v>
      </c>
      <c r="N44" t="n">
        <v>89.28</v>
      </c>
      <c r="O44" t="n">
        <v>38094.91</v>
      </c>
      <c r="P44" t="n">
        <v>111.24</v>
      </c>
      <c r="Q44" t="n">
        <v>605.84</v>
      </c>
      <c r="R44" t="n">
        <v>28.37</v>
      </c>
      <c r="S44" t="n">
        <v>21.88</v>
      </c>
      <c r="T44" t="n">
        <v>2222.57</v>
      </c>
      <c r="U44" t="n">
        <v>0.77</v>
      </c>
      <c r="V44" t="n">
        <v>0.86</v>
      </c>
      <c r="W44" t="n">
        <v>1</v>
      </c>
      <c r="X44" t="n">
        <v>0.14</v>
      </c>
      <c r="Y44" t="n">
        <v>1</v>
      </c>
      <c r="Z44" t="n">
        <v>10</v>
      </c>
      <c r="AA44" t="n">
        <v>88.80499582251488</v>
      </c>
      <c r="AB44" t="n">
        <v>121.5069130842264</v>
      </c>
      <c r="AC44" t="n">
        <v>109.9104638355232</v>
      </c>
      <c r="AD44" t="n">
        <v>88804.99582251489</v>
      </c>
      <c r="AE44" t="n">
        <v>121506.9130842264</v>
      </c>
      <c r="AF44" t="n">
        <v>2.077432990318531e-06</v>
      </c>
      <c r="AG44" t="n">
        <v>0.1101041666666667</v>
      </c>
      <c r="AH44" t="n">
        <v>109910.4638355232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9.455</v>
      </c>
      <c r="E45" t="n">
        <v>10.58</v>
      </c>
      <c r="F45" t="n">
        <v>7.2</v>
      </c>
      <c r="G45" t="n">
        <v>53.97</v>
      </c>
      <c r="H45" t="n">
        <v>0.68</v>
      </c>
      <c r="I45" t="n">
        <v>8</v>
      </c>
      <c r="J45" t="n">
        <v>307.52</v>
      </c>
      <c r="K45" t="n">
        <v>61.2</v>
      </c>
      <c r="L45" t="n">
        <v>11.75</v>
      </c>
      <c r="M45" t="n">
        <v>6</v>
      </c>
      <c r="N45" t="n">
        <v>89.56999999999999</v>
      </c>
      <c r="O45" t="n">
        <v>38161.42</v>
      </c>
      <c r="P45" t="n">
        <v>110.89</v>
      </c>
      <c r="Q45" t="n">
        <v>605.84</v>
      </c>
      <c r="R45" t="n">
        <v>28.47</v>
      </c>
      <c r="S45" t="n">
        <v>21.88</v>
      </c>
      <c r="T45" t="n">
        <v>2273.24</v>
      </c>
      <c r="U45" t="n">
        <v>0.77</v>
      </c>
      <c r="V45" t="n">
        <v>0.86</v>
      </c>
      <c r="W45" t="n">
        <v>1</v>
      </c>
      <c r="X45" t="n">
        <v>0.14</v>
      </c>
      <c r="Y45" t="n">
        <v>1</v>
      </c>
      <c r="Z45" t="n">
        <v>10</v>
      </c>
      <c r="AA45" t="n">
        <v>88.65857318168911</v>
      </c>
      <c r="AB45" t="n">
        <v>121.3065711673377</v>
      </c>
      <c r="AC45" t="n">
        <v>109.7292422700006</v>
      </c>
      <c r="AD45" t="n">
        <v>88658.57318168911</v>
      </c>
      <c r="AE45" t="n">
        <v>121306.5711673377</v>
      </c>
      <c r="AF45" t="n">
        <v>2.076883840704384e-06</v>
      </c>
      <c r="AG45" t="n">
        <v>0.1102083333333333</v>
      </c>
      <c r="AH45" t="n">
        <v>109729.2422700006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9.4657</v>
      </c>
      <c r="E46" t="n">
        <v>10.56</v>
      </c>
      <c r="F46" t="n">
        <v>7.18</v>
      </c>
      <c r="G46" t="n">
        <v>53.88</v>
      </c>
      <c r="H46" t="n">
        <v>0.6899999999999999</v>
      </c>
      <c r="I46" t="n">
        <v>8</v>
      </c>
      <c r="J46" t="n">
        <v>308.06</v>
      </c>
      <c r="K46" t="n">
        <v>61.2</v>
      </c>
      <c r="L46" t="n">
        <v>12</v>
      </c>
      <c r="M46" t="n">
        <v>6</v>
      </c>
      <c r="N46" t="n">
        <v>89.86</v>
      </c>
      <c r="O46" t="n">
        <v>38228.06</v>
      </c>
      <c r="P46" t="n">
        <v>110.52</v>
      </c>
      <c r="Q46" t="n">
        <v>605.84</v>
      </c>
      <c r="R46" t="n">
        <v>28.04</v>
      </c>
      <c r="S46" t="n">
        <v>21.88</v>
      </c>
      <c r="T46" t="n">
        <v>2055.12</v>
      </c>
      <c r="U46" t="n">
        <v>0.78</v>
      </c>
      <c r="V46" t="n">
        <v>0.86</v>
      </c>
      <c r="W46" t="n">
        <v>1</v>
      </c>
      <c r="X46" t="n">
        <v>0.13</v>
      </c>
      <c r="Y46" t="n">
        <v>1</v>
      </c>
      <c r="Z46" t="n">
        <v>10</v>
      </c>
      <c r="AA46" t="n">
        <v>88.28381365806398</v>
      </c>
      <c r="AB46" t="n">
        <v>120.7938086538907</v>
      </c>
      <c r="AC46" t="n">
        <v>109.2654170911701</v>
      </c>
      <c r="AD46" t="n">
        <v>88283.81365806398</v>
      </c>
      <c r="AE46" t="n">
        <v>120793.8086538907</v>
      </c>
      <c r="AF46" t="n">
        <v>2.079234201052933e-06</v>
      </c>
      <c r="AG46" t="n">
        <v>0.11</v>
      </c>
      <c r="AH46" t="n">
        <v>109265.4170911701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9.461</v>
      </c>
      <c r="E47" t="n">
        <v>10.57</v>
      </c>
      <c r="F47" t="n">
        <v>7.19</v>
      </c>
      <c r="G47" t="n">
        <v>53.92</v>
      </c>
      <c r="H47" t="n">
        <v>0.71</v>
      </c>
      <c r="I47" t="n">
        <v>8</v>
      </c>
      <c r="J47" t="n">
        <v>308.6</v>
      </c>
      <c r="K47" t="n">
        <v>61.2</v>
      </c>
      <c r="L47" t="n">
        <v>12.25</v>
      </c>
      <c r="M47" t="n">
        <v>6</v>
      </c>
      <c r="N47" t="n">
        <v>90.15000000000001</v>
      </c>
      <c r="O47" t="n">
        <v>38294.82</v>
      </c>
      <c r="P47" t="n">
        <v>109.92</v>
      </c>
      <c r="Q47" t="n">
        <v>605.89</v>
      </c>
      <c r="R47" t="n">
        <v>28.26</v>
      </c>
      <c r="S47" t="n">
        <v>21.88</v>
      </c>
      <c r="T47" t="n">
        <v>2168.08</v>
      </c>
      <c r="U47" t="n">
        <v>0.77</v>
      </c>
      <c r="V47" t="n">
        <v>0.86</v>
      </c>
      <c r="W47" t="n">
        <v>1</v>
      </c>
      <c r="X47" t="n">
        <v>0.13</v>
      </c>
      <c r="Y47" t="n">
        <v>1</v>
      </c>
      <c r="Z47" t="n">
        <v>10</v>
      </c>
      <c r="AA47" t="n">
        <v>88.01361441222285</v>
      </c>
      <c r="AB47" t="n">
        <v>120.4241101253816</v>
      </c>
      <c r="AC47" t="n">
        <v>108.9310020713467</v>
      </c>
      <c r="AD47" t="n">
        <v>88013.61441222284</v>
      </c>
      <c r="AE47" t="n">
        <v>120424.1101253816</v>
      </c>
      <c r="AF47" t="n">
        <v>2.078201799778337e-06</v>
      </c>
      <c r="AG47" t="n">
        <v>0.1101041666666667</v>
      </c>
      <c r="AH47" t="n">
        <v>108931.0020713467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9.459199999999999</v>
      </c>
      <c r="E48" t="n">
        <v>10.57</v>
      </c>
      <c r="F48" t="n">
        <v>7.19</v>
      </c>
      <c r="G48" t="n">
        <v>53.94</v>
      </c>
      <c r="H48" t="n">
        <v>0.72</v>
      </c>
      <c r="I48" t="n">
        <v>8</v>
      </c>
      <c r="J48" t="n">
        <v>309.14</v>
      </c>
      <c r="K48" t="n">
        <v>61.2</v>
      </c>
      <c r="L48" t="n">
        <v>12.5</v>
      </c>
      <c r="M48" t="n">
        <v>6</v>
      </c>
      <c r="N48" t="n">
        <v>90.44</v>
      </c>
      <c r="O48" t="n">
        <v>38361.7</v>
      </c>
      <c r="P48" t="n">
        <v>109.38</v>
      </c>
      <c r="Q48" t="n">
        <v>605.88</v>
      </c>
      <c r="R48" t="n">
        <v>28.28</v>
      </c>
      <c r="S48" t="n">
        <v>21.88</v>
      </c>
      <c r="T48" t="n">
        <v>2178.26</v>
      </c>
      <c r="U48" t="n">
        <v>0.77</v>
      </c>
      <c r="V48" t="n">
        <v>0.86</v>
      </c>
      <c r="W48" t="n">
        <v>1</v>
      </c>
      <c r="X48" t="n">
        <v>0.13</v>
      </c>
      <c r="Y48" t="n">
        <v>1</v>
      </c>
      <c r="Z48" t="n">
        <v>10</v>
      </c>
      <c r="AA48" t="n">
        <v>87.71931849446064</v>
      </c>
      <c r="AB48" t="n">
        <v>120.02144146728</v>
      </c>
      <c r="AC48" t="n">
        <v>108.5667635448251</v>
      </c>
      <c r="AD48" t="n">
        <v>87719.31849446063</v>
      </c>
      <c r="AE48" t="n">
        <v>120021.44146728</v>
      </c>
      <c r="AF48" t="n">
        <v>2.077806412056151e-06</v>
      </c>
      <c r="AG48" t="n">
        <v>0.1101041666666667</v>
      </c>
      <c r="AH48" t="n">
        <v>108566.7635448251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9.4575</v>
      </c>
      <c r="E49" t="n">
        <v>10.57</v>
      </c>
      <c r="F49" t="n">
        <v>7.19</v>
      </c>
      <c r="G49" t="n">
        <v>53.95</v>
      </c>
      <c r="H49" t="n">
        <v>0.73</v>
      </c>
      <c r="I49" t="n">
        <v>8</v>
      </c>
      <c r="J49" t="n">
        <v>309.68</v>
      </c>
      <c r="K49" t="n">
        <v>61.2</v>
      </c>
      <c r="L49" t="n">
        <v>12.75</v>
      </c>
      <c r="M49" t="n">
        <v>6</v>
      </c>
      <c r="N49" t="n">
        <v>90.73999999999999</v>
      </c>
      <c r="O49" t="n">
        <v>38428.72</v>
      </c>
      <c r="P49" t="n">
        <v>108.45</v>
      </c>
      <c r="Q49" t="n">
        <v>605.84</v>
      </c>
      <c r="R49" t="n">
        <v>28.4</v>
      </c>
      <c r="S49" t="n">
        <v>21.88</v>
      </c>
      <c r="T49" t="n">
        <v>2235.11</v>
      </c>
      <c r="U49" t="n">
        <v>0.77</v>
      </c>
      <c r="V49" t="n">
        <v>0.86</v>
      </c>
      <c r="W49" t="n">
        <v>1</v>
      </c>
      <c r="X49" t="n">
        <v>0.14</v>
      </c>
      <c r="Y49" t="n">
        <v>1</v>
      </c>
      <c r="Z49" t="n">
        <v>10</v>
      </c>
      <c r="AA49" t="n">
        <v>87.19959646731384</v>
      </c>
      <c r="AB49" t="n">
        <v>119.3103348612204</v>
      </c>
      <c r="AC49" t="n">
        <v>107.9235239552033</v>
      </c>
      <c r="AD49" t="n">
        <v>87199.59646731384</v>
      </c>
      <c r="AE49" t="n">
        <v>119310.3348612204</v>
      </c>
      <c r="AF49" t="n">
        <v>2.077432990318531e-06</v>
      </c>
      <c r="AG49" t="n">
        <v>0.1101041666666667</v>
      </c>
      <c r="AH49" t="n">
        <v>107923.5239552033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9.5261</v>
      </c>
      <c r="E50" t="n">
        <v>10.5</v>
      </c>
      <c r="F50" t="n">
        <v>7.17</v>
      </c>
      <c r="G50" t="n">
        <v>61.47</v>
      </c>
      <c r="H50" t="n">
        <v>0.75</v>
      </c>
      <c r="I50" t="n">
        <v>7</v>
      </c>
      <c r="J50" t="n">
        <v>310.23</v>
      </c>
      <c r="K50" t="n">
        <v>61.2</v>
      </c>
      <c r="L50" t="n">
        <v>13</v>
      </c>
      <c r="M50" t="n">
        <v>5</v>
      </c>
      <c r="N50" t="n">
        <v>91.03</v>
      </c>
      <c r="O50" t="n">
        <v>38495.87</v>
      </c>
      <c r="P50" t="n">
        <v>107.81</v>
      </c>
      <c r="Q50" t="n">
        <v>605.9400000000001</v>
      </c>
      <c r="R50" t="n">
        <v>27.78</v>
      </c>
      <c r="S50" t="n">
        <v>21.88</v>
      </c>
      <c r="T50" t="n">
        <v>1929.45</v>
      </c>
      <c r="U50" t="n">
        <v>0.79</v>
      </c>
      <c r="V50" t="n">
        <v>0.86</v>
      </c>
      <c r="W50" t="n">
        <v>1</v>
      </c>
      <c r="X50" t="n">
        <v>0.11</v>
      </c>
      <c r="Y50" t="n">
        <v>1</v>
      </c>
      <c r="Z50" t="n">
        <v>10</v>
      </c>
      <c r="AA50" t="n">
        <v>86.15499966231269</v>
      </c>
      <c r="AB50" t="n">
        <v>117.88107142826</v>
      </c>
      <c r="AC50" t="n">
        <v>106.6306674183004</v>
      </c>
      <c r="AD50" t="n">
        <v>86154.99966231269</v>
      </c>
      <c r="AE50" t="n">
        <v>117881.07142826</v>
      </c>
      <c r="AF50" t="n">
        <v>2.092501655730728e-06</v>
      </c>
      <c r="AG50" t="n">
        <v>0.109375</v>
      </c>
      <c r="AH50" t="n">
        <v>106630.6674183004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9.525600000000001</v>
      </c>
      <c r="E51" t="n">
        <v>10.5</v>
      </c>
      <c r="F51" t="n">
        <v>7.17</v>
      </c>
      <c r="G51" t="n">
        <v>61.47</v>
      </c>
      <c r="H51" t="n">
        <v>0.76</v>
      </c>
      <c r="I51" t="n">
        <v>7</v>
      </c>
      <c r="J51" t="n">
        <v>310.77</v>
      </c>
      <c r="K51" t="n">
        <v>61.2</v>
      </c>
      <c r="L51" t="n">
        <v>13.25</v>
      </c>
      <c r="M51" t="n">
        <v>5</v>
      </c>
      <c r="N51" t="n">
        <v>91.33</v>
      </c>
      <c r="O51" t="n">
        <v>38563.14</v>
      </c>
      <c r="P51" t="n">
        <v>107.69</v>
      </c>
      <c r="Q51" t="n">
        <v>605.87</v>
      </c>
      <c r="R51" t="n">
        <v>27.74</v>
      </c>
      <c r="S51" t="n">
        <v>21.88</v>
      </c>
      <c r="T51" t="n">
        <v>1909.4</v>
      </c>
      <c r="U51" t="n">
        <v>0.79</v>
      </c>
      <c r="V51" t="n">
        <v>0.86</v>
      </c>
      <c r="W51" t="n">
        <v>1</v>
      </c>
      <c r="X51" t="n">
        <v>0.11</v>
      </c>
      <c r="Y51" t="n">
        <v>1</v>
      </c>
      <c r="Z51" t="n">
        <v>10</v>
      </c>
      <c r="AA51" t="n">
        <v>86.09086215266792</v>
      </c>
      <c r="AB51" t="n">
        <v>117.7933156580169</v>
      </c>
      <c r="AC51" t="n">
        <v>106.5512869356032</v>
      </c>
      <c r="AD51" t="n">
        <v>86090.86215266792</v>
      </c>
      <c r="AE51" t="n">
        <v>117793.3156580169</v>
      </c>
      <c r="AF51" t="n">
        <v>2.092391825807898e-06</v>
      </c>
      <c r="AG51" t="n">
        <v>0.109375</v>
      </c>
      <c r="AH51" t="n">
        <v>106551.2869356032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9.515499999999999</v>
      </c>
      <c r="E52" t="n">
        <v>10.51</v>
      </c>
      <c r="F52" t="n">
        <v>7.18</v>
      </c>
      <c r="G52" t="n">
        <v>61.57</v>
      </c>
      <c r="H52" t="n">
        <v>0.77</v>
      </c>
      <c r="I52" t="n">
        <v>7</v>
      </c>
      <c r="J52" t="n">
        <v>311.32</v>
      </c>
      <c r="K52" t="n">
        <v>61.2</v>
      </c>
      <c r="L52" t="n">
        <v>13.5</v>
      </c>
      <c r="M52" t="n">
        <v>5</v>
      </c>
      <c r="N52" t="n">
        <v>91.62</v>
      </c>
      <c r="O52" t="n">
        <v>38630.55</v>
      </c>
      <c r="P52" t="n">
        <v>108.32</v>
      </c>
      <c r="Q52" t="n">
        <v>605.86</v>
      </c>
      <c r="R52" t="n">
        <v>28.11</v>
      </c>
      <c r="S52" t="n">
        <v>21.88</v>
      </c>
      <c r="T52" t="n">
        <v>2095.56</v>
      </c>
      <c r="U52" t="n">
        <v>0.78</v>
      </c>
      <c r="V52" t="n">
        <v>0.86</v>
      </c>
      <c r="W52" t="n">
        <v>1</v>
      </c>
      <c r="X52" t="n">
        <v>0.12</v>
      </c>
      <c r="Y52" t="n">
        <v>1</v>
      </c>
      <c r="Z52" t="n">
        <v>10</v>
      </c>
      <c r="AA52" t="n">
        <v>86.57230456696247</v>
      </c>
      <c r="AB52" t="n">
        <v>118.4520464089947</v>
      </c>
      <c r="AC52" t="n">
        <v>107.1471493482423</v>
      </c>
      <c r="AD52" t="n">
        <v>86572.30456696247</v>
      </c>
      <c r="AE52" t="n">
        <v>118452.0464089947</v>
      </c>
      <c r="AF52" t="n">
        <v>2.090173261366743e-06</v>
      </c>
      <c r="AG52" t="n">
        <v>0.1094791666666667</v>
      </c>
      <c r="AH52" t="n">
        <v>107147.1493482423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9.514699999999999</v>
      </c>
      <c r="E53" t="n">
        <v>10.51</v>
      </c>
      <c r="F53" t="n">
        <v>7.18</v>
      </c>
      <c r="G53" t="n">
        <v>61.57</v>
      </c>
      <c r="H53" t="n">
        <v>0.79</v>
      </c>
      <c r="I53" t="n">
        <v>7</v>
      </c>
      <c r="J53" t="n">
        <v>311.87</v>
      </c>
      <c r="K53" t="n">
        <v>61.2</v>
      </c>
      <c r="L53" t="n">
        <v>13.75</v>
      </c>
      <c r="M53" t="n">
        <v>5</v>
      </c>
      <c r="N53" t="n">
        <v>91.92</v>
      </c>
      <c r="O53" t="n">
        <v>38698.21</v>
      </c>
      <c r="P53" t="n">
        <v>108.43</v>
      </c>
      <c r="Q53" t="n">
        <v>605.84</v>
      </c>
      <c r="R53" t="n">
        <v>28.21</v>
      </c>
      <c r="S53" t="n">
        <v>21.88</v>
      </c>
      <c r="T53" t="n">
        <v>2148.93</v>
      </c>
      <c r="U53" t="n">
        <v>0.78</v>
      </c>
      <c r="V53" t="n">
        <v>0.86</v>
      </c>
      <c r="W53" t="n">
        <v>1</v>
      </c>
      <c r="X53" t="n">
        <v>0.13</v>
      </c>
      <c r="Y53" t="n">
        <v>1</v>
      </c>
      <c r="Z53" t="n">
        <v>10</v>
      </c>
      <c r="AA53" t="n">
        <v>86.64233177186721</v>
      </c>
      <c r="AB53" t="n">
        <v>118.5478607201275</v>
      </c>
      <c r="AC53" t="n">
        <v>107.2338192759969</v>
      </c>
      <c r="AD53" t="n">
        <v>86642.3317718672</v>
      </c>
      <c r="AE53" t="n">
        <v>118547.8607201275</v>
      </c>
      <c r="AF53" t="n">
        <v>2.089997533490217e-06</v>
      </c>
      <c r="AG53" t="n">
        <v>0.1094791666666667</v>
      </c>
      <c r="AH53" t="n">
        <v>107233.8192759969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9.5258</v>
      </c>
      <c r="E54" t="n">
        <v>10.5</v>
      </c>
      <c r="F54" t="n">
        <v>7.17</v>
      </c>
      <c r="G54" t="n">
        <v>61.47</v>
      </c>
      <c r="H54" t="n">
        <v>0.8</v>
      </c>
      <c r="I54" t="n">
        <v>7</v>
      </c>
      <c r="J54" t="n">
        <v>312.42</v>
      </c>
      <c r="K54" t="n">
        <v>61.2</v>
      </c>
      <c r="L54" t="n">
        <v>14</v>
      </c>
      <c r="M54" t="n">
        <v>5</v>
      </c>
      <c r="N54" t="n">
        <v>92.22</v>
      </c>
      <c r="O54" t="n">
        <v>38765.89</v>
      </c>
      <c r="P54" t="n">
        <v>107.65</v>
      </c>
      <c r="Q54" t="n">
        <v>605.84</v>
      </c>
      <c r="R54" t="n">
        <v>27.75</v>
      </c>
      <c r="S54" t="n">
        <v>21.88</v>
      </c>
      <c r="T54" t="n">
        <v>1914.68</v>
      </c>
      <c r="U54" t="n">
        <v>0.79</v>
      </c>
      <c r="V54" t="n">
        <v>0.86</v>
      </c>
      <c r="W54" t="n">
        <v>1</v>
      </c>
      <c r="X54" t="n">
        <v>0.11</v>
      </c>
      <c r="Y54" t="n">
        <v>1</v>
      </c>
      <c r="Z54" t="n">
        <v>10</v>
      </c>
      <c r="AA54" t="n">
        <v>86.06624477442762</v>
      </c>
      <c r="AB54" t="n">
        <v>117.7596330750664</v>
      </c>
      <c r="AC54" t="n">
        <v>106.5208189710957</v>
      </c>
      <c r="AD54" t="n">
        <v>86066.24477442761</v>
      </c>
      <c r="AE54" t="n">
        <v>117759.6330750664</v>
      </c>
      <c r="AF54" t="n">
        <v>2.09243575777703e-06</v>
      </c>
      <c r="AG54" t="n">
        <v>0.109375</v>
      </c>
      <c r="AH54" t="n">
        <v>106520.8189710957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9.5205</v>
      </c>
      <c r="E55" t="n">
        <v>10.5</v>
      </c>
      <c r="F55" t="n">
        <v>7.18</v>
      </c>
      <c r="G55" t="n">
        <v>61.52</v>
      </c>
      <c r="H55" t="n">
        <v>0.8100000000000001</v>
      </c>
      <c r="I55" t="n">
        <v>7</v>
      </c>
      <c r="J55" t="n">
        <v>312.97</v>
      </c>
      <c r="K55" t="n">
        <v>61.2</v>
      </c>
      <c r="L55" t="n">
        <v>14.25</v>
      </c>
      <c r="M55" t="n">
        <v>5</v>
      </c>
      <c r="N55" t="n">
        <v>92.52</v>
      </c>
      <c r="O55" t="n">
        <v>38833.69</v>
      </c>
      <c r="P55" t="n">
        <v>107.13</v>
      </c>
      <c r="Q55" t="n">
        <v>605.84</v>
      </c>
      <c r="R55" t="n">
        <v>27.87</v>
      </c>
      <c r="S55" t="n">
        <v>21.88</v>
      </c>
      <c r="T55" t="n">
        <v>1977.28</v>
      </c>
      <c r="U55" t="n">
        <v>0.79</v>
      </c>
      <c r="V55" t="n">
        <v>0.86</v>
      </c>
      <c r="W55" t="n">
        <v>1</v>
      </c>
      <c r="X55" t="n">
        <v>0.12</v>
      </c>
      <c r="Y55" t="n">
        <v>1</v>
      </c>
      <c r="Z55" t="n">
        <v>10</v>
      </c>
      <c r="AA55" t="n">
        <v>85.8473379647035</v>
      </c>
      <c r="AB55" t="n">
        <v>117.4601151205152</v>
      </c>
      <c r="AC55" t="n">
        <v>106.2498865897507</v>
      </c>
      <c r="AD55" t="n">
        <v>85847.3379647035</v>
      </c>
      <c r="AE55" t="n">
        <v>117460.1151205152</v>
      </c>
      <c r="AF55" t="n">
        <v>2.091271560595038e-06</v>
      </c>
      <c r="AG55" t="n">
        <v>0.109375</v>
      </c>
      <c r="AH55" t="n">
        <v>106249.8865897507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9.512499999999999</v>
      </c>
      <c r="E56" t="n">
        <v>10.51</v>
      </c>
      <c r="F56" t="n">
        <v>7.19</v>
      </c>
      <c r="G56" t="n">
        <v>61.6</v>
      </c>
      <c r="H56" t="n">
        <v>0.82</v>
      </c>
      <c r="I56" t="n">
        <v>7</v>
      </c>
      <c r="J56" t="n">
        <v>313.52</v>
      </c>
      <c r="K56" t="n">
        <v>61.2</v>
      </c>
      <c r="L56" t="n">
        <v>14.5</v>
      </c>
      <c r="M56" t="n">
        <v>5</v>
      </c>
      <c r="N56" t="n">
        <v>92.81999999999999</v>
      </c>
      <c r="O56" t="n">
        <v>38901.63</v>
      </c>
      <c r="P56" t="n">
        <v>106.69</v>
      </c>
      <c r="Q56" t="n">
        <v>605.85</v>
      </c>
      <c r="R56" t="n">
        <v>28.2</v>
      </c>
      <c r="S56" t="n">
        <v>21.88</v>
      </c>
      <c r="T56" t="n">
        <v>2143.02</v>
      </c>
      <c r="U56" t="n">
        <v>0.78</v>
      </c>
      <c r="V56" t="n">
        <v>0.86</v>
      </c>
      <c r="W56" t="n">
        <v>1</v>
      </c>
      <c r="X56" t="n">
        <v>0.13</v>
      </c>
      <c r="Y56" t="n">
        <v>1</v>
      </c>
      <c r="Z56" t="n">
        <v>10</v>
      </c>
      <c r="AA56" t="n">
        <v>85.69802818365707</v>
      </c>
      <c r="AB56" t="n">
        <v>117.2558228910049</v>
      </c>
      <c r="AC56" t="n">
        <v>106.0650917238989</v>
      </c>
      <c r="AD56" t="n">
        <v>85698.02818365708</v>
      </c>
      <c r="AE56" t="n">
        <v>117255.8228910049</v>
      </c>
      <c r="AF56" t="n">
        <v>2.089514281829768e-06</v>
      </c>
      <c r="AG56" t="n">
        <v>0.1094791666666667</v>
      </c>
      <c r="AH56" t="n">
        <v>106065.0917238989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9.5246</v>
      </c>
      <c r="E57" t="n">
        <v>10.5</v>
      </c>
      <c r="F57" t="n">
        <v>7.17</v>
      </c>
      <c r="G57" t="n">
        <v>61.48</v>
      </c>
      <c r="H57" t="n">
        <v>0.84</v>
      </c>
      <c r="I57" t="n">
        <v>7</v>
      </c>
      <c r="J57" t="n">
        <v>314.07</v>
      </c>
      <c r="K57" t="n">
        <v>61.2</v>
      </c>
      <c r="L57" t="n">
        <v>14.75</v>
      </c>
      <c r="M57" t="n">
        <v>5</v>
      </c>
      <c r="N57" t="n">
        <v>93.12</v>
      </c>
      <c r="O57" t="n">
        <v>38969.71</v>
      </c>
      <c r="P57" t="n">
        <v>105.89</v>
      </c>
      <c r="Q57" t="n">
        <v>605.84</v>
      </c>
      <c r="R57" t="n">
        <v>27.79</v>
      </c>
      <c r="S57" t="n">
        <v>21.88</v>
      </c>
      <c r="T57" t="n">
        <v>1937.67</v>
      </c>
      <c r="U57" t="n">
        <v>0.79</v>
      </c>
      <c r="V57" t="n">
        <v>0.86</v>
      </c>
      <c r="W57" t="n">
        <v>1</v>
      </c>
      <c r="X57" t="n">
        <v>0.12</v>
      </c>
      <c r="Y57" t="n">
        <v>1</v>
      </c>
      <c r="Z57" t="n">
        <v>10</v>
      </c>
      <c r="AA57" t="n">
        <v>85.07124809793501</v>
      </c>
      <c r="AB57" t="n">
        <v>116.3982347261346</v>
      </c>
      <c r="AC57" t="n">
        <v>105.289350569851</v>
      </c>
      <c r="AD57" t="n">
        <v>85071.24809793501</v>
      </c>
      <c r="AE57" t="n">
        <v>116398.2347261346</v>
      </c>
      <c r="AF57" t="n">
        <v>2.092172165962239e-06</v>
      </c>
      <c r="AG57" t="n">
        <v>0.109375</v>
      </c>
      <c r="AH57" t="n">
        <v>105289.350569851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9.596399999999999</v>
      </c>
      <c r="E58" t="n">
        <v>10.42</v>
      </c>
      <c r="F58" t="n">
        <v>7.15</v>
      </c>
      <c r="G58" t="n">
        <v>71.48</v>
      </c>
      <c r="H58" t="n">
        <v>0.85</v>
      </c>
      <c r="I58" t="n">
        <v>6</v>
      </c>
      <c r="J58" t="n">
        <v>314.62</v>
      </c>
      <c r="K58" t="n">
        <v>61.2</v>
      </c>
      <c r="L58" t="n">
        <v>15</v>
      </c>
      <c r="M58" t="n">
        <v>4</v>
      </c>
      <c r="N58" t="n">
        <v>93.43000000000001</v>
      </c>
      <c r="O58" t="n">
        <v>39037.92</v>
      </c>
      <c r="P58" t="n">
        <v>104.56</v>
      </c>
      <c r="Q58" t="n">
        <v>605.84</v>
      </c>
      <c r="R58" t="n">
        <v>26.99</v>
      </c>
      <c r="S58" t="n">
        <v>21.88</v>
      </c>
      <c r="T58" t="n">
        <v>1541.98</v>
      </c>
      <c r="U58" t="n">
        <v>0.8100000000000001</v>
      </c>
      <c r="V58" t="n">
        <v>0.87</v>
      </c>
      <c r="W58" t="n">
        <v>1</v>
      </c>
      <c r="X58" t="n">
        <v>0.09</v>
      </c>
      <c r="Y58" t="n">
        <v>1</v>
      </c>
      <c r="Z58" t="n">
        <v>10</v>
      </c>
      <c r="AA58" t="n">
        <v>83.63015800056111</v>
      </c>
      <c r="AB58" t="n">
        <v>114.4264716785005</v>
      </c>
      <c r="AC58" t="n">
        <v>103.5057698200956</v>
      </c>
      <c r="AD58" t="n">
        <v>83630.1580005611</v>
      </c>
      <c r="AE58" t="n">
        <v>114426.4716785005</v>
      </c>
      <c r="AF58" t="n">
        <v>2.107943742880544e-06</v>
      </c>
      <c r="AG58" t="n">
        <v>0.1085416666666667</v>
      </c>
      <c r="AH58" t="n">
        <v>103505.7698200956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9.5921</v>
      </c>
      <c r="E59" t="n">
        <v>10.43</v>
      </c>
      <c r="F59" t="n">
        <v>7.15</v>
      </c>
      <c r="G59" t="n">
        <v>71.53</v>
      </c>
      <c r="H59" t="n">
        <v>0.86</v>
      </c>
      <c r="I59" t="n">
        <v>6</v>
      </c>
      <c r="J59" t="n">
        <v>315.18</v>
      </c>
      <c r="K59" t="n">
        <v>61.2</v>
      </c>
      <c r="L59" t="n">
        <v>15.25</v>
      </c>
      <c r="M59" t="n">
        <v>4</v>
      </c>
      <c r="N59" t="n">
        <v>93.73</v>
      </c>
      <c r="O59" t="n">
        <v>39106.27</v>
      </c>
      <c r="P59" t="n">
        <v>104.52</v>
      </c>
      <c r="Q59" t="n">
        <v>605.84</v>
      </c>
      <c r="R59" t="n">
        <v>27.07</v>
      </c>
      <c r="S59" t="n">
        <v>21.88</v>
      </c>
      <c r="T59" t="n">
        <v>1583.57</v>
      </c>
      <c r="U59" t="n">
        <v>0.8100000000000001</v>
      </c>
      <c r="V59" t="n">
        <v>0.86</v>
      </c>
      <c r="W59" t="n">
        <v>1</v>
      </c>
      <c r="X59" t="n">
        <v>0.1</v>
      </c>
      <c r="Y59" t="n">
        <v>1</v>
      </c>
      <c r="Z59" t="n">
        <v>10</v>
      </c>
      <c r="AA59" t="n">
        <v>83.6443996724682</v>
      </c>
      <c r="AB59" t="n">
        <v>114.445957762302</v>
      </c>
      <c r="AC59" t="n">
        <v>103.523396179408</v>
      </c>
      <c r="AD59" t="n">
        <v>83644.39967246819</v>
      </c>
      <c r="AE59" t="n">
        <v>114445.957762302</v>
      </c>
      <c r="AF59" t="n">
        <v>2.106999205544212e-06</v>
      </c>
      <c r="AG59" t="n">
        <v>0.1086458333333333</v>
      </c>
      <c r="AH59" t="n">
        <v>103523.396179408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9.582100000000001</v>
      </c>
      <c r="E60" t="n">
        <v>10.44</v>
      </c>
      <c r="F60" t="n">
        <v>7.16</v>
      </c>
      <c r="G60" t="n">
        <v>71.64</v>
      </c>
      <c r="H60" t="n">
        <v>0.87</v>
      </c>
      <c r="I60" t="n">
        <v>6</v>
      </c>
      <c r="J60" t="n">
        <v>315.73</v>
      </c>
      <c r="K60" t="n">
        <v>61.2</v>
      </c>
      <c r="L60" t="n">
        <v>15.5</v>
      </c>
      <c r="M60" t="n">
        <v>4</v>
      </c>
      <c r="N60" t="n">
        <v>94.03</v>
      </c>
      <c r="O60" t="n">
        <v>39174.75</v>
      </c>
      <c r="P60" t="n">
        <v>104.21</v>
      </c>
      <c r="Q60" t="n">
        <v>605.84</v>
      </c>
      <c r="R60" t="n">
        <v>27.44</v>
      </c>
      <c r="S60" t="n">
        <v>21.88</v>
      </c>
      <c r="T60" t="n">
        <v>1764.35</v>
      </c>
      <c r="U60" t="n">
        <v>0.8</v>
      </c>
      <c r="V60" t="n">
        <v>0.86</v>
      </c>
      <c r="W60" t="n">
        <v>1</v>
      </c>
      <c r="X60" t="n">
        <v>0.11</v>
      </c>
      <c r="Y60" t="n">
        <v>1</v>
      </c>
      <c r="Z60" t="n">
        <v>10</v>
      </c>
      <c r="AA60" t="n">
        <v>83.58521578109949</v>
      </c>
      <c r="AB60" t="n">
        <v>114.3649797511224</v>
      </c>
      <c r="AC60" t="n">
        <v>103.450146595962</v>
      </c>
      <c r="AD60" t="n">
        <v>83585.2157810995</v>
      </c>
      <c r="AE60" t="n">
        <v>114364.9797511224</v>
      </c>
      <c r="AF60" t="n">
        <v>2.104802607087623e-06</v>
      </c>
      <c r="AG60" t="n">
        <v>0.10875</v>
      </c>
      <c r="AH60" t="n">
        <v>103450.146595962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9.5867</v>
      </c>
      <c r="E61" t="n">
        <v>10.43</v>
      </c>
      <c r="F61" t="n">
        <v>7.16</v>
      </c>
      <c r="G61" t="n">
        <v>71.59</v>
      </c>
      <c r="H61" t="n">
        <v>0.89</v>
      </c>
      <c r="I61" t="n">
        <v>6</v>
      </c>
      <c r="J61" t="n">
        <v>316.29</v>
      </c>
      <c r="K61" t="n">
        <v>61.2</v>
      </c>
      <c r="L61" t="n">
        <v>15.75</v>
      </c>
      <c r="M61" t="n">
        <v>3</v>
      </c>
      <c r="N61" t="n">
        <v>94.34</v>
      </c>
      <c r="O61" t="n">
        <v>39243.37</v>
      </c>
      <c r="P61" t="n">
        <v>103.57</v>
      </c>
      <c r="Q61" t="n">
        <v>605.84</v>
      </c>
      <c r="R61" t="n">
        <v>27.34</v>
      </c>
      <c r="S61" t="n">
        <v>21.88</v>
      </c>
      <c r="T61" t="n">
        <v>1717.57</v>
      </c>
      <c r="U61" t="n">
        <v>0.8</v>
      </c>
      <c r="V61" t="n">
        <v>0.86</v>
      </c>
      <c r="W61" t="n">
        <v>1</v>
      </c>
      <c r="X61" t="n">
        <v>0.1</v>
      </c>
      <c r="Y61" t="n">
        <v>1</v>
      </c>
      <c r="Z61" t="n">
        <v>10</v>
      </c>
      <c r="AA61" t="n">
        <v>83.18242616751324</v>
      </c>
      <c r="AB61" t="n">
        <v>113.8138652319903</v>
      </c>
      <c r="AC61" t="n">
        <v>102.9516296730416</v>
      </c>
      <c r="AD61" t="n">
        <v>83182.42616751324</v>
      </c>
      <c r="AE61" t="n">
        <v>113813.8652319903</v>
      </c>
      <c r="AF61" t="n">
        <v>2.105813042377654e-06</v>
      </c>
      <c r="AG61" t="n">
        <v>0.1086458333333333</v>
      </c>
      <c r="AH61" t="n">
        <v>102951.6296730416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9.5946</v>
      </c>
      <c r="E62" t="n">
        <v>10.42</v>
      </c>
      <c r="F62" t="n">
        <v>7.15</v>
      </c>
      <c r="G62" t="n">
        <v>71.5</v>
      </c>
      <c r="H62" t="n">
        <v>0.9</v>
      </c>
      <c r="I62" t="n">
        <v>6</v>
      </c>
      <c r="J62" t="n">
        <v>316.85</v>
      </c>
      <c r="K62" t="n">
        <v>61.2</v>
      </c>
      <c r="L62" t="n">
        <v>16</v>
      </c>
      <c r="M62" t="n">
        <v>3</v>
      </c>
      <c r="N62" t="n">
        <v>94.65000000000001</v>
      </c>
      <c r="O62" t="n">
        <v>39312.13</v>
      </c>
      <c r="P62" t="n">
        <v>103.72</v>
      </c>
      <c r="Q62" t="n">
        <v>605.84</v>
      </c>
      <c r="R62" t="n">
        <v>26.99</v>
      </c>
      <c r="S62" t="n">
        <v>21.88</v>
      </c>
      <c r="T62" t="n">
        <v>1544.14</v>
      </c>
      <c r="U62" t="n">
        <v>0.8100000000000001</v>
      </c>
      <c r="V62" t="n">
        <v>0.87</v>
      </c>
      <c r="W62" t="n">
        <v>1</v>
      </c>
      <c r="X62" t="n">
        <v>0.09</v>
      </c>
      <c r="Y62" t="n">
        <v>1</v>
      </c>
      <c r="Z62" t="n">
        <v>10</v>
      </c>
      <c r="AA62" t="n">
        <v>83.16903687289779</v>
      </c>
      <c r="AB62" t="n">
        <v>113.7955454084035</v>
      </c>
      <c r="AC62" t="n">
        <v>102.9350582677059</v>
      </c>
      <c r="AD62" t="n">
        <v>83169.03687289779</v>
      </c>
      <c r="AE62" t="n">
        <v>113795.5454084035</v>
      </c>
      <c r="AF62" t="n">
        <v>2.107548355158359e-06</v>
      </c>
      <c r="AG62" t="n">
        <v>0.1085416666666667</v>
      </c>
      <c r="AH62" t="n">
        <v>102935.0582677059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9.5928</v>
      </c>
      <c r="E63" t="n">
        <v>10.42</v>
      </c>
      <c r="F63" t="n">
        <v>7.15</v>
      </c>
      <c r="G63" t="n">
        <v>71.52</v>
      </c>
      <c r="H63" t="n">
        <v>0.91</v>
      </c>
      <c r="I63" t="n">
        <v>6</v>
      </c>
      <c r="J63" t="n">
        <v>317.41</v>
      </c>
      <c r="K63" t="n">
        <v>61.2</v>
      </c>
      <c r="L63" t="n">
        <v>16.25</v>
      </c>
      <c r="M63" t="n">
        <v>3</v>
      </c>
      <c r="N63" t="n">
        <v>94.95999999999999</v>
      </c>
      <c r="O63" t="n">
        <v>39381.03</v>
      </c>
      <c r="P63" t="n">
        <v>103.49</v>
      </c>
      <c r="Q63" t="n">
        <v>605.84</v>
      </c>
      <c r="R63" t="n">
        <v>27.12</v>
      </c>
      <c r="S63" t="n">
        <v>21.88</v>
      </c>
      <c r="T63" t="n">
        <v>1608.5</v>
      </c>
      <c r="U63" t="n">
        <v>0.8100000000000001</v>
      </c>
      <c r="V63" t="n">
        <v>0.86</v>
      </c>
      <c r="W63" t="n">
        <v>1</v>
      </c>
      <c r="X63" t="n">
        <v>0.09</v>
      </c>
      <c r="Y63" t="n">
        <v>1</v>
      </c>
      <c r="Z63" t="n">
        <v>10</v>
      </c>
      <c r="AA63" t="n">
        <v>83.05379335029092</v>
      </c>
      <c r="AB63" t="n">
        <v>113.6378641365875</v>
      </c>
      <c r="AC63" t="n">
        <v>102.7924258751648</v>
      </c>
      <c r="AD63" t="n">
        <v>83053.79335029091</v>
      </c>
      <c r="AE63" t="n">
        <v>113637.8641365875</v>
      </c>
      <c r="AF63" t="n">
        <v>2.107152967436173e-06</v>
      </c>
      <c r="AG63" t="n">
        <v>0.1085416666666667</v>
      </c>
      <c r="AH63" t="n">
        <v>102792.4258751648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9.5852</v>
      </c>
      <c r="E64" t="n">
        <v>10.43</v>
      </c>
      <c r="F64" t="n">
        <v>7.16</v>
      </c>
      <c r="G64" t="n">
        <v>71.59999999999999</v>
      </c>
      <c r="H64" t="n">
        <v>0.92</v>
      </c>
      <c r="I64" t="n">
        <v>6</v>
      </c>
      <c r="J64" t="n">
        <v>317.97</v>
      </c>
      <c r="K64" t="n">
        <v>61.2</v>
      </c>
      <c r="L64" t="n">
        <v>16.5</v>
      </c>
      <c r="M64" t="n">
        <v>2</v>
      </c>
      <c r="N64" t="n">
        <v>95.27</v>
      </c>
      <c r="O64" t="n">
        <v>39450.07</v>
      </c>
      <c r="P64" t="n">
        <v>103.52</v>
      </c>
      <c r="Q64" t="n">
        <v>605.84</v>
      </c>
      <c r="R64" t="n">
        <v>27.2</v>
      </c>
      <c r="S64" t="n">
        <v>21.88</v>
      </c>
      <c r="T64" t="n">
        <v>1646.82</v>
      </c>
      <c r="U64" t="n">
        <v>0.8</v>
      </c>
      <c r="V64" t="n">
        <v>0.86</v>
      </c>
      <c r="W64" t="n">
        <v>1</v>
      </c>
      <c r="X64" t="n">
        <v>0.1</v>
      </c>
      <c r="Y64" t="n">
        <v>1</v>
      </c>
      <c r="Z64" t="n">
        <v>10</v>
      </c>
      <c r="AA64" t="n">
        <v>83.16674647344959</v>
      </c>
      <c r="AB64" t="n">
        <v>113.7924115828332</v>
      </c>
      <c r="AC64" t="n">
        <v>102.9322235300496</v>
      </c>
      <c r="AD64" t="n">
        <v>83166.74647344959</v>
      </c>
      <c r="AE64" t="n">
        <v>113792.4115828332</v>
      </c>
      <c r="AF64" t="n">
        <v>2.105483552609165e-06</v>
      </c>
      <c r="AG64" t="n">
        <v>0.1086458333333333</v>
      </c>
      <c r="AH64" t="n">
        <v>102932.2235300496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9.586499999999999</v>
      </c>
      <c r="E65" t="n">
        <v>10.43</v>
      </c>
      <c r="F65" t="n">
        <v>7.16</v>
      </c>
      <c r="G65" t="n">
        <v>71.59</v>
      </c>
      <c r="H65" t="n">
        <v>0.9399999999999999</v>
      </c>
      <c r="I65" t="n">
        <v>6</v>
      </c>
      <c r="J65" t="n">
        <v>318.53</v>
      </c>
      <c r="K65" t="n">
        <v>61.2</v>
      </c>
      <c r="L65" t="n">
        <v>16.75</v>
      </c>
      <c r="M65" t="n">
        <v>2</v>
      </c>
      <c r="N65" t="n">
        <v>95.58</v>
      </c>
      <c r="O65" t="n">
        <v>39519.26</v>
      </c>
      <c r="P65" t="n">
        <v>103.34</v>
      </c>
      <c r="Q65" t="n">
        <v>605.84</v>
      </c>
      <c r="R65" t="n">
        <v>27.21</v>
      </c>
      <c r="S65" t="n">
        <v>21.88</v>
      </c>
      <c r="T65" t="n">
        <v>1653.04</v>
      </c>
      <c r="U65" t="n">
        <v>0.8</v>
      </c>
      <c r="V65" t="n">
        <v>0.86</v>
      </c>
      <c r="W65" t="n">
        <v>1</v>
      </c>
      <c r="X65" t="n">
        <v>0.1</v>
      </c>
      <c r="Y65" t="n">
        <v>1</v>
      </c>
      <c r="Z65" t="n">
        <v>10</v>
      </c>
      <c r="AA65" t="n">
        <v>83.05355642216725</v>
      </c>
      <c r="AB65" t="n">
        <v>113.6375399610761</v>
      </c>
      <c r="AC65" t="n">
        <v>102.7921326385093</v>
      </c>
      <c r="AD65" t="n">
        <v>83053.55642216725</v>
      </c>
      <c r="AE65" t="n">
        <v>113637.5399610761</v>
      </c>
      <c r="AF65" t="n">
        <v>2.105769110408522e-06</v>
      </c>
      <c r="AG65" t="n">
        <v>0.1086458333333333</v>
      </c>
      <c r="AH65" t="n">
        <v>102792.1326385093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9.593299999999999</v>
      </c>
      <c r="E66" t="n">
        <v>10.42</v>
      </c>
      <c r="F66" t="n">
        <v>7.15</v>
      </c>
      <c r="G66" t="n">
        <v>71.51000000000001</v>
      </c>
      <c r="H66" t="n">
        <v>0.95</v>
      </c>
      <c r="I66" t="n">
        <v>6</v>
      </c>
      <c r="J66" t="n">
        <v>319.09</v>
      </c>
      <c r="K66" t="n">
        <v>61.2</v>
      </c>
      <c r="L66" t="n">
        <v>17</v>
      </c>
      <c r="M66" t="n">
        <v>2</v>
      </c>
      <c r="N66" t="n">
        <v>95.89</v>
      </c>
      <c r="O66" t="n">
        <v>39588.58</v>
      </c>
      <c r="P66" t="n">
        <v>102.91</v>
      </c>
      <c r="Q66" t="n">
        <v>605.84</v>
      </c>
      <c r="R66" t="n">
        <v>27.05</v>
      </c>
      <c r="S66" t="n">
        <v>21.88</v>
      </c>
      <c r="T66" t="n">
        <v>1571.67</v>
      </c>
      <c r="U66" t="n">
        <v>0.8100000000000001</v>
      </c>
      <c r="V66" t="n">
        <v>0.86</v>
      </c>
      <c r="W66" t="n">
        <v>1</v>
      </c>
      <c r="X66" t="n">
        <v>0.09</v>
      </c>
      <c r="Y66" t="n">
        <v>1</v>
      </c>
      <c r="Z66" t="n">
        <v>10</v>
      </c>
      <c r="AA66" t="n">
        <v>82.72055312429391</v>
      </c>
      <c r="AB66" t="n">
        <v>113.1819101578574</v>
      </c>
      <c r="AC66" t="n">
        <v>102.3799875042292</v>
      </c>
      <c r="AD66" t="n">
        <v>82720.55312429392</v>
      </c>
      <c r="AE66" t="n">
        <v>113181.9101578574</v>
      </c>
      <c r="AF66" t="n">
        <v>2.107262797359002e-06</v>
      </c>
      <c r="AG66" t="n">
        <v>0.1085416666666667</v>
      </c>
      <c r="AH66" t="n">
        <v>102379.9875042292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9.585699999999999</v>
      </c>
      <c r="E67" t="n">
        <v>10.43</v>
      </c>
      <c r="F67" t="n">
        <v>7.16</v>
      </c>
      <c r="G67" t="n">
        <v>71.59999999999999</v>
      </c>
      <c r="H67" t="n">
        <v>0.96</v>
      </c>
      <c r="I67" t="n">
        <v>6</v>
      </c>
      <c r="J67" t="n">
        <v>319.65</v>
      </c>
      <c r="K67" t="n">
        <v>61.2</v>
      </c>
      <c r="L67" t="n">
        <v>17.25</v>
      </c>
      <c r="M67" t="n">
        <v>1</v>
      </c>
      <c r="N67" t="n">
        <v>96.2</v>
      </c>
      <c r="O67" t="n">
        <v>39658.05</v>
      </c>
      <c r="P67" t="n">
        <v>102.6</v>
      </c>
      <c r="Q67" t="n">
        <v>605.84</v>
      </c>
      <c r="R67" t="n">
        <v>27.15</v>
      </c>
      <c r="S67" t="n">
        <v>21.88</v>
      </c>
      <c r="T67" t="n">
        <v>1622.48</v>
      </c>
      <c r="U67" t="n">
        <v>0.8100000000000001</v>
      </c>
      <c r="V67" t="n">
        <v>0.86</v>
      </c>
      <c r="W67" t="n">
        <v>1</v>
      </c>
      <c r="X67" t="n">
        <v>0.1</v>
      </c>
      <c r="Y67" t="n">
        <v>1</v>
      </c>
      <c r="Z67" t="n">
        <v>10</v>
      </c>
      <c r="AA67" t="n">
        <v>82.64021260702795</v>
      </c>
      <c r="AB67" t="n">
        <v>113.0719847177607</v>
      </c>
      <c r="AC67" t="n">
        <v>102.280553193854</v>
      </c>
      <c r="AD67" t="n">
        <v>82640.21260702795</v>
      </c>
      <c r="AE67" t="n">
        <v>113071.9847177607</v>
      </c>
      <c r="AF67" t="n">
        <v>2.105593382531995e-06</v>
      </c>
      <c r="AG67" t="n">
        <v>0.1086458333333333</v>
      </c>
      <c r="AH67" t="n">
        <v>102280.553193854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9.5913</v>
      </c>
      <c r="E68" t="n">
        <v>10.43</v>
      </c>
      <c r="F68" t="n">
        <v>7.15</v>
      </c>
      <c r="G68" t="n">
        <v>71.54000000000001</v>
      </c>
      <c r="H68" t="n">
        <v>0.97</v>
      </c>
      <c r="I68" t="n">
        <v>6</v>
      </c>
      <c r="J68" t="n">
        <v>320.22</v>
      </c>
      <c r="K68" t="n">
        <v>61.2</v>
      </c>
      <c r="L68" t="n">
        <v>17.5</v>
      </c>
      <c r="M68" t="n">
        <v>1</v>
      </c>
      <c r="N68" t="n">
        <v>96.52</v>
      </c>
      <c r="O68" t="n">
        <v>39727.66</v>
      </c>
      <c r="P68" t="n">
        <v>102.13</v>
      </c>
      <c r="Q68" t="n">
        <v>605.84</v>
      </c>
      <c r="R68" t="n">
        <v>27.02</v>
      </c>
      <c r="S68" t="n">
        <v>21.88</v>
      </c>
      <c r="T68" t="n">
        <v>1554.39</v>
      </c>
      <c r="U68" t="n">
        <v>0.8100000000000001</v>
      </c>
      <c r="V68" t="n">
        <v>0.86</v>
      </c>
      <c r="W68" t="n">
        <v>1</v>
      </c>
      <c r="X68" t="n">
        <v>0.1</v>
      </c>
      <c r="Y68" t="n">
        <v>1</v>
      </c>
      <c r="Z68" t="n">
        <v>10</v>
      </c>
      <c r="AA68" t="n">
        <v>82.29516142846975</v>
      </c>
      <c r="AB68" t="n">
        <v>112.599870472674</v>
      </c>
      <c r="AC68" t="n">
        <v>101.8534968697017</v>
      </c>
      <c r="AD68" t="n">
        <v>82295.16142846976</v>
      </c>
      <c r="AE68" t="n">
        <v>112599.870472674</v>
      </c>
      <c r="AF68" t="n">
        <v>2.106823477667685e-06</v>
      </c>
      <c r="AG68" t="n">
        <v>0.1086458333333333</v>
      </c>
      <c r="AH68" t="n">
        <v>101853.4968697017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9.5916</v>
      </c>
      <c r="E69" t="n">
        <v>10.43</v>
      </c>
      <c r="F69" t="n">
        <v>7.15</v>
      </c>
      <c r="G69" t="n">
        <v>71.53</v>
      </c>
      <c r="H69" t="n">
        <v>0.99</v>
      </c>
      <c r="I69" t="n">
        <v>6</v>
      </c>
      <c r="J69" t="n">
        <v>320.78</v>
      </c>
      <c r="K69" t="n">
        <v>61.2</v>
      </c>
      <c r="L69" t="n">
        <v>17.75</v>
      </c>
      <c r="M69" t="n">
        <v>1</v>
      </c>
      <c r="N69" t="n">
        <v>96.83</v>
      </c>
      <c r="O69" t="n">
        <v>39797.41</v>
      </c>
      <c r="P69" t="n">
        <v>102.36</v>
      </c>
      <c r="Q69" t="n">
        <v>605.84</v>
      </c>
      <c r="R69" t="n">
        <v>27.03</v>
      </c>
      <c r="S69" t="n">
        <v>21.88</v>
      </c>
      <c r="T69" t="n">
        <v>1563.4</v>
      </c>
      <c r="U69" t="n">
        <v>0.8100000000000001</v>
      </c>
      <c r="V69" t="n">
        <v>0.86</v>
      </c>
      <c r="W69" t="n">
        <v>1</v>
      </c>
      <c r="X69" t="n">
        <v>0.1</v>
      </c>
      <c r="Y69" t="n">
        <v>1</v>
      </c>
      <c r="Z69" t="n">
        <v>10</v>
      </c>
      <c r="AA69" t="n">
        <v>82.42314379479659</v>
      </c>
      <c r="AB69" t="n">
        <v>112.7749815924658</v>
      </c>
      <c r="AC69" t="n">
        <v>102.0118956299906</v>
      </c>
      <c r="AD69" t="n">
        <v>82423.14379479659</v>
      </c>
      <c r="AE69" t="n">
        <v>112774.9815924658</v>
      </c>
      <c r="AF69" t="n">
        <v>2.106889375621382e-06</v>
      </c>
      <c r="AG69" t="n">
        <v>0.1086458333333333</v>
      </c>
      <c r="AH69" t="n">
        <v>102011.8956299906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9.5923</v>
      </c>
      <c r="E70" t="n">
        <v>10.42</v>
      </c>
      <c r="F70" t="n">
        <v>7.15</v>
      </c>
      <c r="G70" t="n">
        <v>71.53</v>
      </c>
      <c r="H70" t="n">
        <v>1</v>
      </c>
      <c r="I70" t="n">
        <v>6</v>
      </c>
      <c r="J70" t="n">
        <v>321.35</v>
      </c>
      <c r="K70" t="n">
        <v>61.2</v>
      </c>
      <c r="L70" t="n">
        <v>18</v>
      </c>
      <c r="M70" t="n">
        <v>1</v>
      </c>
      <c r="N70" t="n">
        <v>97.15000000000001</v>
      </c>
      <c r="O70" t="n">
        <v>39867.32</v>
      </c>
      <c r="P70" t="n">
        <v>102.64</v>
      </c>
      <c r="Q70" t="n">
        <v>605.86</v>
      </c>
      <c r="R70" t="n">
        <v>27.04</v>
      </c>
      <c r="S70" t="n">
        <v>21.88</v>
      </c>
      <c r="T70" t="n">
        <v>1568.96</v>
      </c>
      <c r="U70" t="n">
        <v>0.8100000000000001</v>
      </c>
      <c r="V70" t="n">
        <v>0.86</v>
      </c>
      <c r="W70" t="n">
        <v>1</v>
      </c>
      <c r="X70" t="n">
        <v>0.09</v>
      </c>
      <c r="Y70" t="n">
        <v>1</v>
      </c>
      <c r="Z70" t="n">
        <v>10</v>
      </c>
      <c r="AA70" t="n">
        <v>82.57579252768386</v>
      </c>
      <c r="AB70" t="n">
        <v>112.9838423231888</v>
      </c>
      <c r="AC70" t="n">
        <v>102.2008229857114</v>
      </c>
      <c r="AD70" t="n">
        <v>82575.79252768387</v>
      </c>
      <c r="AE70" t="n">
        <v>112983.8423231888</v>
      </c>
      <c r="AF70" t="n">
        <v>2.107043137513343e-06</v>
      </c>
      <c r="AG70" t="n">
        <v>0.1085416666666667</v>
      </c>
      <c r="AH70" t="n">
        <v>102200.8229857114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9.5877</v>
      </c>
      <c r="E71" t="n">
        <v>10.43</v>
      </c>
      <c r="F71" t="n">
        <v>7.16</v>
      </c>
      <c r="G71" t="n">
        <v>71.58</v>
      </c>
      <c r="H71" t="n">
        <v>1.01</v>
      </c>
      <c r="I71" t="n">
        <v>6</v>
      </c>
      <c r="J71" t="n">
        <v>321.92</v>
      </c>
      <c r="K71" t="n">
        <v>61.2</v>
      </c>
      <c r="L71" t="n">
        <v>18.25</v>
      </c>
      <c r="M71" t="n">
        <v>1</v>
      </c>
      <c r="N71" t="n">
        <v>97.47</v>
      </c>
      <c r="O71" t="n">
        <v>39937.36</v>
      </c>
      <c r="P71" t="n">
        <v>102.54</v>
      </c>
      <c r="Q71" t="n">
        <v>605.84</v>
      </c>
      <c r="R71" t="n">
        <v>27.15</v>
      </c>
      <c r="S71" t="n">
        <v>21.88</v>
      </c>
      <c r="T71" t="n">
        <v>1621.76</v>
      </c>
      <c r="U71" t="n">
        <v>0.8100000000000001</v>
      </c>
      <c r="V71" t="n">
        <v>0.86</v>
      </c>
      <c r="W71" t="n">
        <v>1</v>
      </c>
      <c r="X71" t="n">
        <v>0.1</v>
      </c>
      <c r="Y71" t="n">
        <v>1</v>
      </c>
      <c r="Z71" t="n">
        <v>10</v>
      </c>
      <c r="AA71" t="n">
        <v>82.58933078413936</v>
      </c>
      <c r="AB71" t="n">
        <v>113.002365962937</v>
      </c>
      <c r="AC71" t="n">
        <v>102.2175787552801</v>
      </c>
      <c r="AD71" t="n">
        <v>82589.33078413937</v>
      </c>
      <c r="AE71" t="n">
        <v>113002.365962937</v>
      </c>
      <c r="AF71" t="n">
        <v>2.106032702223313e-06</v>
      </c>
      <c r="AG71" t="n">
        <v>0.1086458333333333</v>
      </c>
      <c r="AH71" t="n">
        <v>102217.5787552801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9.583399999999999</v>
      </c>
      <c r="E72" t="n">
        <v>10.43</v>
      </c>
      <c r="F72" t="n">
        <v>7.16</v>
      </c>
      <c r="G72" t="n">
        <v>71.62</v>
      </c>
      <c r="H72" t="n">
        <v>1.02</v>
      </c>
      <c r="I72" t="n">
        <v>6</v>
      </c>
      <c r="J72" t="n">
        <v>322.49</v>
      </c>
      <c r="K72" t="n">
        <v>61.2</v>
      </c>
      <c r="L72" t="n">
        <v>18.5</v>
      </c>
      <c r="M72" t="n">
        <v>1</v>
      </c>
      <c r="N72" t="n">
        <v>97.79000000000001</v>
      </c>
      <c r="O72" t="n">
        <v>40007.56</v>
      </c>
      <c r="P72" t="n">
        <v>102.57</v>
      </c>
      <c r="Q72" t="n">
        <v>605.84</v>
      </c>
      <c r="R72" t="n">
        <v>27.26</v>
      </c>
      <c r="S72" t="n">
        <v>21.88</v>
      </c>
      <c r="T72" t="n">
        <v>1678.33</v>
      </c>
      <c r="U72" t="n">
        <v>0.8</v>
      </c>
      <c r="V72" t="n">
        <v>0.86</v>
      </c>
      <c r="W72" t="n">
        <v>1</v>
      </c>
      <c r="X72" t="n">
        <v>0.1</v>
      </c>
      <c r="Y72" t="n">
        <v>1</v>
      </c>
      <c r="Z72" t="n">
        <v>10</v>
      </c>
      <c r="AA72" t="n">
        <v>82.64253555119977</v>
      </c>
      <c r="AB72" t="n">
        <v>113.0751630724576</v>
      </c>
      <c r="AC72" t="n">
        <v>102.2834282108395</v>
      </c>
      <c r="AD72" t="n">
        <v>82642.53555119978</v>
      </c>
      <c r="AE72" t="n">
        <v>113075.1630724576</v>
      </c>
      <c r="AF72" t="n">
        <v>2.105088164886979e-06</v>
      </c>
      <c r="AG72" t="n">
        <v>0.1086458333333333</v>
      </c>
      <c r="AH72" t="n">
        <v>102283.4282108395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9.584899999999999</v>
      </c>
      <c r="E73" t="n">
        <v>10.43</v>
      </c>
      <c r="F73" t="n">
        <v>7.16</v>
      </c>
      <c r="G73" t="n">
        <v>71.61</v>
      </c>
      <c r="H73" t="n">
        <v>1.03</v>
      </c>
      <c r="I73" t="n">
        <v>6</v>
      </c>
      <c r="J73" t="n">
        <v>323.06</v>
      </c>
      <c r="K73" t="n">
        <v>61.2</v>
      </c>
      <c r="L73" t="n">
        <v>18.75</v>
      </c>
      <c r="M73" t="n">
        <v>0</v>
      </c>
      <c r="N73" t="n">
        <v>98.11</v>
      </c>
      <c r="O73" t="n">
        <v>40077.9</v>
      </c>
      <c r="P73" t="n">
        <v>102.58</v>
      </c>
      <c r="Q73" t="n">
        <v>605.84</v>
      </c>
      <c r="R73" t="n">
        <v>27.22</v>
      </c>
      <c r="S73" t="n">
        <v>21.88</v>
      </c>
      <c r="T73" t="n">
        <v>1658.03</v>
      </c>
      <c r="U73" t="n">
        <v>0.8</v>
      </c>
      <c r="V73" t="n">
        <v>0.86</v>
      </c>
      <c r="W73" t="n">
        <v>1</v>
      </c>
      <c r="X73" t="n">
        <v>0.1</v>
      </c>
      <c r="Y73" t="n">
        <v>1</v>
      </c>
      <c r="Z73" t="n">
        <v>10</v>
      </c>
      <c r="AA73" t="n">
        <v>82.63558967766795</v>
      </c>
      <c r="AB73" t="n">
        <v>113.0656594218611</v>
      </c>
      <c r="AC73" t="n">
        <v>102.2748315753174</v>
      </c>
      <c r="AD73" t="n">
        <v>82635.58967766796</v>
      </c>
      <c r="AE73" t="n">
        <v>113065.6594218611</v>
      </c>
      <c r="AF73" t="n">
        <v>2.105417654655468e-06</v>
      </c>
      <c r="AG73" t="n">
        <v>0.1086458333333333</v>
      </c>
      <c r="AH73" t="n">
        <v>102274.8315753174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8.114100000000001</v>
      </c>
      <c r="E2" t="n">
        <v>12.32</v>
      </c>
      <c r="F2" t="n">
        <v>8.369999999999999</v>
      </c>
      <c r="G2" t="n">
        <v>7.73</v>
      </c>
      <c r="H2" t="n">
        <v>0.13</v>
      </c>
      <c r="I2" t="n">
        <v>65</v>
      </c>
      <c r="J2" t="n">
        <v>133.21</v>
      </c>
      <c r="K2" t="n">
        <v>46.47</v>
      </c>
      <c r="L2" t="n">
        <v>1</v>
      </c>
      <c r="M2" t="n">
        <v>63</v>
      </c>
      <c r="N2" t="n">
        <v>20.75</v>
      </c>
      <c r="O2" t="n">
        <v>16663.42</v>
      </c>
      <c r="P2" t="n">
        <v>88.92</v>
      </c>
      <c r="Q2" t="n">
        <v>605.98</v>
      </c>
      <c r="R2" t="n">
        <v>64.79000000000001</v>
      </c>
      <c r="S2" t="n">
        <v>21.88</v>
      </c>
      <c r="T2" t="n">
        <v>20148.38</v>
      </c>
      <c r="U2" t="n">
        <v>0.34</v>
      </c>
      <c r="V2" t="n">
        <v>0.74</v>
      </c>
      <c r="W2" t="n">
        <v>1.11</v>
      </c>
      <c r="X2" t="n">
        <v>1.32</v>
      </c>
      <c r="Y2" t="n">
        <v>1</v>
      </c>
      <c r="Z2" t="n">
        <v>10</v>
      </c>
      <c r="AA2" t="n">
        <v>84.02182026091234</v>
      </c>
      <c r="AB2" t="n">
        <v>114.9623612620322</v>
      </c>
      <c r="AC2" t="n">
        <v>103.990514853901</v>
      </c>
      <c r="AD2" t="n">
        <v>84021.82026091234</v>
      </c>
      <c r="AE2" t="n">
        <v>114962.3612620322</v>
      </c>
      <c r="AF2" t="n">
        <v>2.018653394799968e-06</v>
      </c>
      <c r="AG2" t="n">
        <v>0.1283333333333333</v>
      </c>
      <c r="AH2" t="n">
        <v>103990.514853901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8.6159</v>
      </c>
      <c r="E3" t="n">
        <v>11.61</v>
      </c>
      <c r="F3" t="n">
        <v>8.06</v>
      </c>
      <c r="G3" t="n">
        <v>9.68</v>
      </c>
      <c r="H3" t="n">
        <v>0.17</v>
      </c>
      <c r="I3" t="n">
        <v>50</v>
      </c>
      <c r="J3" t="n">
        <v>133.55</v>
      </c>
      <c r="K3" t="n">
        <v>46.47</v>
      </c>
      <c r="L3" t="n">
        <v>1.25</v>
      </c>
      <c r="M3" t="n">
        <v>48</v>
      </c>
      <c r="N3" t="n">
        <v>20.83</v>
      </c>
      <c r="O3" t="n">
        <v>16704.7</v>
      </c>
      <c r="P3" t="n">
        <v>84.59999999999999</v>
      </c>
      <c r="Q3" t="n">
        <v>606.02</v>
      </c>
      <c r="R3" t="n">
        <v>55.56</v>
      </c>
      <c r="S3" t="n">
        <v>21.88</v>
      </c>
      <c r="T3" t="n">
        <v>15606.48</v>
      </c>
      <c r="U3" t="n">
        <v>0.39</v>
      </c>
      <c r="V3" t="n">
        <v>0.77</v>
      </c>
      <c r="W3" t="n">
        <v>1.07</v>
      </c>
      <c r="X3" t="n">
        <v>1.01</v>
      </c>
      <c r="Y3" t="n">
        <v>1</v>
      </c>
      <c r="Z3" t="n">
        <v>10</v>
      </c>
      <c r="AA3" t="n">
        <v>75.7138865518918</v>
      </c>
      <c r="AB3" t="n">
        <v>103.5950798411885</v>
      </c>
      <c r="AC3" t="n">
        <v>93.70811081777929</v>
      </c>
      <c r="AD3" t="n">
        <v>75713.8865518918</v>
      </c>
      <c r="AE3" t="n">
        <v>103595.0798411885</v>
      </c>
      <c r="AF3" t="n">
        <v>2.143492905467895e-06</v>
      </c>
      <c r="AG3" t="n">
        <v>0.1209375</v>
      </c>
      <c r="AH3" t="n">
        <v>93708.11081777929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8.9825</v>
      </c>
      <c r="E4" t="n">
        <v>11.13</v>
      </c>
      <c r="F4" t="n">
        <v>7.86</v>
      </c>
      <c r="G4" t="n">
        <v>11.8</v>
      </c>
      <c r="H4" t="n">
        <v>0.2</v>
      </c>
      <c r="I4" t="n">
        <v>40</v>
      </c>
      <c r="J4" t="n">
        <v>133.88</v>
      </c>
      <c r="K4" t="n">
        <v>46.47</v>
      </c>
      <c r="L4" t="n">
        <v>1.5</v>
      </c>
      <c r="M4" t="n">
        <v>38</v>
      </c>
      <c r="N4" t="n">
        <v>20.91</v>
      </c>
      <c r="O4" t="n">
        <v>16746.01</v>
      </c>
      <c r="P4" t="n">
        <v>81.39</v>
      </c>
      <c r="Q4" t="n">
        <v>605.9400000000001</v>
      </c>
      <c r="R4" t="n">
        <v>49.02</v>
      </c>
      <c r="S4" t="n">
        <v>21.88</v>
      </c>
      <c r="T4" t="n">
        <v>12388.17</v>
      </c>
      <c r="U4" t="n">
        <v>0.45</v>
      </c>
      <c r="V4" t="n">
        <v>0.79</v>
      </c>
      <c r="W4" t="n">
        <v>1.06</v>
      </c>
      <c r="X4" t="n">
        <v>0.8100000000000001</v>
      </c>
      <c r="Y4" t="n">
        <v>1</v>
      </c>
      <c r="Z4" t="n">
        <v>10</v>
      </c>
      <c r="AA4" t="n">
        <v>70.26212557143721</v>
      </c>
      <c r="AB4" t="n">
        <v>96.13573995301451</v>
      </c>
      <c r="AC4" t="n">
        <v>86.96067985928096</v>
      </c>
      <c r="AD4" t="n">
        <v>70262.12557143721</v>
      </c>
      <c r="AE4" t="n">
        <v>96135.7399530145</v>
      </c>
      <c r="AF4" t="n">
        <v>2.234696900308194e-06</v>
      </c>
      <c r="AG4" t="n">
        <v>0.1159375</v>
      </c>
      <c r="AH4" t="n">
        <v>86960.67985928096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9.2303</v>
      </c>
      <c r="E5" t="n">
        <v>10.83</v>
      </c>
      <c r="F5" t="n">
        <v>7.73</v>
      </c>
      <c r="G5" t="n">
        <v>13.64</v>
      </c>
      <c r="H5" t="n">
        <v>0.23</v>
      </c>
      <c r="I5" t="n">
        <v>34</v>
      </c>
      <c r="J5" t="n">
        <v>134.22</v>
      </c>
      <c r="K5" t="n">
        <v>46.47</v>
      </c>
      <c r="L5" t="n">
        <v>1.75</v>
      </c>
      <c r="M5" t="n">
        <v>32</v>
      </c>
      <c r="N5" t="n">
        <v>21</v>
      </c>
      <c r="O5" t="n">
        <v>16787.35</v>
      </c>
      <c r="P5" t="n">
        <v>79.02</v>
      </c>
      <c r="Q5" t="n">
        <v>606.0599999999999</v>
      </c>
      <c r="R5" t="n">
        <v>45.18</v>
      </c>
      <c r="S5" t="n">
        <v>21.88</v>
      </c>
      <c r="T5" t="n">
        <v>10495.7</v>
      </c>
      <c r="U5" t="n">
        <v>0.48</v>
      </c>
      <c r="V5" t="n">
        <v>0.8</v>
      </c>
      <c r="W5" t="n">
        <v>1.04</v>
      </c>
      <c r="X5" t="n">
        <v>0.67</v>
      </c>
      <c r="Y5" t="n">
        <v>1</v>
      </c>
      <c r="Z5" t="n">
        <v>10</v>
      </c>
      <c r="AA5" t="n">
        <v>66.7165826251384</v>
      </c>
      <c r="AB5" t="n">
        <v>91.28457167557552</v>
      </c>
      <c r="AC5" t="n">
        <v>82.57250027358178</v>
      </c>
      <c r="AD5" t="n">
        <v>66716.5826251384</v>
      </c>
      <c r="AE5" t="n">
        <v>91284.57167557553</v>
      </c>
      <c r="AF5" t="n">
        <v>2.296345427098772e-06</v>
      </c>
      <c r="AG5" t="n">
        <v>0.1128125</v>
      </c>
      <c r="AH5" t="n">
        <v>82572.50027358178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9.4481</v>
      </c>
      <c r="E6" t="n">
        <v>10.58</v>
      </c>
      <c r="F6" t="n">
        <v>7.61</v>
      </c>
      <c r="G6" t="n">
        <v>15.75</v>
      </c>
      <c r="H6" t="n">
        <v>0.26</v>
      </c>
      <c r="I6" t="n">
        <v>29</v>
      </c>
      <c r="J6" t="n">
        <v>134.55</v>
      </c>
      <c r="K6" t="n">
        <v>46.47</v>
      </c>
      <c r="L6" t="n">
        <v>2</v>
      </c>
      <c r="M6" t="n">
        <v>27</v>
      </c>
      <c r="N6" t="n">
        <v>21.09</v>
      </c>
      <c r="O6" t="n">
        <v>16828.84</v>
      </c>
      <c r="P6" t="n">
        <v>76.86</v>
      </c>
      <c r="Q6" t="n">
        <v>605.84</v>
      </c>
      <c r="R6" t="n">
        <v>41.79</v>
      </c>
      <c r="S6" t="n">
        <v>21.88</v>
      </c>
      <c r="T6" t="n">
        <v>8824.719999999999</v>
      </c>
      <c r="U6" t="n">
        <v>0.52</v>
      </c>
      <c r="V6" t="n">
        <v>0.8100000000000001</v>
      </c>
      <c r="W6" t="n">
        <v>1.03</v>
      </c>
      <c r="X6" t="n">
        <v>0.5600000000000001</v>
      </c>
      <c r="Y6" t="n">
        <v>1</v>
      </c>
      <c r="Z6" t="n">
        <v>10</v>
      </c>
      <c r="AA6" t="n">
        <v>63.69637891149958</v>
      </c>
      <c r="AB6" t="n">
        <v>87.1521957125929</v>
      </c>
      <c r="AC6" t="n">
        <v>78.83451247267882</v>
      </c>
      <c r="AD6" t="n">
        <v>63696.37891149958</v>
      </c>
      <c r="AE6" t="n">
        <v>87152.1957125929</v>
      </c>
      <c r="AF6" t="n">
        <v>2.350530451856593e-06</v>
      </c>
      <c r="AG6" t="n">
        <v>0.1102083333333333</v>
      </c>
      <c r="AH6" t="n">
        <v>78834.51247267882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9.6036</v>
      </c>
      <c r="E7" t="n">
        <v>10.41</v>
      </c>
      <c r="F7" t="n">
        <v>7.55</v>
      </c>
      <c r="G7" t="n">
        <v>18.12</v>
      </c>
      <c r="H7" t="n">
        <v>0.29</v>
      </c>
      <c r="I7" t="n">
        <v>25</v>
      </c>
      <c r="J7" t="n">
        <v>134.89</v>
      </c>
      <c r="K7" t="n">
        <v>46.47</v>
      </c>
      <c r="L7" t="n">
        <v>2.25</v>
      </c>
      <c r="M7" t="n">
        <v>23</v>
      </c>
      <c r="N7" t="n">
        <v>21.17</v>
      </c>
      <c r="O7" t="n">
        <v>16870.25</v>
      </c>
      <c r="P7" t="n">
        <v>75.23999999999999</v>
      </c>
      <c r="Q7" t="n">
        <v>605.9299999999999</v>
      </c>
      <c r="R7" t="n">
        <v>39.47</v>
      </c>
      <c r="S7" t="n">
        <v>21.88</v>
      </c>
      <c r="T7" t="n">
        <v>7686.98</v>
      </c>
      <c r="U7" t="n">
        <v>0.55</v>
      </c>
      <c r="V7" t="n">
        <v>0.82</v>
      </c>
      <c r="W7" t="n">
        <v>1.03</v>
      </c>
      <c r="X7" t="n">
        <v>0.49</v>
      </c>
      <c r="Y7" t="n">
        <v>1</v>
      </c>
      <c r="Z7" t="n">
        <v>10</v>
      </c>
      <c r="AA7" t="n">
        <v>61.63786949476782</v>
      </c>
      <c r="AB7" t="n">
        <v>84.33565231359584</v>
      </c>
      <c r="AC7" t="n">
        <v>76.28677602263765</v>
      </c>
      <c r="AD7" t="n">
        <v>61637.86949476782</v>
      </c>
      <c r="AE7" t="n">
        <v>84335.65231359584</v>
      </c>
      <c r="AF7" t="n">
        <v>2.389216270726387e-06</v>
      </c>
      <c r="AG7" t="n">
        <v>0.1084375</v>
      </c>
      <c r="AH7" t="n">
        <v>76286.77602263766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9.755000000000001</v>
      </c>
      <c r="E8" t="n">
        <v>10.25</v>
      </c>
      <c r="F8" t="n">
        <v>7.47</v>
      </c>
      <c r="G8" t="n">
        <v>20.38</v>
      </c>
      <c r="H8" t="n">
        <v>0.33</v>
      </c>
      <c r="I8" t="n">
        <v>22</v>
      </c>
      <c r="J8" t="n">
        <v>135.22</v>
      </c>
      <c r="K8" t="n">
        <v>46.47</v>
      </c>
      <c r="L8" t="n">
        <v>2.5</v>
      </c>
      <c r="M8" t="n">
        <v>20</v>
      </c>
      <c r="N8" t="n">
        <v>21.26</v>
      </c>
      <c r="O8" t="n">
        <v>16911.68</v>
      </c>
      <c r="P8" t="n">
        <v>73.33</v>
      </c>
      <c r="Q8" t="n">
        <v>605.87</v>
      </c>
      <c r="R8" t="n">
        <v>37.14</v>
      </c>
      <c r="S8" t="n">
        <v>21.88</v>
      </c>
      <c r="T8" t="n">
        <v>6536.38</v>
      </c>
      <c r="U8" t="n">
        <v>0.59</v>
      </c>
      <c r="V8" t="n">
        <v>0.83</v>
      </c>
      <c r="W8" t="n">
        <v>1.02</v>
      </c>
      <c r="X8" t="n">
        <v>0.41</v>
      </c>
      <c r="Y8" t="n">
        <v>1</v>
      </c>
      <c r="Z8" t="n">
        <v>10</v>
      </c>
      <c r="AA8" t="n">
        <v>59.46305918214166</v>
      </c>
      <c r="AB8" t="n">
        <v>81.35998089800275</v>
      </c>
      <c r="AC8" t="n">
        <v>73.59509851056673</v>
      </c>
      <c r="AD8" t="n">
        <v>59463.05918214166</v>
      </c>
      <c r="AE8" t="n">
        <v>81359.98089800274</v>
      </c>
      <c r="AF8" t="n">
        <v>2.426882077651704e-06</v>
      </c>
      <c r="AG8" t="n">
        <v>0.1067708333333333</v>
      </c>
      <c r="AH8" t="n">
        <v>73595.09851056674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9.8447</v>
      </c>
      <c r="E9" t="n">
        <v>10.16</v>
      </c>
      <c r="F9" t="n">
        <v>7.43</v>
      </c>
      <c r="G9" t="n">
        <v>22.3</v>
      </c>
      <c r="H9" t="n">
        <v>0.36</v>
      </c>
      <c r="I9" t="n">
        <v>20</v>
      </c>
      <c r="J9" t="n">
        <v>135.56</v>
      </c>
      <c r="K9" t="n">
        <v>46.47</v>
      </c>
      <c r="L9" t="n">
        <v>2.75</v>
      </c>
      <c r="M9" t="n">
        <v>18</v>
      </c>
      <c r="N9" t="n">
        <v>21.34</v>
      </c>
      <c r="O9" t="n">
        <v>16953.14</v>
      </c>
      <c r="P9" t="n">
        <v>71.95999999999999</v>
      </c>
      <c r="Q9" t="n">
        <v>605.86</v>
      </c>
      <c r="R9" t="n">
        <v>35.87</v>
      </c>
      <c r="S9" t="n">
        <v>21.88</v>
      </c>
      <c r="T9" t="n">
        <v>5911.61</v>
      </c>
      <c r="U9" t="n">
        <v>0.61</v>
      </c>
      <c r="V9" t="n">
        <v>0.83</v>
      </c>
      <c r="W9" t="n">
        <v>1.02</v>
      </c>
      <c r="X9" t="n">
        <v>0.38</v>
      </c>
      <c r="Y9" t="n">
        <v>1</v>
      </c>
      <c r="Z9" t="n">
        <v>10</v>
      </c>
      <c r="AA9" t="n">
        <v>58.09071741105174</v>
      </c>
      <c r="AB9" t="n">
        <v>79.48228234335247</v>
      </c>
      <c r="AC9" t="n">
        <v>71.89660487060523</v>
      </c>
      <c r="AD9" t="n">
        <v>58090.71741105174</v>
      </c>
      <c r="AE9" t="n">
        <v>79482.28234335246</v>
      </c>
      <c r="AF9" t="n">
        <v>2.449197948729649e-06</v>
      </c>
      <c r="AG9" t="n">
        <v>0.1058333333333333</v>
      </c>
      <c r="AH9" t="n">
        <v>71896.60487060522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9.9184</v>
      </c>
      <c r="E10" t="n">
        <v>10.08</v>
      </c>
      <c r="F10" t="n">
        <v>7.41</v>
      </c>
      <c r="G10" t="n">
        <v>24.71</v>
      </c>
      <c r="H10" t="n">
        <v>0.39</v>
      </c>
      <c r="I10" t="n">
        <v>18</v>
      </c>
      <c r="J10" t="n">
        <v>135.9</v>
      </c>
      <c r="K10" t="n">
        <v>46.47</v>
      </c>
      <c r="L10" t="n">
        <v>3</v>
      </c>
      <c r="M10" t="n">
        <v>16</v>
      </c>
      <c r="N10" t="n">
        <v>21.43</v>
      </c>
      <c r="O10" t="n">
        <v>16994.64</v>
      </c>
      <c r="P10" t="n">
        <v>70.36</v>
      </c>
      <c r="Q10" t="n">
        <v>605.84</v>
      </c>
      <c r="R10" t="n">
        <v>35.22</v>
      </c>
      <c r="S10" t="n">
        <v>21.88</v>
      </c>
      <c r="T10" t="n">
        <v>5596.11</v>
      </c>
      <c r="U10" t="n">
        <v>0.62</v>
      </c>
      <c r="V10" t="n">
        <v>0.83</v>
      </c>
      <c r="W10" t="n">
        <v>1.02</v>
      </c>
      <c r="X10" t="n">
        <v>0.35</v>
      </c>
      <c r="Y10" t="n">
        <v>1</v>
      </c>
      <c r="Z10" t="n">
        <v>10</v>
      </c>
      <c r="AA10" t="n">
        <v>56.74941435342154</v>
      </c>
      <c r="AB10" t="n">
        <v>77.64705232578916</v>
      </c>
      <c r="AC10" t="n">
        <v>70.23652663015606</v>
      </c>
      <c r="AD10" t="n">
        <v>56749.41435342154</v>
      </c>
      <c r="AE10" t="n">
        <v>77647.05232578916</v>
      </c>
      <c r="AF10" t="n">
        <v>2.467533285390124e-06</v>
      </c>
      <c r="AG10" t="n">
        <v>0.105</v>
      </c>
      <c r="AH10" t="n">
        <v>70236.52663015606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9.9925</v>
      </c>
      <c r="E11" t="n">
        <v>10.01</v>
      </c>
      <c r="F11" t="n">
        <v>7.36</v>
      </c>
      <c r="G11" t="n">
        <v>25.99</v>
      </c>
      <c r="H11" t="n">
        <v>0.42</v>
      </c>
      <c r="I11" t="n">
        <v>17</v>
      </c>
      <c r="J11" t="n">
        <v>136.23</v>
      </c>
      <c r="K11" t="n">
        <v>46.47</v>
      </c>
      <c r="L11" t="n">
        <v>3.25</v>
      </c>
      <c r="M11" t="n">
        <v>15</v>
      </c>
      <c r="N11" t="n">
        <v>21.52</v>
      </c>
      <c r="O11" t="n">
        <v>17036.16</v>
      </c>
      <c r="P11" t="n">
        <v>69.13</v>
      </c>
      <c r="Q11" t="n">
        <v>605.84</v>
      </c>
      <c r="R11" t="n">
        <v>33.84</v>
      </c>
      <c r="S11" t="n">
        <v>21.88</v>
      </c>
      <c r="T11" t="n">
        <v>4909.87</v>
      </c>
      <c r="U11" t="n">
        <v>0.65</v>
      </c>
      <c r="V11" t="n">
        <v>0.84</v>
      </c>
      <c r="W11" t="n">
        <v>1.01</v>
      </c>
      <c r="X11" t="n">
        <v>0.31</v>
      </c>
      <c r="Y11" t="n">
        <v>1</v>
      </c>
      <c r="Z11" t="n">
        <v>10</v>
      </c>
      <c r="AA11" t="n">
        <v>55.56233607929667</v>
      </c>
      <c r="AB11" t="n">
        <v>76.02283946093495</v>
      </c>
      <c r="AC11" t="n">
        <v>68.76732636152595</v>
      </c>
      <c r="AD11" t="n">
        <v>55562.33607929667</v>
      </c>
      <c r="AE11" t="n">
        <v>76022.83946093495</v>
      </c>
      <c r="AF11" t="n">
        <v>2.485968135411036e-06</v>
      </c>
      <c r="AG11" t="n">
        <v>0.1042708333333333</v>
      </c>
      <c r="AH11" t="n">
        <v>68767.32636152595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10.0806</v>
      </c>
      <c r="E12" t="n">
        <v>9.92</v>
      </c>
      <c r="F12" t="n">
        <v>7.33</v>
      </c>
      <c r="G12" t="n">
        <v>29.33</v>
      </c>
      <c r="H12" t="n">
        <v>0.45</v>
      </c>
      <c r="I12" t="n">
        <v>15</v>
      </c>
      <c r="J12" t="n">
        <v>136.57</v>
      </c>
      <c r="K12" t="n">
        <v>46.47</v>
      </c>
      <c r="L12" t="n">
        <v>3.5</v>
      </c>
      <c r="M12" t="n">
        <v>13</v>
      </c>
      <c r="N12" t="n">
        <v>21.6</v>
      </c>
      <c r="O12" t="n">
        <v>17077.72</v>
      </c>
      <c r="P12" t="n">
        <v>67.44</v>
      </c>
      <c r="Q12" t="n">
        <v>605.86</v>
      </c>
      <c r="R12" t="n">
        <v>32.62</v>
      </c>
      <c r="S12" t="n">
        <v>21.88</v>
      </c>
      <c r="T12" t="n">
        <v>4312.57</v>
      </c>
      <c r="U12" t="n">
        <v>0.67</v>
      </c>
      <c r="V12" t="n">
        <v>0.84</v>
      </c>
      <c r="W12" t="n">
        <v>1.01</v>
      </c>
      <c r="X12" t="n">
        <v>0.27</v>
      </c>
      <c r="Y12" t="n">
        <v>1</v>
      </c>
      <c r="Z12" t="n">
        <v>10</v>
      </c>
      <c r="AA12" t="n">
        <v>54.11399557601629</v>
      </c>
      <c r="AB12" t="n">
        <v>74.04115608807432</v>
      </c>
      <c r="AC12" t="n">
        <v>66.97477206846042</v>
      </c>
      <c r="AD12" t="n">
        <v>54113.99557601629</v>
      </c>
      <c r="AE12" t="n">
        <v>74041.15608807432</v>
      </c>
      <c r="AF12" t="n">
        <v>2.507885953047234e-06</v>
      </c>
      <c r="AG12" t="n">
        <v>0.1033333333333333</v>
      </c>
      <c r="AH12" t="n">
        <v>66974.77206846043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10.1317</v>
      </c>
      <c r="E13" t="n">
        <v>9.869999999999999</v>
      </c>
      <c r="F13" t="n">
        <v>7.31</v>
      </c>
      <c r="G13" t="n">
        <v>31.32</v>
      </c>
      <c r="H13" t="n">
        <v>0.48</v>
      </c>
      <c r="I13" t="n">
        <v>14</v>
      </c>
      <c r="J13" t="n">
        <v>136.91</v>
      </c>
      <c r="K13" t="n">
        <v>46.47</v>
      </c>
      <c r="L13" t="n">
        <v>3.75</v>
      </c>
      <c r="M13" t="n">
        <v>12</v>
      </c>
      <c r="N13" t="n">
        <v>21.69</v>
      </c>
      <c r="O13" t="n">
        <v>17119.3</v>
      </c>
      <c r="P13" t="n">
        <v>66.06999999999999</v>
      </c>
      <c r="Q13" t="n">
        <v>605.85</v>
      </c>
      <c r="R13" t="n">
        <v>31.95</v>
      </c>
      <c r="S13" t="n">
        <v>21.88</v>
      </c>
      <c r="T13" t="n">
        <v>3981.62</v>
      </c>
      <c r="U13" t="n">
        <v>0.68</v>
      </c>
      <c r="V13" t="n">
        <v>0.85</v>
      </c>
      <c r="W13" t="n">
        <v>1.01</v>
      </c>
      <c r="X13" t="n">
        <v>0.25</v>
      </c>
      <c r="Y13" t="n">
        <v>1</v>
      </c>
      <c r="Z13" t="n">
        <v>10</v>
      </c>
      <c r="AA13" t="n">
        <v>53.07059071591208</v>
      </c>
      <c r="AB13" t="n">
        <v>72.61352352670677</v>
      </c>
      <c r="AC13" t="n">
        <v>65.68339075505448</v>
      </c>
      <c r="AD13" t="n">
        <v>53070.59071591208</v>
      </c>
      <c r="AE13" t="n">
        <v>72613.52352670678</v>
      </c>
      <c r="AF13" t="n">
        <v>2.520598784843031e-06</v>
      </c>
      <c r="AG13" t="n">
        <v>0.1028125</v>
      </c>
      <c r="AH13" t="n">
        <v>65683.39075505447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10.1603</v>
      </c>
      <c r="E14" t="n">
        <v>9.84</v>
      </c>
      <c r="F14" t="n">
        <v>7.31</v>
      </c>
      <c r="G14" t="n">
        <v>33.73</v>
      </c>
      <c r="H14" t="n">
        <v>0.52</v>
      </c>
      <c r="I14" t="n">
        <v>13</v>
      </c>
      <c r="J14" t="n">
        <v>137.25</v>
      </c>
      <c r="K14" t="n">
        <v>46.47</v>
      </c>
      <c r="L14" t="n">
        <v>4</v>
      </c>
      <c r="M14" t="n">
        <v>11</v>
      </c>
      <c r="N14" t="n">
        <v>21.78</v>
      </c>
      <c r="O14" t="n">
        <v>17160.92</v>
      </c>
      <c r="P14" t="n">
        <v>64.89</v>
      </c>
      <c r="Q14" t="n">
        <v>605.84</v>
      </c>
      <c r="R14" t="n">
        <v>32.09</v>
      </c>
      <c r="S14" t="n">
        <v>21.88</v>
      </c>
      <c r="T14" t="n">
        <v>4058.49</v>
      </c>
      <c r="U14" t="n">
        <v>0.68</v>
      </c>
      <c r="V14" t="n">
        <v>0.85</v>
      </c>
      <c r="W14" t="n">
        <v>1.01</v>
      </c>
      <c r="X14" t="n">
        <v>0.25</v>
      </c>
      <c r="Y14" t="n">
        <v>1</v>
      </c>
      <c r="Z14" t="n">
        <v>10</v>
      </c>
      <c r="AA14" t="n">
        <v>52.29371551716698</v>
      </c>
      <c r="AB14" t="n">
        <v>71.55056860646938</v>
      </c>
      <c r="AC14" t="n">
        <v>64.72188276053758</v>
      </c>
      <c r="AD14" t="n">
        <v>52293.71551716698</v>
      </c>
      <c r="AE14" t="n">
        <v>71550.56860646939</v>
      </c>
      <c r="AF14" t="n">
        <v>2.52771399011426e-06</v>
      </c>
      <c r="AG14" t="n">
        <v>0.1025</v>
      </c>
      <c r="AH14" t="n">
        <v>64721.88276053758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10.22</v>
      </c>
      <c r="E15" t="n">
        <v>9.779999999999999</v>
      </c>
      <c r="F15" t="n">
        <v>7.28</v>
      </c>
      <c r="G15" t="n">
        <v>36.39</v>
      </c>
      <c r="H15" t="n">
        <v>0.55</v>
      </c>
      <c r="I15" t="n">
        <v>12</v>
      </c>
      <c r="J15" t="n">
        <v>137.58</v>
      </c>
      <c r="K15" t="n">
        <v>46.47</v>
      </c>
      <c r="L15" t="n">
        <v>4.25</v>
      </c>
      <c r="M15" t="n">
        <v>9</v>
      </c>
      <c r="N15" t="n">
        <v>21.87</v>
      </c>
      <c r="O15" t="n">
        <v>17202.57</v>
      </c>
      <c r="P15" t="n">
        <v>63.19</v>
      </c>
      <c r="Q15" t="n">
        <v>605.84</v>
      </c>
      <c r="R15" t="n">
        <v>31.16</v>
      </c>
      <c r="S15" t="n">
        <v>21.88</v>
      </c>
      <c r="T15" t="n">
        <v>3594.57</v>
      </c>
      <c r="U15" t="n">
        <v>0.7</v>
      </c>
      <c r="V15" t="n">
        <v>0.85</v>
      </c>
      <c r="W15" t="n">
        <v>1.01</v>
      </c>
      <c r="X15" t="n">
        <v>0.22</v>
      </c>
      <c r="Y15" t="n">
        <v>1</v>
      </c>
      <c r="Z15" t="n">
        <v>10</v>
      </c>
      <c r="AA15" t="n">
        <v>51.02876084992275</v>
      </c>
      <c r="AB15" t="n">
        <v>69.81980182488535</v>
      </c>
      <c r="AC15" t="n">
        <v>63.15629793144096</v>
      </c>
      <c r="AD15" t="n">
        <v>51028.76084992276</v>
      </c>
      <c r="AE15" t="n">
        <v>69819.80182488535</v>
      </c>
      <c r="AF15" t="n">
        <v>2.542566359159448e-06</v>
      </c>
      <c r="AG15" t="n">
        <v>0.101875</v>
      </c>
      <c r="AH15" t="n">
        <v>63156.29793144096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10.2139</v>
      </c>
      <c r="E16" t="n">
        <v>9.789999999999999</v>
      </c>
      <c r="F16" t="n">
        <v>7.28</v>
      </c>
      <c r="G16" t="n">
        <v>36.42</v>
      </c>
      <c r="H16" t="n">
        <v>0.58</v>
      </c>
      <c r="I16" t="n">
        <v>12</v>
      </c>
      <c r="J16" t="n">
        <v>137.92</v>
      </c>
      <c r="K16" t="n">
        <v>46.47</v>
      </c>
      <c r="L16" t="n">
        <v>4.5</v>
      </c>
      <c r="M16" t="n">
        <v>5</v>
      </c>
      <c r="N16" t="n">
        <v>21.95</v>
      </c>
      <c r="O16" t="n">
        <v>17244.24</v>
      </c>
      <c r="P16" t="n">
        <v>62.93</v>
      </c>
      <c r="Q16" t="n">
        <v>606.0599999999999</v>
      </c>
      <c r="R16" t="n">
        <v>31.12</v>
      </c>
      <c r="S16" t="n">
        <v>21.88</v>
      </c>
      <c r="T16" t="n">
        <v>3575.52</v>
      </c>
      <c r="U16" t="n">
        <v>0.7</v>
      </c>
      <c r="V16" t="n">
        <v>0.85</v>
      </c>
      <c r="W16" t="n">
        <v>1.01</v>
      </c>
      <c r="X16" t="n">
        <v>0.23</v>
      </c>
      <c r="Y16" t="n">
        <v>1</v>
      </c>
      <c r="Z16" t="n">
        <v>10</v>
      </c>
      <c r="AA16" t="n">
        <v>50.91985420083031</v>
      </c>
      <c r="AB16" t="n">
        <v>69.6707909429749</v>
      </c>
      <c r="AC16" t="n">
        <v>63.02150843896187</v>
      </c>
      <c r="AD16" t="n">
        <v>50919.8542008303</v>
      </c>
      <c r="AE16" t="n">
        <v>69670.7909429749</v>
      </c>
      <c r="AF16" t="n">
        <v>2.541048780412787e-06</v>
      </c>
      <c r="AG16" t="n">
        <v>0.1019791666666667</v>
      </c>
      <c r="AH16" t="n">
        <v>63021.50843896187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10.2643</v>
      </c>
      <c r="E17" t="n">
        <v>9.74</v>
      </c>
      <c r="F17" t="n">
        <v>7.26</v>
      </c>
      <c r="G17" t="n">
        <v>39.62</v>
      </c>
      <c r="H17" t="n">
        <v>0.61</v>
      </c>
      <c r="I17" t="n">
        <v>11</v>
      </c>
      <c r="J17" t="n">
        <v>138.26</v>
      </c>
      <c r="K17" t="n">
        <v>46.47</v>
      </c>
      <c r="L17" t="n">
        <v>4.75</v>
      </c>
      <c r="M17" t="n">
        <v>3</v>
      </c>
      <c r="N17" t="n">
        <v>22.04</v>
      </c>
      <c r="O17" t="n">
        <v>17285.95</v>
      </c>
      <c r="P17" t="n">
        <v>62.29</v>
      </c>
      <c r="Q17" t="n">
        <v>605.84</v>
      </c>
      <c r="R17" t="n">
        <v>30.35</v>
      </c>
      <c r="S17" t="n">
        <v>21.88</v>
      </c>
      <c r="T17" t="n">
        <v>3198.74</v>
      </c>
      <c r="U17" t="n">
        <v>0.72</v>
      </c>
      <c r="V17" t="n">
        <v>0.85</v>
      </c>
      <c r="W17" t="n">
        <v>1.01</v>
      </c>
      <c r="X17" t="n">
        <v>0.21</v>
      </c>
      <c r="Y17" t="n">
        <v>1</v>
      </c>
      <c r="Z17" t="n">
        <v>10</v>
      </c>
      <c r="AA17" t="n">
        <v>50.29616846112516</v>
      </c>
      <c r="AB17" t="n">
        <v>68.8174365988378</v>
      </c>
      <c r="AC17" t="n">
        <v>62.24959703573863</v>
      </c>
      <c r="AD17" t="n">
        <v>50296.16846112516</v>
      </c>
      <c r="AE17" t="n">
        <v>68817.4365988378</v>
      </c>
      <c r="AF17" t="n">
        <v>2.55358746382782e-06</v>
      </c>
      <c r="AG17" t="n">
        <v>0.1014583333333333</v>
      </c>
      <c r="AH17" t="n">
        <v>62249.59703573863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10.2552</v>
      </c>
      <c r="E18" t="n">
        <v>9.75</v>
      </c>
      <c r="F18" t="n">
        <v>7.27</v>
      </c>
      <c r="G18" t="n">
        <v>39.66</v>
      </c>
      <c r="H18" t="n">
        <v>0.64</v>
      </c>
      <c r="I18" t="n">
        <v>11</v>
      </c>
      <c r="J18" t="n">
        <v>138.6</v>
      </c>
      <c r="K18" t="n">
        <v>46.47</v>
      </c>
      <c r="L18" t="n">
        <v>5</v>
      </c>
      <c r="M18" t="n">
        <v>1</v>
      </c>
      <c r="N18" t="n">
        <v>22.13</v>
      </c>
      <c r="O18" t="n">
        <v>17327.69</v>
      </c>
      <c r="P18" t="n">
        <v>61.57</v>
      </c>
      <c r="Q18" t="n">
        <v>605.87</v>
      </c>
      <c r="R18" t="n">
        <v>30.5</v>
      </c>
      <c r="S18" t="n">
        <v>21.88</v>
      </c>
      <c r="T18" t="n">
        <v>3274.15</v>
      </c>
      <c r="U18" t="n">
        <v>0.72</v>
      </c>
      <c r="V18" t="n">
        <v>0.85</v>
      </c>
      <c r="W18" t="n">
        <v>1.02</v>
      </c>
      <c r="X18" t="n">
        <v>0.21</v>
      </c>
      <c r="Y18" t="n">
        <v>1</v>
      </c>
      <c r="Z18" t="n">
        <v>10</v>
      </c>
      <c r="AA18" t="n">
        <v>49.97848879572006</v>
      </c>
      <c r="AB18" t="n">
        <v>68.38277326559306</v>
      </c>
      <c r="AC18" t="n">
        <v>61.85641736096482</v>
      </c>
      <c r="AD18" t="n">
        <v>49978.48879572006</v>
      </c>
      <c r="AE18" t="n">
        <v>68382.77326559306</v>
      </c>
      <c r="AF18" t="n">
        <v>2.551323534877884e-06</v>
      </c>
      <c r="AG18" t="n">
        <v>0.1015625</v>
      </c>
      <c r="AH18" t="n">
        <v>61856.41736096482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10.2544</v>
      </c>
      <c r="E19" t="n">
        <v>9.75</v>
      </c>
      <c r="F19" t="n">
        <v>7.27</v>
      </c>
      <c r="G19" t="n">
        <v>39.67</v>
      </c>
      <c r="H19" t="n">
        <v>0.67</v>
      </c>
      <c r="I19" t="n">
        <v>11</v>
      </c>
      <c r="J19" t="n">
        <v>138.94</v>
      </c>
      <c r="K19" t="n">
        <v>46.47</v>
      </c>
      <c r="L19" t="n">
        <v>5.25</v>
      </c>
      <c r="M19" t="n">
        <v>0</v>
      </c>
      <c r="N19" t="n">
        <v>22.22</v>
      </c>
      <c r="O19" t="n">
        <v>17369.47</v>
      </c>
      <c r="P19" t="n">
        <v>61.59</v>
      </c>
      <c r="Q19" t="n">
        <v>605.87</v>
      </c>
      <c r="R19" t="n">
        <v>30.58</v>
      </c>
      <c r="S19" t="n">
        <v>21.88</v>
      </c>
      <c r="T19" t="n">
        <v>3309.62</v>
      </c>
      <c r="U19" t="n">
        <v>0.72</v>
      </c>
      <c r="V19" t="n">
        <v>0.85</v>
      </c>
      <c r="W19" t="n">
        <v>1.02</v>
      </c>
      <c r="X19" t="n">
        <v>0.21</v>
      </c>
      <c r="Y19" t="n">
        <v>1</v>
      </c>
      <c r="Z19" t="n">
        <v>10</v>
      </c>
      <c r="AA19" t="n">
        <v>49.99285233206955</v>
      </c>
      <c r="AB19" t="n">
        <v>68.40242608970092</v>
      </c>
      <c r="AC19" t="n">
        <v>61.87419454712274</v>
      </c>
      <c r="AD19" t="n">
        <v>49992.85233206955</v>
      </c>
      <c r="AE19" t="n">
        <v>68402.42608970092</v>
      </c>
      <c r="AF19" t="n">
        <v>2.55112450815701e-06</v>
      </c>
      <c r="AG19" t="n">
        <v>0.1015625</v>
      </c>
      <c r="AH19" t="n">
        <v>61874.19454712274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5.6853</v>
      </c>
      <c r="E2" t="n">
        <v>17.59</v>
      </c>
      <c r="F2" t="n">
        <v>9.359999999999999</v>
      </c>
      <c r="G2" t="n">
        <v>5.06</v>
      </c>
      <c r="H2" t="n">
        <v>0.07000000000000001</v>
      </c>
      <c r="I2" t="n">
        <v>111</v>
      </c>
      <c r="J2" t="n">
        <v>252.85</v>
      </c>
      <c r="K2" t="n">
        <v>59.19</v>
      </c>
      <c r="L2" t="n">
        <v>1</v>
      </c>
      <c r="M2" t="n">
        <v>109</v>
      </c>
      <c r="N2" t="n">
        <v>62.65</v>
      </c>
      <c r="O2" t="n">
        <v>31418.63</v>
      </c>
      <c r="P2" t="n">
        <v>153.04</v>
      </c>
      <c r="Q2" t="n">
        <v>605.97</v>
      </c>
      <c r="R2" t="n">
        <v>95.52</v>
      </c>
      <c r="S2" t="n">
        <v>21.88</v>
      </c>
      <c r="T2" t="n">
        <v>35280.04</v>
      </c>
      <c r="U2" t="n">
        <v>0.23</v>
      </c>
      <c r="V2" t="n">
        <v>0.66</v>
      </c>
      <c r="W2" t="n">
        <v>1.18</v>
      </c>
      <c r="X2" t="n">
        <v>2.3</v>
      </c>
      <c r="Y2" t="n">
        <v>1</v>
      </c>
      <c r="Z2" t="n">
        <v>10</v>
      </c>
      <c r="AA2" t="n">
        <v>195.9677441886945</v>
      </c>
      <c r="AB2" t="n">
        <v>268.1317130855543</v>
      </c>
      <c r="AC2" t="n">
        <v>242.5415987139703</v>
      </c>
      <c r="AD2" t="n">
        <v>195967.7441886945</v>
      </c>
      <c r="AE2" t="n">
        <v>268131.7130855543</v>
      </c>
      <c r="AF2" t="n">
        <v>1.272040025820859e-06</v>
      </c>
      <c r="AG2" t="n">
        <v>0.1832291666666667</v>
      </c>
      <c r="AH2" t="n">
        <v>242541.5987139703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6.4065</v>
      </c>
      <c r="E3" t="n">
        <v>15.61</v>
      </c>
      <c r="F3" t="n">
        <v>8.75</v>
      </c>
      <c r="G3" t="n">
        <v>6.32</v>
      </c>
      <c r="H3" t="n">
        <v>0.09</v>
      </c>
      <c r="I3" t="n">
        <v>83</v>
      </c>
      <c r="J3" t="n">
        <v>253.3</v>
      </c>
      <c r="K3" t="n">
        <v>59.19</v>
      </c>
      <c r="L3" t="n">
        <v>1.25</v>
      </c>
      <c r="M3" t="n">
        <v>81</v>
      </c>
      <c r="N3" t="n">
        <v>62.86</v>
      </c>
      <c r="O3" t="n">
        <v>31474.5</v>
      </c>
      <c r="P3" t="n">
        <v>142.54</v>
      </c>
      <c r="Q3" t="n">
        <v>605.99</v>
      </c>
      <c r="R3" t="n">
        <v>76.83</v>
      </c>
      <c r="S3" t="n">
        <v>21.88</v>
      </c>
      <c r="T3" t="n">
        <v>26078.67</v>
      </c>
      <c r="U3" t="n">
        <v>0.28</v>
      </c>
      <c r="V3" t="n">
        <v>0.71</v>
      </c>
      <c r="W3" t="n">
        <v>1.12</v>
      </c>
      <c r="X3" t="n">
        <v>1.69</v>
      </c>
      <c r="Y3" t="n">
        <v>1</v>
      </c>
      <c r="Z3" t="n">
        <v>10</v>
      </c>
      <c r="AA3" t="n">
        <v>162.4377023881862</v>
      </c>
      <c r="AB3" t="n">
        <v>222.2544306530772</v>
      </c>
      <c r="AC3" t="n">
        <v>201.0427797276639</v>
      </c>
      <c r="AD3" t="n">
        <v>162437.7023881862</v>
      </c>
      <c r="AE3" t="n">
        <v>222254.4306530772</v>
      </c>
      <c r="AF3" t="n">
        <v>1.433402709693655e-06</v>
      </c>
      <c r="AG3" t="n">
        <v>0.1626041666666667</v>
      </c>
      <c r="AH3" t="n">
        <v>201042.7797276639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6.9348</v>
      </c>
      <c r="E4" t="n">
        <v>14.42</v>
      </c>
      <c r="F4" t="n">
        <v>8.390000000000001</v>
      </c>
      <c r="G4" t="n">
        <v>7.63</v>
      </c>
      <c r="H4" t="n">
        <v>0.11</v>
      </c>
      <c r="I4" t="n">
        <v>66</v>
      </c>
      <c r="J4" t="n">
        <v>253.75</v>
      </c>
      <c r="K4" t="n">
        <v>59.19</v>
      </c>
      <c r="L4" t="n">
        <v>1.5</v>
      </c>
      <c r="M4" t="n">
        <v>64</v>
      </c>
      <c r="N4" t="n">
        <v>63.06</v>
      </c>
      <c r="O4" t="n">
        <v>31530.44</v>
      </c>
      <c r="P4" t="n">
        <v>136.24</v>
      </c>
      <c r="Q4" t="n">
        <v>606.17</v>
      </c>
      <c r="R4" t="n">
        <v>65.45</v>
      </c>
      <c r="S4" t="n">
        <v>21.88</v>
      </c>
      <c r="T4" t="n">
        <v>20472.08</v>
      </c>
      <c r="U4" t="n">
        <v>0.33</v>
      </c>
      <c r="V4" t="n">
        <v>0.74</v>
      </c>
      <c r="W4" t="n">
        <v>1.1</v>
      </c>
      <c r="X4" t="n">
        <v>1.33</v>
      </c>
      <c r="Y4" t="n">
        <v>1</v>
      </c>
      <c r="Z4" t="n">
        <v>10</v>
      </c>
      <c r="AA4" t="n">
        <v>143.7530017849052</v>
      </c>
      <c r="AB4" t="n">
        <v>196.6891989768673</v>
      </c>
      <c r="AC4" t="n">
        <v>177.9174578815953</v>
      </c>
      <c r="AD4" t="n">
        <v>143753.0017849052</v>
      </c>
      <c r="AE4" t="n">
        <v>196689.1989768673</v>
      </c>
      <c r="AF4" t="n">
        <v>1.551605574211123e-06</v>
      </c>
      <c r="AG4" t="n">
        <v>0.1502083333333333</v>
      </c>
      <c r="AH4" t="n">
        <v>177917.4578815953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7.3233</v>
      </c>
      <c r="E5" t="n">
        <v>13.66</v>
      </c>
      <c r="F5" t="n">
        <v>8.16</v>
      </c>
      <c r="G5" t="n">
        <v>8.9</v>
      </c>
      <c r="H5" t="n">
        <v>0.12</v>
      </c>
      <c r="I5" t="n">
        <v>55</v>
      </c>
      <c r="J5" t="n">
        <v>254.21</v>
      </c>
      <c r="K5" t="n">
        <v>59.19</v>
      </c>
      <c r="L5" t="n">
        <v>1.75</v>
      </c>
      <c r="M5" t="n">
        <v>53</v>
      </c>
      <c r="N5" t="n">
        <v>63.26</v>
      </c>
      <c r="O5" t="n">
        <v>31586.46</v>
      </c>
      <c r="P5" t="n">
        <v>132.03</v>
      </c>
      <c r="Q5" t="n">
        <v>605.92</v>
      </c>
      <c r="R5" t="n">
        <v>58.47</v>
      </c>
      <c r="S5" t="n">
        <v>21.88</v>
      </c>
      <c r="T5" t="n">
        <v>17038.01</v>
      </c>
      <c r="U5" t="n">
        <v>0.37</v>
      </c>
      <c r="V5" t="n">
        <v>0.76</v>
      </c>
      <c r="W5" t="n">
        <v>1.08</v>
      </c>
      <c r="X5" t="n">
        <v>1.1</v>
      </c>
      <c r="Y5" t="n">
        <v>1</v>
      </c>
      <c r="Z5" t="n">
        <v>10</v>
      </c>
      <c r="AA5" t="n">
        <v>132.1834507914164</v>
      </c>
      <c r="AB5" t="n">
        <v>180.8592288950171</v>
      </c>
      <c r="AC5" t="n">
        <v>163.5982779268494</v>
      </c>
      <c r="AD5" t="n">
        <v>132183.4507914164</v>
      </c>
      <c r="AE5" t="n">
        <v>180859.2288950171</v>
      </c>
      <c r="AF5" t="n">
        <v>1.638529316147591e-06</v>
      </c>
      <c r="AG5" t="n">
        <v>0.1422916666666667</v>
      </c>
      <c r="AH5" t="n">
        <v>163598.2779268494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7.5917</v>
      </c>
      <c r="E6" t="n">
        <v>13.17</v>
      </c>
      <c r="F6" t="n">
        <v>8.02</v>
      </c>
      <c r="G6" t="n">
        <v>10.03</v>
      </c>
      <c r="H6" t="n">
        <v>0.14</v>
      </c>
      <c r="I6" t="n">
        <v>48</v>
      </c>
      <c r="J6" t="n">
        <v>254.66</v>
      </c>
      <c r="K6" t="n">
        <v>59.19</v>
      </c>
      <c r="L6" t="n">
        <v>2</v>
      </c>
      <c r="M6" t="n">
        <v>46</v>
      </c>
      <c r="N6" t="n">
        <v>63.47</v>
      </c>
      <c r="O6" t="n">
        <v>31642.55</v>
      </c>
      <c r="P6" t="n">
        <v>129.4</v>
      </c>
      <c r="Q6" t="n">
        <v>605.91</v>
      </c>
      <c r="R6" t="n">
        <v>53.9</v>
      </c>
      <c r="S6" t="n">
        <v>21.88</v>
      </c>
      <c r="T6" t="n">
        <v>14787.36</v>
      </c>
      <c r="U6" t="n">
        <v>0.41</v>
      </c>
      <c r="V6" t="n">
        <v>0.77</v>
      </c>
      <c r="W6" t="n">
        <v>1.07</v>
      </c>
      <c r="X6" t="n">
        <v>0.96</v>
      </c>
      <c r="Y6" t="n">
        <v>1</v>
      </c>
      <c r="Z6" t="n">
        <v>10</v>
      </c>
      <c r="AA6" t="n">
        <v>125.1529044794618</v>
      </c>
      <c r="AB6" t="n">
        <v>171.2397252651928</v>
      </c>
      <c r="AC6" t="n">
        <v>154.8968462223943</v>
      </c>
      <c r="AD6" t="n">
        <v>125152.9044794618</v>
      </c>
      <c r="AE6" t="n">
        <v>171239.7252651928</v>
      </c>
      <c r="AF6" t="n">
        <v>1.698581651632142e-06</v>
      </c>
      <c r="AG6" t="n">
        <v>0.1371875</v>
      </c>
      <c r="AH6" t="n">
        <v>154896.8462223943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7.8501</v>
      </c>
      <c r="E7" t="n">
        <v>12.74</v>
      </c>
      <c r="F7" t="n">
        <v>7.88</v>
      </c>
      <c r="G7" t="n">
        <v>11.26</v>
      </c>
      <c r="H7" t="n">
        <v>0.16</v>
      </c>
      <c r="I7" t="n">
        <v>42</v>
      </c>
      <c r="J7" t="n">
        <v>255.12</v>
      </c>
      <c r="K7" t="n">
        <v>59.19</v>
      </c>
      <c r="L7" t="n">
        <v>2.25</v>
      </c>
      <c r="M7" t="n">
        <v>40</v>
      </c>
      <c r="N7" t="n">
        <v>63.67</v>
      </c>
      <c r="O7" t="n">
        <v>31698.72</v>
      </c>
      <c r="P7" t="n">
        <v>126.52</v>
      </c>
      <c r="Q7" t="n">
        <v>605.92</v>
      </c>
      <c r="R7" t="n">
        <v>49.73</v>
      </c>
      <c r="S7" t="n">
        <v>21.88</v>
      </c>
      <c r="T7" t="n">
        <v>12732.52</v>
      </c>
      <c r="U7" t="n">
        <v>0.44</v>
      </c>
      <c r="V7" t="n">
        <v>0.78</v>
      </c>
      <c r="W7" t="n">
        <v>1.06</v>
      </c>
      <c r="X7" t="n">
        <v>0.82</v>
      </c>
      <c r="Y7" t="n">
        <v>1</v>
      </c>
      <c r="Z7" t="n">
        <v>10</v>
      </c>
      <c r="AA7" t="n">
        <v>118.5785364845418</v>
      </c>
      <c r="AB7" t="n">
        <v>162.2443849339019</v>
      </c>
      <c r="AC7" t="n">
        <v>146.7600085472795</v>
      </c>
      <c r="AD7" t="n">
        <v>118578.5364845418</v>
      </c>
      <c r="AE7" t="n">
        <v>162244.3849339019</v>
      </c>
      <c r="AF7" t="n">
        <v>1.756396567761829e-06</v>
      </c>
      <c r="AG7" t="n">
        <v>0.1327083333333333</v>
      </c>
      <c r="AH7" t="n">
        <v>146760.0085472795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8.066700000000001</v>
      </c>
      <c r="E8" t="n">
        <v>12.4</v>
      </c>
      <c r="F8" t="n">
        <v>7.78</v>
      </c>
      <c r="G8" t="n">
        <v>12.62</v>
      </c>
      <c r="H8" t="n">
        <v>0.17</v>
      </c>
      <c r="I8" t="n">
        <v>37</v>
      </c>
      <c r="J8" t="n">
        <v>255.57</v>
      </c>
      <c r="K8" t="n">
        <v>59.19</v>
      </c>
      <c r="L8" t="n">
        <v>2.5</v>
      </c>
      <c r="M8" t="n">
        <v>35</v>
      </c>
      <c r="N8" t="n">
        <v>63.88</v>
      </c>
      <c r="O8" t="n">
        <v>31754.97</v>
      </c>
      <c r="P8" t="n">
        <v>124.69</v>
      </c>
      <c r="Q8" t="n">
        <v>605.9400000000001</v>
      </c>
      <c r="R8" t="n">
        <v>46.47</v>
      </c>
      <c r="S8" t="n">
        <v>21.88</v>
      </c>
      <c r="T8" t="n">
        <v>11126.75</v>
      </c>
      <c r="U8" t="n">
        <v>0.47</v>
      </c>
      <c r="V8" t="n">
        <v>0.79</v>
      </c>
      <c r="W8" t="n">
        <v>1.06</v>
      </c>
      <c r="X8" t="n">
        <v>0.72</v>
      </c>
      <c r="Y8" t="n">
        <v>1</v>
      </c>
      <c r="Z8" t="n">
        <v>10</v>
      </c>
      <c r="AA8" t="n">
        <v>113.8479717591768</v>
      </c>
      <c r="AB8" t="n">
        <v>155.7718175788742</v>
      </c>
      <c r="AC8" t="n">
        <v>140.9051739363082</v>
      </c>
      <c r="AD8" t="n">
        <v>113847.9717591768</v>
      </c>
      <c r="AE8" t="n">
        <v>155771.8175788742</v>
      </c>
      <c r="AF8" t="n">
        <v>1.804859070988185e-06</v>
      </c>
      <c r="AG8" t="n">
        <v>0.1291666666666667</v>
      </c>
      <c r="AH8" t="n">
        <v>140905.1739363082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8.2478</v>
      </c>
      <c r="E9" t="n">
        <v>12.12</v>
      </c>
      <c r="F9" t="n">
        <v>7.71</v>
      </c>
      <c r="G9" t="n">
        <v>14.01</v>
      </c>
      <c r="H9" t="n">
        <v>0.19</v>
      </c>
      <c r="I9" t="n">
        <v>33</v>
      </c>
      <c r="J9" t="n">
        <v>256.03</v>
      </c>
      <c r="K9" t="n">
        <v>59.19</v>
      </c>
      <c r="L9" t="n">
        <v>2.75</v>
      </c>
      <c r="M9" t="n">
        <v>31</v>
      </c>
      <c r="N9" t="n">
        <v>64.09</v>
      </c>
      <c r="O9" t="n">
        <v>31811.29</v>
      </c>
      <c r="P9" t="n">
        <v>122.95</v>
      </c>
      <c r="Q9" t="n">
        <v>606.1</v>
      </c>
      <c r="R9" t="n">
        <v>44.32</v>
      </c>
      <c r="S9" t="n">
        <v>21.88</v>
      </c>
      <c r="T9" t="n">
        <v>10070.01</v>
      </c>
      <c r="U9" t="n">
        <v>0.49</v>
      </c>
      <c r="V9" t="n">
        <v>0.8</v>
      </c>
      <c r="W9" t="n">
        <v>1.04</v>
      </c>
      <c r="X9" t="n">
        <v>0.65</v>
      </c>
      <c r="Y9" t="n">
        <v>1</v>
      </c>
      <c r="Z9" t="n">
        <v>10</v>
      </c>
      <c r="AA9" t="n">
        <v>109.9920096707454</v>
      </c>
      <c r="AB9" t="n">
        <v>150.4959201364437</v>
      </c>
      <c r="AC9" t="n">
        <v>136.132800741013</v>
      </c>
      <c r="AD9" t="n">
        <v>109992.0096707454</v>
      </c>
      <c r="AE9" t="n">
        <v>150495.9201364437</v>
      </c>
      <c r="AF9" t="n">
        <v>1.845378735504772e-06</v>
      </c>
      <c r="AG9" t="n">
        <v>0.12625</v>
      </c>
      <c r="AH9" t="n">
        <v>136132.800741013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8.395300000000001</v>
      </c>
      <c r="E10" t="n">
        <v>11.91</v>
      </c>
      <c r="F10" t="n">
        <v>7.64</v>
      </c>
      <c r="G10" t="n">
        <v>15.28</v>
      </c>
      <c r="H10" t="n">
        <v>0.21</v>
      </c>
      <c r="I10" t="n">
        <v>30</v>
      </c>
      <c r="J10" t="n">
        <v>256.49</v>
      </c>
      <c r="K10" t="n">
        <v>59.19</v>
      </c>
      <c r="L10" t="n">
        <v>3</v>
      </c>
      <c r="M10" t="n">
        <v>28</v>
      </c>
      <c r="N10" t="n">
        <v>64.29000000000001</v>
      </c>
      <c r="O10" t="n">
        <v>31867.69</v>
      </c>
      <c r="P10" t="n">
        <v>121.39</v>
      </c>
      <c r="Q10" t="n">
        <v>605.85</v>
      </c>
      <c r="R10" t="n">
        <v>42.27</v>
      </c>
      <c r="S10" t="n">
        <v>21.88</v>
      </c>
      <c r="T10" t="n">
        <v>9064.01</v>
      </c>
      <c r="U10" t="n">
        <v>0.52</v>
      </c>
      <c r="V10" t="n">
        <v>0.8100000000000001</v>
      </c>
      <c r="W10" t="n">
        <v>1.04</v>
      </c>
      <c r="X10" t="n">
        <v>0.58</v>
      </c>
      <c r="Y10" t="n">
        <v>1</v>
      </c>
      <c r="Z10" t="n">
        <v>10</v>
      </c>
      <c r="AA10" t="n">
        <v>106.837674599706</v>
      </c>
      <c r="AB10" t="n">
        <v>146.1800197328078</v>
      </c>
      <c r="AC10" t="n">
        <v>132.2288038144945</v>
      </c>
      <c r="AD10" t="n">
        <v>106837.674599706</v>
      </c>
      <c r="AE10" t="n">
        <v>146180.0197328078</v>
      </c>
      <c r="AF10" t="n">
        <v>1.878380670989017e-06</v>
      </c>
      <c r="AG10" t="n">
        <v>0.1240625</v>
      </c>
      <c r="AH10" t="n">
        <v>132228.8038144945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8.49</v>
      </c>
      <c r="E11" t="n">
        <v>11.78</v>
      </c>
      <c r="F11" t="n">
        <v>7.6</v>
      </c>
      <c r="G11" t="n">
        <v>16.3</v>
      </c>
      <c r="H11" t="n">
        <v>0.23</v>
      </c>
      <c r="I11" t="n">
        <v>28</v>
      </c>
      <c r="J11" t="n">
        <v>256.95</v>
      </c>
      <c r="K11" t="n">
        <v>59.19</v>
      </c>
      <c r="L11" t="n">
        <v>3.25</v>
      </c>
      <c r="M11" t="n">
        <v>26</v>
      </c>
      <c r="N11" t="n">
        <v>64.5</v>
      </c>
      <c r="O11" t="n">
        <v>31924.29</v>
      </c>
      <c r="P11" t="n">
        <v>120.31</v>
      </c>
      <c r="Q11" t="n">
        <v>605.86</v>
      </c>
      <c r="R11" t="n">
        <v>41.15</v>
      </c>
      <c r="S11" t="n">
        <v>21.88</v>
      </c>
      <c r="T11" t="n">
        <v>8511.440000000001</v>
      </c>
      <c r="U11" t="n">
        <v>0.53</v>
      </c>
      <c r="V11" t="n">
        <v>0.8100000000000001</v>
      </c>
      <c r="W11" t="n">
        <v>1.04</v>
      </c>
      <c r="X11" t="n">
        <v>0.55</v>
      </c>
      <c r="Y11" t="n">
        <v>1</v>
      </c>
      <c r="Z11" t="n">
        <v>10</v>
      </c>
      <c r="AA11" t="n">
        <v>104.8367352679855</v>
      </c>
      <c r="AB11" t="n">
        <v>143.4422462639359</v>
      </c>
      <c r="AC11" t="n">
        <v>129.7523196030017</v>
      </c>
      <c r="AD11" t="n">
        <v>104836.7352679855</v>
      </c>
      <c r="AE11" t="n">
        <v>143442.2462639359</v>
      </c>
      <c r="AF11" t="n">
        <v>1.89956903227958e-06</v>
      </c>
      <c r="AG11" t="n">
        <v>0.1227083333333333</v>
      </c>
      <c r="AH11" t="n">
        <v>129752.3196030017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8.588800000000001</v>
      </c>
      <c r="E12" t="n">
        <v>11.64</v>
      </c>
      <c r="F12" t="n">
        <v>7.57</v>
      </c>
      <c r="G12" t="n">
        <v>17.46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24</v>
      </c>
      <c r="N12" t="n">
        <v>64.70999999999999</v>
      </c>
      <c r="O12" t="n">
        <v>31980.84</v>
      </c>
      <c r="P12" t="n">
        <v>119.48</v>
      </c>
      <c r="Q12" t="n">
        <v>605.9</v>
      </c>
      <c r="R12" t="n">
        <v>40.2</v>
      </c>
      <c r="S12" t="n">
        <v>21.88</v>
      </c>
      <c r="T12" t="n">
        <v>8048.26</v>
      </c>
      <c r="U12" t="n">
        <v>0.54</v>
      </c>
      <c r="V12" t="n">
        <v>0.82</v>
      </c>
      <c r="W12" t="n">
        <v>1.03</v>
      </c>
      <c r="X12" t="n">
        <v>0.51</v>
      </c>
      <c r="Y12" t="n">
        <v>1</v>
      </c>
      <c r="Z12" t="n">
        <v>10</v>
      </c>
      <c r="AA12" t="n">
        <v>103.0232062154526</v>
      </c>
      <c r="AB12" t="n">
        <v>140.9608958070066</v>
      </c>
      <c r="AC12" t="n">
        <v>127.5077857510836</v>
      </c>
      <c r="AD12" t="n">
        <v>103023.2062154526</v>
      </c>
      <c r="AE12" t="n">
        <v>140960.8958070065</v>
      </c>
      <c r="AF12" t="n">
        <v>1.921674735505636e-06</v>
      </c>
      <c r="AG12" t="n">
        <v>0.12125</v>
      </c>
      <c r="AH12" t="n">
        <v>127507.7857510836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8.694000000000001</v>
      </c>
      <c r="E13" t="n">
        <v>11.5</v>
      </c>
      <c r="F13" t="n">
        <v>7.52</v>
      </c>
      <c r="G13" t="n">
        <v>18.81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118.21</v>
      </c>
      <c r="Q13" t="n">
        <v>605.92</v>
      </c>
      <c r="R13" t="n">
        <v>38.65</v>
      </c>
      <c r="S13" t="n">
        <v>21.88</v>
      </c>
      <c r="T13" t="n">
        <v>7281.23</v>
      </c>
      <c r="U13" t="n">
        <v>0.57</v>
      </c>
      <c r="V13" t="n">
        <v>0.82</v>
      </c>
      <c r="W13" t="n">
        <v>1.03</v>
      </c>
      <c r="X13" t="n">
        <v>0.47</v>
      </c>
      <c r="Y13" t="n">
        <v>1</v>
      </c>
      <c r="Z13" t="n">
        <v>10</v>
      </c>
      <c r="AA13" t="n">
        <v>100.8362957342273</v>
      </c>
      <c r="AB13" t="n">
        <v>137.9686684069144</v>
      </c>
      <c r="AC13" t="n">
        <v>124.8011323344378</v>
      </c>
      <c r="AD13" t="n">
        <v>100836.2957342273</v>
      </c>
      <c r="AE13" t="n">
        <v>137968.6684069144</v>
      </c>
      <c r="AF13" t="n">
        <v>1.945212387118806e-06</v>
      </c>
      <c r="AG13" t="n">
        <v>0.1197916666666667</v>
      </c>
      <c r="AH13" t="n">
        <v>124801.1323344378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8.8035</v>
      </c>
      <c r="E14" t="n">
        <v>11.36</v>
      </c>
      <c r="F14" t="n">
        <v>7.48</v>
      </c>
      <c r="G14" t="n">
        <v>20.4</v>
      </c>
      <c r="H14" t="n">
        <v>0.28</v>
      </c>
      <c r="I14" t="n">
        <v>22</v>
      </c>
      <c r="J14" t="n">
        <v>258.32</v>
      </c>
      <c r="K14" t="n">
        <v>59.19</v>
      </c>
      <c r="L14" t="n">
        <v>4</v>
      </c>
      <c r="M14" t="n">
        <v>20</v>
      </c>
      <c r="N14" t="n">
        <v>65.13</v>
      </c>
      <c r="O14" t="n">
        <v>32094.19</v>
      </c>
      <c r="P14" t="n">
        <v>117.14</v>
      </c>
      <c r="Q14" t="n">
        <v>605.85</v>
      </c>
      <c r="R14" t="n">
        <v>37.25</v>
      </c>
      <c r="S14" t="n">
        <v>21.88</v>
      </c>
      <c r="T14" t="n">
        <v>6594.11</v>
      </c>
      <c r="U14" t="n">
        <v>0.59</v>
      </c>
      <c r="V14" t="n">
        <v>0.83</v>
      </c>
      <c r="W14" t="n">
        <v>1.02</v>
      </c>
      <c r="X14" t="n">
        <v>0.42</v>
      </c>
      <c r="Y14" t="n">
        <v>1</v>
      </c>
      <c r="Z14" t="n">
        <v>10</v>
      </c>
      <c r="AA14" t="n">
        <v>98.8105841132496</v>
      </c>
      <c r="AB14" t="n">
        <v>135.1970003990046</v>
      </c>
      <c r="AC14" t="n">
        <v>122.2939884311416</v>
      </c>
      <c r="AD14" t="n">
        <v>98810.5841132496</v>
      </c>
      <c r="AE14" t="n">
        <v>135197.0003990046</v>
      </c>
      <c r="AF14" t="n">
        <v>1.969712129054568e-06</v>
      </c>
      <c r="AG14" t="n">
        <v>0.1183333333333333</v>
      </c>
      <c r="AH14" t="n">
        <v>122293.9884311416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8.8714</v>
      </c>
      <c r="E15" t="n">
        <v>11.27</v>
      </c>
      <c r="F15" t="n">
        <v>7.44</v>
      </c>
      <c r="G15" t="n">
        <v>21.26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116.11</v>
      </c>
      <c r="Q15" t="n">
        <v>605.84</v>
      </c>
      <c r="R15" t="n">
        <v>35.95</v>
      </c>
      <c r="S15" t="n">
        <v>21.88</v>
      </c>
      <c r="T15" t="n">
        <v>5944.27</v>
      </c>
      <c r="U15" t="n">
        <v>0.61</v>
      </c>
      <c r="V15" t="n">
        <v>0.83</v>
      </c>
      <c r="W15" t="n">
        <v>1.02</v>
      </c>
      <c r="X15" t="n">
        <v>0.38</v>
      </c>
      <c r="Y15" t="n">
        <v>1</v>
      </c>
      <c r="Z15" t="n">
        <v>10</v>
      </c>
      <c r="AA15" t="n">
        <v>97.3054084074067</v>
      </c>
      <c r="AB15" t="n">
        <v>133.1375525946058</v>
      </c>
      <c r="AC15" t="n">
        <v>120.4310914347408</v>
      </c>
      <c r="AD15" t="n">
        <v>97305.40840740671</v>
      </c>
      <c r="AE15" t="n">
        <v>133137.5525946058</v>
      </c>
      <c r="AF15" t="n">
        <v>1.984904206474095e-06</v>
      </c>
      <c r="AG15" t="n">
        <v>0.1173958333333333</v>
      </c>
      <c r="AH15" t="n">
        <v>120431.0914347408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8.9047</v>
      </c>
      <c r="E16" t="n">
        <v>11.23</v>
      </c>
      <c r="F16" t="n">
        <v>7.45</v>
      </c>
      <c r="G16" t="n">
        <v>22.34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115.93</v>
      </c>
      <c r="Q16" t="n">
        <v>605.9</v>
      </c>
      <c r="R16" t="n">
        <v>36.08</v>
      </c>
      <c r="S16" t="n">
        <v>21.88</v>
      </c>
      <c r="T16" t="n">
        <v>6015.91</v>
      </c>
      <c r="U16" t="n">
        <v>0.61</v>
      </c>
      <c r="V16" t="n">
        <v>0.83</v>
      </c>
      <c r="W16" t="n">
        <v>1.03</v>
      </c>
      <c r="X16" t="n">
        <v>0.39</v>
      </c>
      <c r="Y16" t="n">
        <v>1</v>
      </c>
      <c r="Z16" t="n">
        <v>10</v>
      </c>
      <c r="AA16" t="n">
        <v>96.86994267758094</v>
      </c>
      <c r="AB16" t="n">
        <v>132.5417291716663</v>
      </c>
      <c r="AC16" t="n">
        <v>119.892132563043</v>
      </c>
      <c r="AD16" t="n">
        <v>96869.94267758094</v>
      </c>
      <c r="AE16" t="n">
        <v>132541.7291716663</v>
      </c>
      <c r="AF16" t="n">
        <v>1.992354812925792e-06</v>
      </c>
      <c r="AG16" t="n">
        <v>0.1169791666666667</v>
      </c>
      <c r="AH16" t="n">
        <v>119892.1325630431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8.9702</v>
      </c>
      <c r="E17" t="n">
        <v>11.15</v>
      </c>
      <c r="F17" t="n">
        <v>7.41</v>
      </c>
      <c r="G17" t="n">
        <v>23.41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17</v>
      </c>
      <c r="N17" t="n">
        <v>65.76000000000001</v>
      </c>
      <c r="O17" t="n">
        <v>32264.79</v>
      </c>
      <c r="P17" t="n">
        <v>114.72</v>
      </c>
      <c r="Q17" t="n">
        <v>605.92</v>
      </c>
      <c r="R17" t="n">
        <v>35.37</v>
      </c>
      <c r="S17" t="n">
        <v>21.88</v>
      </c>
      <c r="T17" t="n">
        <v>5668.82</v>
      </c>
      <c r="U17" t="n">
        <v>0.62</v>
      </c>
      <c r="V17" t="n">
        <v>0.83</v>
      </c>
      <c r="W17" t="n">
        <v>1.02</v>
      </c>
      <c r="X17" t="n">
        <v>0.36</v>
      </c>
      <c r="Y17" t="n">
        <v>1</v>
      </c>
      <c r="Z17" t="n">
        <v>10</v>
      </c>
      <c r="AA17" t="n">
        <v>95.31247865078554</v>
      </c>
      <c r="AB17" t="n">
        <v>130.4107381797424</v>
      </c>
      <c r="AC17" t="n">
        <v>117.964520360523</v>
      </c>
      <c r="AD17" t="n">
        <v>95312.47865078553</v>
      </c>
      <c r="AE17" t="n">
        <v>130410.7381797424</v>
      </c>
      <c r="AF17" t="n">
        <v>2.007009909700151e-06</v>
      </c>
      <c r="AG17" t="n">
        <v>0.1161458333333333</v>
      </c>
      <c r="AH17" t="n">
        <v>117964.520360523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9.0259</v>
      </c>
      <c r="E18" t="n">
        <v>11.08</v>
      </c>
      <c r="F18" t="n">
        <v>7.39</v>
      </c>
      <c r="G18" t="n">
        <v>24.65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113.79</v>
      </c>
      <c r="Q18" t="n">
        <v>605.86</v>
      </c>
      <c r="R18" t="n">
        <v>34.4</v>
      </c>
      <c r="S18" t="n">
        <v>21.88</v>
      </c>
      <c r="T18" t="n">
        <v>5185.71</v>
      </c>
      <c r="U18" t="n">
        <v>0.64</v>
      </c>
      <c r="V18" t="n">
        <v>0.84</v>
      </c>
      <c r="W18" t="n">
        <v>1.02</v>
      </c>
      <c r="X18" t="n">
        <v>0.34</v>
      </c>
      <c r="Y18" t="n">
        <v>1</v>
      </c>
      <c r="Z18" t="n">
        <v>10</v>
      </c>
      <c r="AA18" t="n">
        <v>94.10998336687011</v>
      </c>
      <c r="AB18" t="n">
        <v>128.7654310819424</v>
      </c>
      <c r="AC18" t="n">
        <v>116.4762390629335</v>
      </c>
      <c r="AD18" t="n">
        <v>94109.98336687012</v>
      </c>
      <c r="AE18" t="n">
        <v>128765.4310819424</v>
      </c>
      <c r="AF18" t="n">
        <v>2.019472335506744e-06</v>
      </c>
      <c r="AG18" t="n">
        <v>0.1154166666666667</v>
      </c>
      <c r="AH18" t="n">
        <v>116476.2390629335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9.0678</v>
      </c>
      <c r="E19" t="n">
        <v>11.03</v>
      </c>
      <c r="F19" t="n">
        <v>7.39</v>
      </c>
      <c r="G19" t="n">
        <v>26.09</v>
      </c>
      <c r="H19" t="n">
        <v>0.36</v>
      </c>
      <c r="I19" t="n">
        <v>17</v>
      </c>
      <c r="J19" t="n">
        <v>260.63</v>
      </c>
      <c r="K19" t="n">
        <v>59.19</v>
      </c>
      <c r="L19" t="n">
        <v>5.25</v>
      </c>
      <c r="M19" t="n">
        <v>15</v>
      </c>
      <c r="N19" t="n">
        <v>66.19</v>
      </c>
      <c r="O19" t="n">
        <v>32378.93</v>
      </c>
      <c r="P19" t="n">
        <v>113.67</v>
      </c>
      <c r="Q19" t="n">
        <v>605.95</v>
      </c>
      <c r="R19" t="n">
        <v>34.49</v>
      </c>
      <c r="S19" t="n">
        <v>21.88</v>
      </c>
      <c r="T19" t="n">
        <v>5234.25</v>
      </c>
      <c r="U19" t="n">
        <v>0.63</v>
      </c>
      <c r="V19" t="n">
        <v>0.84</v>
      </c>
      <c r="W19" t="n">
        <v>1.02</v>
      </c>
      <c r="X19" t="n">
        <v>0.33</v>
      </c>
      <c r="Y19" t="n">
        <v>1</v>
      </c>
      <c r="Z19" t="n">
        <v>10</v>
      </c>
      <c r="AA19" t="n">
        <v>93.61069192069205</v>
      </c>
      <c r="AB19" t="n">
        <v>128.0822784980978</v>
      </c>
      <c r="AC19" t="n">
        <v>115.8582856028802</v>
      </c>
      <c r="AD19" t="n">
        <v>93610.69192069204</v>
      </c>
      <c r="AE19" t="n">
        <v>128082.2784980978</v>
      </c>
      <c r="AF19" t="n">
        <v>2.028847122603624e-06</v>
      </c>
      <c r="AG19" t="n">
        <v>0.1148958333333333</v>
      </c>
      <c r="AH19" t="n">
        <v>115858.2856028802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9.138400000000001</v>
      </c>
      <c r="E20" t="n">
        <v>10.94</v>
      </c>
      <c r="F20" t="n">
        <v>7.36</v>
      </c>
      <c r="G20" t="n">
        <v>27.58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112.63</v>
      </c>
      <c r="Q20" t="n">
        <v>605.88</v>
      </c>
      <c r="R20" t="n">
        <v>33.4</v>
      </c>
      <c r="S20" t="n">
        <v>21.88</v>
      </c>
      <c r="T20" t="n">
        <v>4695.69</v>
      </c>
      <c r="U20" t="n">
        <v>0.66</v>
      </c>
      <c r="V20" t="n">
        <v>0.84</v>
      </c>
      <c r="W20" t="n">
        <v>1.02</v>
      </c>
      <c r="X20" t="n">
        <v>0.3</v>
      </c>
      <c r="Y20" t="n">
        <v>1</v>
      </c>
      <c r="Z20" t="n">
        <v>10</v>
      </c>
      <c r="AA20" t="n">
        <v>92.18636068189431</v>
      </c>
      <c r="AB20" t="n">
        <v>126.1334456601163</v>
      </c>
      <c r="AC20" t="n">
        <v>114.0954466357509</v>
      </c>
      <c r="AD20" t="n">
        <v>92186.36068189431</v>
      </c>
      <c r="AE20" t="n">
        <v>126133.4456601163</v>
      </c>
      <c r="AF20" t="n">
        <v>2.044643303248965e-06</v>
      </c>
      <c r="AG20" t="n">
        <v>0.1139583333333333</v>
      </c>
      <c r="AH20" t="n">
        <v>114095.4466357509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9.192600000000001</v>
      </c>
      <c r="E21" t="n">
        <v>10.88</v>
      </c>
      <c r="F21" t="n">
        <v>7.34</v>
      </c>
      <c r="G21" t="n">
        <v>29.36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13</v>
      </c>
      <c r="N21" t="n">
        <v>66.62</v>
      </c>
      <c r="O21" t="n">
        <v>32493.38</v>
      </c>
      <c r="P21" t="n">
        <v>111.64</v>
      </c>
      <c r="Q21" t="n">
        <v>605.95</v>
      </c>
      <c r="R21" t="n">
        <v>33.01</v>
      </c>
      <c r="S21" t="n">
        <v>21.88</v>
      </c>
      <c r="T21" t="n">
        <v>4507.53</v>
      </c>
      <c r="U21" t="n">
        <v>0.66</v>
      </c>
      <c r="V21" t="n">
        <v>0.84</v>
      </c>
      <c r="W21" t="n">
        <v>1.01</v>
      </c>
      <c r="X21" t="n">
        <v>0.28</v>
      </c>
      <c r="Y21" t="n">
        <v>1</v>
      </c>
      <c r="Z21" t="n">
        <v>10</v>
      </c>
      <c r="AA21" t="n">
        <v>91.00405458210152</v>
      </c>
      <c r="AB21" t="n">
        <v>124.5157622947167</v>
      </c>
      <c r="AC21" t="n">
        <v>112.6321527003117</v>
      </c>
      <c r="AD21" t="n">
        <v>91004.05458210151</v>
      </c>
      <c r="AE21" t="n">
        <v>124515.7622947167</v>
      </c>
      <c r="AF21" t="n">
        <v>2.056770116152328e-06</v>
      </c>
      <c r="AG21" t="n">
        <v>0.1133333333333333</v>
      </c>
      <c r="AH21" t="n">
        <v>112632.1527003117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9.197800000000001</v>
      </c>
      <c r="E22" t="n">
        <v>10.87</v>
      </c>
      <c r="F22" t="n">
        <v>7.33</v>
      </c>
      <c r="G22" t="n">
        <v>29.34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13</v>
      </c>
      <c r="N22" t="n">
        <v>66.83</v>
      </c>
      <c r="O22" t="n">
        <v>32550.72</v>
      </c>
      <c r="P22" t="n">
        <v>110.93</v>
      </c>
      <c r="Q22" t="n">
        <v>605.89</v>
      </c>
      <c r="R22" t="n">
        <v>32.68</v>
      </c>
      <c r="S22" t="n">
        <v>21.88</v>
      </c>
      <c r="T22" t="n">
        <v>4341.68</v>
      </c>
      <c r="U22" t="n">
        <v>0.67</v>
      </c>
      <c r="V22" t="n">
        <v>0.84</v>
      </c>
      <c r="W22" t="n">
        <v>1.01</v>
      </c>
      <c r="X22" t="n">
        <v>0.28</v>
      </c>
      <c r="Y22" t="n">
        <v>1</v>
      </c>
      <c r="Z22" t="n">
        <v>10</v>
      </c>
      <c r="AA22" t="n">
        <v>90.50210738263222</v>
      </c>
      <c r="AB22" t="n">
        <v>123.8289759920556</v>
      </c>
      <c r="AC22" t="n">
        <v>112.0109123184657</v>
      </c>
      <c r="AD22" t="n">
        <v>90502.10738263222</v>
      </c>
      <c r="AE22" t="n">
        <v>123828.9759920556</v>
      </c>
      <c r="AF22" t="n">
        <v>2.057933574216857e-06</v>
      </c>
      <c r="AG22" t="n">
        <v>0.1132291666666667</v>
      </c>
      <c r="AH22" t="n">
        <v>112010.9123184657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9.2631</v>
      </c>
      <c r="E23" t="n">
        <v>10.8</v>
      </c>
      <c r="F23" t="n">
        <v>7.31</v>
      </c>
      <c r="G23" t="n">
        <v>31.31</v>
      </c>
      <c r="H23" t="n">
        <v>0.42</v>
      </c>
      <c r="I23" t="n">
        <v>14</v>
      </c>
      <c r="J23" t="n">
        <v>262.49</v>
      </c>
      <c r="K23" t="n">
        <v>59.19</v>
      </c>
      <c r="L23" t="n">
        <v>6.25</v>
      </c>
      <c r="M23" t="n">
        <v>12</v>
      </c>
      <c r="N23" t="n">
        <v>67.05</v>
      </c>
      <c r="O23" t="n">
        <v>32608.15</v>
      </c>
      <c r="P23" t="n">
        <v>110.27</v>
      </c>
      <c r="Q23" t="n">
        <v>605.9400000000001</v>
      </c>
      <c r="R23" t="n">
        <v>31.89</v>
      </c>
      <c r="S23" t="n">
        <v>21.88</v>
      </c>
      <c r="T23" t="n">
        <v>3951.12</v>
      </c>
      <c r="U23" t="n">
        <v>0.6899999999999999</v>
      </c>
      <c r="V23" t="n">
        <v>0.85</v>
      </c>
      <c r="W23" t="n">
        <v>1.01</v>
      </c>
      <c r="X23" t="n">
        <v>0.25</v>
      </c>
      <c r="Y23" t="n">
        <v>1</v>
      </c>
      <c r="Z23" t="n">
        <v>10</v>
      </c>
      <c r="AA23" t="n">
        <v>89.42610342114659</v>
      </c>
      <c r="AB23" t="n">
        <v>122.3567399020072</v>
      </c>
      <c r="AC23" t="n">
        <v>110.6791843745547</v>
      </c>
      <c r="AD23" t="n">
        <v>89426.10342114659</v>
      </c>
      <c r="AE23" t="n">
        <v>122356.7399020072</v>
      </c>
      <c r="AF23" t="n">
        <v>2.07254392260412e-06</v>
      </c>
      <c r="AG23" t="n">
        <v>0.1125</v>
      </c>
      <c r="AH23" t="n">
        <v>110679.1843745547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9.2486</v>
      </c>
      <c r="E24" t="n">
        <v>10.81</v>
      </c>
      <c r="F24" t="n">
        <v>7.32</v>
      </c>
      <c r="G24" t="n">
        <v>31.38</v>
      </c>
      <c r="H24" t="n">
        <v>0.44</v>
      </c>
      <c r="I24" t="n">
        <v>14</v>
      </c>
      <c r="J24" t="n">
        <v>262.96</v>
      </c>
      <c r="K24" t="n">
        <v>59.19</v>
      </c>
      <c r="L24" t="n">
        <v>6.5</v>
      </c>
      <c r="M24" t="n">
        <v>12</v>
      </c>
      <c r="N24" t="n">
        <v>67.26000000000001</v>
      </c>
      <c r="O24" t="n">
        <v>32665.66</v>
      </c>
      <c r="P24" t="n">
        <v>109.86</v>
      </c>
      <c r="Q24" t="n">
        <v>605.85</v>
      </c>
      <c r="R24" t="n">
        <v>32.52</v>
      </c>
      <c r="S24" t="n">
        <v>21.88</v>
      </c>
      <c r="T24" t="n">
        <v>4269.01</v>
      </c>
      <c r="U24" t="n">
        <v>0.67</v>
      </c>
      <c r="V24" t="n">
        <v>0.84</v>
      </c>
      <c r="W24" t="n">
        <v>1.01</v>
      </c>
      <c r="X24" t="n">
        <v>0.27</v>
      </c>
      <c r="Y24" t="n">
        <v>1</v>
      </c>
      <c r="Z24" t="n">
        <v>10</v>
      </c>
      <c r="AA24" t="n">
        <v>89.35331935185525</v>
      </c>
      <c r="AB24" t="n">
        <v>122.2571535273963</v>
      </c>
      <c r="AC24" t="n">
        <v>110.5891023837663</v>
      </c>
      <c r="AD24" t="n">
        <v>89353.31935185524</v>
      </c>
      <c r="AE24" t="n">
        <v>122257.1535273963</v>
      </c>
      <c r="AF24" t="n">
        <v>2.069299664539567e-06</v>
      </c>
      <c r="AG24" t="n">
        <v>0.1126041666666667</v>
      </c>
      <c r="AH24" t="n">
        <v>110589.1023837663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9.310700000000001</v>
      </c>
      <c r="E25" t="n">
        <v>10.74</v>
      </c>
      <c r="F25" t="n">
        <v>7.3</v>
      </c>
      <c r="G25" t="n">
        <v>33.69</v>
      </c>
      <c r="H25" t="n">
        <v>0.46</v>
      </c>
      <c r="I25" t="n">
        <v>13</v>
      </c>
      <c r="J25" t="n">
        <v>263.42</v>
      </c>
      <c r="K25" t="n">
        <v>59.19</v>
      </c>
      <c r="L25" t="n">
        <v>6.75</v>
      </c>
      <c r="M25" t="n">
        <v>11</v>
      </c>
      <c r="N25" t="n">
        <v>67.48</v>
      </c>
      <c r="O25" t="n">
        <v>32723.25</v>
      </c>
      <c r="P25" t="n">
        <v>109.27</v>
      </c>
      <c r="Q25" t="n">
        <v>605.84</v>
      </c>
      <c r="R25" t="n">
        <v>31.75</v>
      </c>
      <c r="S25" t="n">
        <v>21.88</v>
      </c>
      <c r="T25" t="n">
        <v>3888.92</v>
      </c>
      <c r="U25" t="n">
        <v>0.6899999999999999</v>
      </c>
      <c r="V25" t="n">
        <v>0.85</v>
      </c>
      <c r="W25" t="n">
        <v>1.01</v>
      </c>
      <c r="X25" t="n">
        <v>0.24</v>
      </c>
      <c r="Y25" t="n">
        <v>1</v>
      </c>
      <c r="Z25" t="n">
        <v>10</v>
      </c>
      <c r="AA25" t="n">
        <v>88.36178963643557</v>
      </c>
      <c r="AB25" t="n">
        <v>120.900498827556</v>
      </c>
      <c r="AC25" t="n">
        <v>109.3619249044015</v>
      </c>
      <c r="AD25" t="n">
        <v>88361.78963643557</v>
      </c>
      <c r="AE25" t="n">
        <v>120900.498827556</v>
      </c>
      <c r="AF25" t="n">
        <v>2.083194038733273e-06</v>
      </c>
      <c r="AG25" t="n">
        <v>0.111875</v>
      </c>
      <c r="AH25" t="n">
        <v>109361.9249044015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9.3011</v>
      </c>
      <c r="E26" t="n">
        <v>10.75</v>
      </c>
      <c r="F26" t="n">
        <v>7.31</v>
      </c>
      <c r="G26" t="n">
        <v>33.74</v>
      </c>
      <c r="H26" t="n">
        <v>0.47</v>
      </c>
      <c r="I26" t="n">
        <v>13</v>
      </c>
      <c r="J26" t="n">
        <v>263.89</v>
      </c>
      <c r="K26" t="n">
        <v>59.19</v>
      </c>
      <c r="L26" t="n">
        <v>7</v>
      </c>
      <c r="M26" t="n">
        <v>11</v>
      </c>
      <c r="N26" t="n">
        <v>67.7</v>
      </c>
      <c r="O26" t="n">
        <v>32780.92</v>
      </c>
      <c r="P26" t="n">
        <v>109.47</v>
      </c>
      <c r="Q26" t="n">
        <v>605.84</v>
      </c>
      <c r="R26" t="n">
        <v>31.96</v>
      </c>
      <c r="S26" t="n">
        <v>21.88</v>
      </c>
      <c r="T26" t="n">
        <v>3991.76</v>
      </c>
      <c r="U26" t="n">
        <v>0.68</v>
      </c>
      <c r="V26" t="n">
        <v>0.85</v>
      </c>
      <c r="W26" t="n">
        <v>1.01</v>
      </c>
      <c r="X26" t="n">
        <v>0.25</v>
      </c>
      <c r="Y26" t="n">
        <v>1</v>
      </c>
      <c r="Z26" t="n">
        <v>10</v>
      </c>
      <c r="AA26" t="n">
        <v>88.59915918304799</v>
      </c>
      <c r="AB26" t="n">
        <v>121.2252783132363</v>
      </c>
      <c r="AC26" t="n">
        <v>109.6557078917994</v>
      </c>
      <c r="AD26" t="n">
        <v>88599.15918304799</v>
      </c>
      <c r="AE26" t="n">
        <v>121225.2783132363</v>
      </c>
      <c r="AF26" t="n">
        <v>2.081046116152603e-06</v>
      </c>
      <c r="AG26" t="n">
        <v>0.1119791666666667</v>
      </c>
      <c r="AH26" t="n">
        <v>109655.7078917994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9.3721</v>
      </c>
      <c r="E27" t="n">
        <v>10.67</v>
      </c>
      <c r="F27" t="n">
        <v>7.28</v>
      </c>
      <c r="G27" t="n">
        <v>36.39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10</v>
      </c>
      <c r="N27" t="n">
        <v>67.92</v>
      </c>
      <c r="O27" t="n">
        <v>32838.68</v>
      </c>
      <c r="P27" t="n">
        <v>108.09</v>
      </c>
      <c r="Q27" t="n">
        <v>605.89</v>
      </c>
      <c r="R27" t="n">
        <v>31.13</v>
      </c>
      <c r="S27" t="n">
        <v>21.88</v>
      </c>
      <c r="T27" t="n">
        <v>3580.89</v>
      </c>
      <c r="U27" t="n">
        <v>0.7</v>
      </c>
      <c r="V27" t="n">
        <v>0.85</v>
      </c>
      <c r="W27" t="n">
        <v>1.01</v>
      </c>
      <c r="X27" t="n">
        <v>0.22</v>
      </c>
      <c r="Y27" t="n">
        <v>1</v>
      </c>
      <c r="Z27" t="n">
        <v>10</v>
      </c>
      <c r="AA27" t="n">
        <v>87.04716077825543</v>
      </c>
      <c r="AB27" t="n">
        <v>119.1017656264629</v>
      </c>
      <c r="AC27" t="n">
        <v>107.7348602754822</v>
      </c>
      <c r="AD27" t="n">
        <v>87047.16077825543</v>
      </c>
      <c r="AE27" t="n">
        <v>119101.7656264629</v>
      </c>
      <c r="AF27" t="n">
        <v>2.096931793572138e-06</v>
      </c>
      <c r="AG27" t="n">
        <v>0.1111458333333333</v>
      </c>
      <c r="AH27" t="n">
        <v>107734.8602754822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9.370100000000001</v>
      </c>
      <c r="E28" t="n">
        <v>10.67</v>
      </c>
      <c r="F28" t="n">
        <v>7.28</v>
      </c>
      <c r="G28" t="n">
        <v>36.4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10</v>
      </c>
      <c r="N28" t="n">
        <v>68.14</v>
      </c>
      <c r="O28" t="n">
        <v>32896.51</v>
      </c>
      <c r="P28" t="n">
        <v>107.93</v>
      </c>
      <c r="Q28" t="n">
        <v>605.84</v>
      </c>
      <c r="R28" t="n">
        <v>31.03</v>
      </c>
      <c r="S28" t="n">
        <v>21.88</v>
      </c>
      <c r="T28" t="n">
        <v>3531.91</v>
      </c>
      <c r="U28" t="n">
        <v>0.71</v>
      </c>
      <c r="V28" t="n">
        <v>0.85</v>
      </c>
      <c r="W28" t="n">
        <v>1.01</v>
      </c>
      <c r="X28" t="n">
        <v>0.22</v>
      </c>
      <c r="Y28" t="n">
        <v>1</v>
      </c>
      <c r="Z28" t="n">
        <v>10</v>
      </c>
      <c r="AA28" t="n">
        <v>86.97239323944193</v>
      </c>
      <c r="AB28" t="n">
        <v>118.9994653813473</v>
      </c>
      <c r="AC28" t="n">
        <v>107.6423234221811</v>
      </c>
      <c r="AD28" t="n">
        <v>86972.39323944192</v>
      </c>
      <c r="AE28" t="n">
        <v>118999.4653813473</v>
      </c>
      <c r="AF28" t="n">
        <v>2.096484309701165e-06</v>
      </c>
      <c r="AG28" t="n">
        <v>0.1111458333333333</v>
      </c>
      <c r="AH28" t="n">
        <v>107642.3234221811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9.4404</v>
      </c>
      <c r="E29" t="n">
        <v>10.59</v>
      </c>
      <c r="F29" t="n">
        <v>7.25</v>
      </c>
      <c r="G29" t="n">
        <v>39.55</v>
      </c>
      <c r="H29" t="n">
        <v>0.52</v>
      </c>
      <c r="I29" t="n">
        <v>11</v>
      </c>
      <c r="J29" t="n">
        <v>265.3</v>
      </c>
      <c r="K29" t="n">
        <v>59.19</v>
      </c>
      <c r="L29" t="n">
        <v>7.75</v>
      </c>
      <c r="M29" t="n">
        <v>9</v>
      </c>
      <c r="N29" t="n">
        <v>68.36</v>
      </c>
      <c r="O29" t="n">
        <v>32954.43</v>
      </c>
      <c r="P29" t="n">
        <v>106.96</v>
      </c>
      <c r="Q29" t="n">
        <v>605.84</v>
      </c>
      <c r="R29" t="n">
        <v>29.91</v>
      </c>
      <c r="S29" t="n">
        <v>21.88</v>
      </c>
      <c r="T29" t="n">
        <v>2979.18</v>
      </c>
      <c r="U29" t="n">
        <v>0.73</v>
      </c>
      <c r="V29" t="n">
        <v>0.85</v>
      </c>
      <c r="W29" t="n">
        <v>1.01</v>
      </c>
      <c r="X29" t="n">
        <v>0.19</v>
      </c>
      <c r="Y29" t="n">
        <v>1</v>
      </c>
      <c r="Z29" t="n">
        <v>10</v>
      </c>
      <c r="AA29" t="n">
        <v>85.68646795826551</v>
      </c>
      <c r="AB29" t="n">
        <v>117.2400056806231</v>
      </c>
      <c r="AC29" t="n">
        <v>106.0507840858763</v>
      </c>
      <c r="AD29" t="n">
        <v>85686.46795826551</v>
      </c>
      <c r="AE29" t="n">
        <v>117240.0056806231</v>
      </c>
      <c r="AF29" t="n">
        <v>2.112213367765859e-06</v>
      </c>
      <c r="AG29" t="n">
        <v>0.1103125</v>
      </c>
      <c r="AH29" t="n">
        <v>106050.7840858763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9.4315</v>
      </c>
      <c r="E30" t="n">
        <v>10.6</v>
      </c>
      <c r="F30" t="n">
        <v>7.26</v>
      </c>
      <c r="G30" t="n">
        <v>39.6</v>
      </c>
      <c r="H30" t="n">
        <v>0.54</v>
      </c>
      <c r="I30" t="n">
        <v>11</v>
      </c>
      <c r="J30" t="n">
        <v>265.77</v>
      </c>
      <c r="K30" t="n">
        <v>59.19</v>
      </c>
      <c r="L30" t="n">
        <v>8</v>
      </c>
      <c r="M30" t="n">
        <v>9</v>
      </c>
      <c r="N30" t="n">
        <v>68.58</v>
      </c>
      <c r="O30" t="n">
        <v>33012.44</v>
      </c>
      <c r="P30" t="n">
        <v>106.57</v>
      </c>
      <c r="Q30" t="n">
        <v>605.86</v>
      </c>
      <c r="R30" t="n">
        <v>30.57</v>
      </c>
      <c r="S30" t="n">
        <v>21.88</v>
      </c>
      <c r="T30" t="n">
        <v>3306.6</v>
      </c>
      <c r="U30" t="n">
        <v>0.72</v>
      </c>
      <c r="V30" t="n">
        <v>0.85</v>
      </c>
      <c r="W30" t="n">
        <v>1</v>
      </c>
      <c r="X30" t="n">
        <v>0.2</v>
      </c>
      <c r="Y30" t="n">
        <v>1</v>
      </c>
      <c r="Z30" t="n">
        <v>10</v>
      </c>
      <c r="AA30" t="n">
        <v>85.57120021833315</v>
      </c>
      <c r="AB30" t="n">
        <v>117.0822912735939</v>
      </c>
      <c r="AC30" t="n">
        <v>105.9081217205003</v>
      </c>
      <c r="AD30" t="n">
        <v>85571.20021833315</v>
      </c>
      <c r="AE30" t="n">
        <v>117082.2912735939</v>
      </c>
      <c r="AF30" t="n">
        <v>2.11022206454003e-06</v>
      </c>
      <c r="AG30" t="n">
        <v>0.1104166666666667</v>
      </c>
      <c r="AH30" t="n">
        <v>105908.1217205003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9.433</v>
      </c>
      <c r="E31" t="n">
        <v>10.6</v>
      </c>
      <c r="F31" t="n">
        <v>7.26</v>
      </c>
      <c r="G31" t="n">
        <v>39.59</v>
      </c>
      <c r="H31" t="n">
        <v>0.55</v>
      </c>
      <c r="I31" t="n">
        <v>11</v>
      </c>
      <c r="J31" t="n">
        <v>266.24</v>
      </c>
      <c r="K31" t="n">
        <v>59.19</v>
      </c>
      <c r="L31" t="n">
        <v>8.25</v>
      </c>
      <c r="M31" t="n">
        <v>9</v>
      </c>
      <c r="N31" t="n">
        <v>68.8</v>
      </c>
      <c r="O31" t="n">
        <v>33070.52</v>
      </c>
      <c r="P31" t="n">
        <v>105.97</v>
      </c>
      <c r="Q31" t="n">
        <v>605.84</v>
      </c>
      <c r="R31" t="n">
        <v>30.48</v>
      </c>
      <c r="S31" t="n">
        <v>21.88</v>
      </c>
      <c r="T31" t="n">
        <v>3263.33</v>
      </c>
      <c r="U31" t="n">
        <v>0.72</v>
      </c>
      <c r="V31" t="n">
        <v>0.85</v>
      </c>
      <c r="W31" t="n">
        <v>1</v>
      </c>
      <c r="X31" t="n">
        <v>0.2</v>
      </c>
      <c r="Y31" t="n">
        <v>1</v>
      </c>
      <c r="Z31" t="n">
        <v>10</v>
      </c>
      <c r="AA31" t="n">
        <v>85.21176364898339</v>
      </c>
      <c r="AB31" t="n">
        <v>116.5904943021875</v>
      </c>
      <c r="AC31" t="n">
        <v>105.4632611618034</v>
      </c>
      <c r="AD31" t="n">
        <v>85211.7636489834</v>
      </c>
      <c r="AE31" t="n">
        <v>116590.4943021875</v>
      </c>
      <c r="AF31" t="n">
        <v>2.110557677443259e-06</v>
      </c>
      <c r="AG31" t="n">
        <v>0.1104166666666667</v>
      </c>
      <c r="AH31" t="n">
        <v>105463.2611618034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9.497400000000001</v>
      </c>
      <c r="E32" t="n">
        <v>10.53</v>
      </c>
      <c r="F32" t="n">
        <v>7.24</v>
      </c>
      <c r="G32" t="n">
        <v>43.41</v>
      </c>
      <c r="H32" t="n">
        <v>0.57</v>
      </c>
      <c r="I32" t="n">
        <v>10</v>
      </c>
      <c r="J32" t="n">
        <v>266.71</v>
      </c>
      <c r="K32" t="n">
        <v>59.19</v>
      </c>
      <c r="L32" t="n">
        <v>8.5</v>
      </c>
      <c r="M32" t="n">
        <v>8</v>
      </c>
      <c r="N32" t="n">
        <v>69.02</v>
      </c>
      <c r="O32" t="n">
        <v>33128.7</v>
      </c>
      <c r="P32" t="n">
        <v>104.94</v>
      </c>
      <c r="Q32" t="n">
        <v>605.9299999999999</v>
      </c>
      <c r="R32" t="n">
        <v>29.67</v>
      </c>
      <c r="S32" t="n">
        <v>21.88</v>
      </c>
      <c r="T32" t="n">
        <v>2860.08</v>
      </c>
      <c r="U32" t="n">
        <v>0.74</v>
      </c>
      <c r="V32" t="n">
        <v>0.85</v>
      </c>
      <c r="W32" t="n">
        <v>1.01</v>
      </c>
      <c r="X32" t="n">
        <v>0.18</v>
      </c>
      <c r="Y32" t="n">
        <v>1</v>
      </c>
      <c r="Z32" t="n">
        <v>10</v>
      </c>
      <c r="AA32" t="n">
        <v>83.99444156227328</v>
      </c>
      <c r="AB32" t="n">
        <v>114.9249005186914</v>
      </c>
      <c r="AC32" t="n">
        <v>103.9566293113281</v>
      </c>
      <c r="AD32" t="n">
        <v>83994.44156227328</v>
      </c>
      <c r="AE32" t="n">
        <v>114924.9005186914</v>
      </c>
      <c r="AF32" t="n">
        <v>2.124966658088584e-06</v>
      </c>
      <c r="AG32" t="n">
        <v>0.1096875</v>
      </c>
      <c r="AH32" t="n">
        <v>103956.6293113281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9.5007</v>
      </c>
      <c r="E33" t="n">
        <v>10.53</v>
      </c>
      <c r="F33" t="n">
        <v>7.23</v>
      </c>
      <c r="G33" t="n">
        <v>43.39</v>
      </c>
      <c r="H33" t="n">
        <v>0.58</v>
      </c>
      <c r="I33" t="n">
        <v>10</v>
      </c>
      <c r="J33" t="n">
        <v>267.18</v>
      </c>
      <c r="K33" t="n">
        <v>59.19</v>
      </c>
      <c r="L33" t="n">
        <v>8.75</v>
      </c>
      <c r="M33" t="n">
        <v>8</v>
      </c>
      <c r="N33" t="n">
        <v>69.23999999999999</v>
      </c>
      <c r="O33" t="n">
        <v>33186.95</v>
      </c>
      <c r="P33" t="n">
        <v>104.56</v>
      </c>
      <c r="Q33" t="n">
        <v>605.84</v>
      </c>
      <c r="R33" t="n">
        <v>29.61</v>
      </c>
      <c r="S33" t="n">
        <v>21.88</v>
      </c>
      <c r="T33" t="n">
        <v>2831.24</v>
      </c>
      <c r="U33" t="n">
        <v>0.74</v>
      </c>
      <c r="V33" t="n">
        <v>0.86</v>
      </c>
      <c r="W33" t="n">
        <v>1</v>
      </c>
      <c r="X33" t="n">
        <v>0.17</v>
      </c>
      <c r="Y33" t="n">
        <v>1</v>
      </c>
      <c r="Z33" t="n">
        <v>10</v>
      </c>
      <c r="AA33" t="n">
        <v>83.71806792304493</v>
      </c>
      <c r="AB33" t="n">
        <v>114.5467539127549</v>
      </c>
      <c r="AC33" t="n">
        <v>103.61457248673</v>
      </c>
      <c r="AD33" t="n">
        <v>83718.06792304493</v>
      </c>
      <c r="AE33" t="n">
        <v>114546.7539127549</v>
      </c>
      <c r="AF33" t="n">
        <v>2.125705006475689e-06</v>
      </c>
      <c r="AG33" t="n">
        <v>0.1096875</v>
      </c>
      <c r="AH33" t="n">
        <v>103614.57248673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9.4969</v>
      </c>
      <c r="E34" t="n">
        <v>10.53</v>
      </c>
      <c r="F34" t="n">
        <v>7.24</v>
      </c>
      <c r="G34" t="n">
        <v>43.41</v>
      </c>
      <c r="H34" t="n">
        <v>0.6</v>
      </c>
      <c r="I34" t="n">
        <v>10</v>
      </c>
      <c r="J34" t="n">
        <v>267.66</v>
      </c>
      <c r="K34" t="n">
        <v>59.19</v>
      </c>
      <c r="L34" t="n">
        <v>9</v>
      </c>
      <c r="M34" t="n">
        <v>8</v>
      </c>
      <c r="N34" t="n">
        <v>69.45999999999999</v>
      </c>
      <c r="O34" t="n">
        <v>33245.29</v>
      </c>
      <c r="P34" t="n">
        <v>103.88</v>
      </c>
      <c r="Q34" t="n">
        <v>605.97</v>
      </c>
      <c r="R34" t="n">
        <v>29.69</v>
      </c>
      <c r="S34" t="n">
        <v>21.88</v>
      </c>
      <c r="T34" t="n">
        <v>2869.5</v>
      </c>
      <c r="U34" t="n">
        <v>0.74</v>
      </c>
      <c r="V34" t="n">
        <v>0.85</v>
      </c>
      <c r="W34" t="n">
        <v>1</v>
      </c>
      <c r="X34" t="n">
        <v>0.18</v>
      </c>
      <c r="Y34" t="n">
        <v>1</v>
      </c>
      <c r="Z34" t="n">
        <v>10</v>
      </c>
      <c r="AA34" t="n">
        <v>83.39135353900507</v>
      </c>
      <c r="AB34" t="n">
        <v>114.0997288788904</v>
      </c>
      <c r="AC34" t="n">
        <v>103.2102108946938</v>
      </c>
      <c r="AD34" t="n">
        <v>83391.35353900507</v>
      </c>
      <c r="AE34" t="n">
        <v>114099.7288788904</v>
      </c>
      <c r="AF34" t="n">
        <v>2.124854787120841e-06</v>
      </c>
      <c r="AG34" t="n">
        <v>0.1096875</v>
      </c>
      <c r="AH34" t="n">
        <v>103210.2108946938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9.5511</v>
      </c>
      <c r="E35" t="n">
        <v>10.47</v>
      </c>
      <c r="F35" t="n">
        <v>7.22</v>
      </c>
      <c r="G35" t="n">
        <v>48.17</v>
      </c>
      <c r="H35" t="n">
        <v>0.61</v>
      </c>
      <c r="I35" t="n">
        <v>9</v>
      </c>
      <c r="J35" t="n">
        <v>268.13</v>
      </c>
      <c r="K35" t="n">
        <v>59.19</v>
      </c>
      <c r="L35" t="n">
        <v>9.25</v>
      </c>
      <c r="M35" t="n">
        <v>7</v>
      </c>
      <c r="N35" t="n">
        <v>69.69</v>
      </c>
      <c r="O35" t="n">
        <v>33303.72</v>
      </c>
      <c r="P35" t="n">
        <v>102.86</v>
      </c>
      <c r="Q35" t="n">
        <v>605.9</v>
      </c>
      <c r="R35" t="n">
        <v>29.3</v>
      </c>
      <c r="S35" t="n">
        <v>21.88</v>
      </c>
      <c r="T35" t="n">
        <v>2682.74</v>
      </c>
      <c r="U35" t="n">
        <v>0.75</v>
      </c>
      <c r="V35" t="n">
        <v>0.86</v>
      </c>
      <c r="W35" t="n">
        <v>1.01</v>
      </c>
      <c r="X35" t="n">
        <v>0.17</v>
      </c>
      <c r="Y35" t="n">
        <v>1</v>
      </c>
      <c r="Z35" t="n">
        <v>10</v>
      </c>
      <c r="AA35" t="n">
        <v>82.28609236960406</v>
      </c>
      <c r="AB35" t="n">
        <v>112.5874617862353</v>
      </c>
      <c r="AC35" t="n">
        <v>101.842272450881</v>
      </c>
      <c r="AD35" t="n">
        <v>82286.09236960407</v>
      </c>
      <c r="AE35" t="n">
        <v>112587.4617862353</v>
      </c>
      <c r="AF35" t="n">
        <v>2.136981600024204e-06</v>
      </c>
      <c r="AG35" t="n">
        <v>0.1090625</v>
      </c>
      <c r="AH35" t="n">
        <v>101842.272450881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9.5519</v>
      </c>
      <c r="E36" t="n">
        <v>10.47</v>
      </c>
      <c r="F36" t="n">
        <v>7.22</v>
      </c>
      <c r="G36" t="n">
        <v>48.16</v>
      </c>
      <c r="H36" t="n">
        <v>0.63</v>
      </c>
      <c r="I36" t="n">
        <v>9</v>
      </c>
      <c r="J36" t="n">
        <v>268.61</v>
      </c>
      <c r="K36" t="n">
        <v>59.19</v>
      </c>
      <c r="L36" t="n">
        <v>9.5</v>
      </c>
      <c r="M36" t="n">
        <v>7</v>
      </c>
      <c r="N36" t="n">
        <v>69.91</v>
      </c>
      <c r="O36" t="n">
        <v>33362.23</v>
      </c>
      <c r="P36" t="n">
        <v>102.82</v>
      </c>
      <c r="Q36" t="n">
        <v>605.84</v>
      </c>
      <c r="R36" t="n">
        <v>29.21</v>
      </c>
      <c r="S36" t="n">
        <v>21.88</v>
      </c>
      <c r="T36" t="n">
        <v>2635.29</v>
      </c>
      <c r="U36" t="n">
        <v>0.75</v>
      </c>
      <c r="V36" t="n">
        <v>0.86</v>
      </c>
      <c r="W36" t="n">
        <v>1.01</v>
      </c>
      <c r="X36" t="n">
        <v>0.17</v>
      </c>
      <c r="Y36" t="n">
        <v>1</v>
      </c>
      <c r="Z36" t="n">
        <v>10</v>
      </c>
      <c r="AA36" t="n">
        <v>82.25657695191066</v>
      </c>
      <c r="AB36" t="n">
        <v>112.5470774896188</v>
      </c>
      <c r="AC36" t="n">
        <v>101.8057423748539</v>
      </c>
      <c r="AD36" t="n">
        <v>82256.57695191065</v>
      </c>
      <c r="AE36" t="n">
        <v>112547.0774896188</v>
      </c>
      <c r="AF36" t="n">
        <v>2.137160593572594e-06</v>
      </c>
      <c r="AG36" t="n">
        <v>0.1090625</v>
      </c>
      <c r="AH36" t="n">
        <v>101805.7423748539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9.562799999999999</v>
      </c>
      <c r="E37" t="n">
        <v>10.46</v>
      </c>
      <c r="F37" t="n">
        <v>7.21</v>
      </c>
      <c r="G37" t="n">
        <v>48.08</v>
      </c>
      <c r="H37" t="n">
        <v>0.64</v>
      </c>
      <c r="I37" t="n">
        <v>9</v>
      </c>
      <c r="J37" t="n">
        <v>269.08</v>
      </c>
      <c r="K37" t="n">
        <v>59.19</v>
      </c>
      <c r="L37" t="n">
        <v>9.75</v>
      </c>
      <c r="M37" t="n">
        <v>7</v>
      </c>
      <c r="N37" t="n">
        <v>70.14</v>
      </c>
      <c r="O37" t="n">
        <v>33420.83</v>
      </c>
      <c r="P37" t="n">
        <v>102.54</v>
      </c>
      <c r="Q37" t="n">
        <v>605.84</v>
      </c>
      <c r="R37" t="n">
        <v>28.98</v>
      </c>
      <c r="S37" t="n">
        <v>21.88</v>
      </c>
      <c r="T37" t="n">
        <v>2522.6</v>
      </c>
      <c r="U37" t="n">
        <v>0.76</v>
      </c>
      <c r="V37" t="n">
        <v>0.86</v>
      </c>
      <c r="W37" t="n">
        <v>1</v>
      </c>
      <c r="X37" t="n">
        <v>0.15</v>
      </c>
      <c r="Y37" t="n">
        <v>1</v>
      </c>
      <c r="Z37" t="n">
        <v>10</v>
      </c>
      <c r="AA37" t="n">
        <v>81.97537459136291</v>
      </c>
      <c r="AB37" t="n">
        <v>112.162324014145</v>
      </c>
      <c r="AC37" t="n">
        <v>101.4577092310743</v>
      </c>
      <c r="AD37" t="n">
        <v>81975.37459136291</v>
      </c>
      <c r="AE37" t="n">
        <v>112162.324014145</v>
      </c>
      <c r="AF37" t="n">
        <v>2.139599380669395e-06</v>
      </c>
      <c r="AG37" t="n">
        <v>0.1089583333333333</v>
      </c>
      <c r="AH37" t="n">
        <v>101457.7092310743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9.555199999999999</v>
      </c>
      <c r="E38" t="n">
        <v>10.47</v>
      </c>
      <c r="F38" t="n">
        <v>7.22</v>
      </c>
      <c r="G38" t="n">
        <v>48.14</v>
      </c>
      <c r="H38" t="n">
        <v>0.66</v>
      </c>
      <c r="I38" t="n">
        <v>9</v>
      </c>
      <c r="J38" t="n">
        <v>269.56</v>
      </c>
      <c r="K38" t="n">
        <v>59.19</v>
      </c>
      <c r="L38" t="n">
        <v>10</v>
      </c>
      <c r="M38" t="n">
        <v>7</v>
      </c>
      <c r="N38" t="n">
        <v>70.36</v>
      </c>
      <c r="O38" t="n">
        <v>33479.51</v>
      </c>
      <c r="P38" t="n">
        <v>101.75</v>
      </c>
      <c r="Q38" t="n">
        <v>605.84</v>
      </c>
      <c r="R38" t="n">
        <v>29.36</v>
      </c>
      <c r="S38" t="n">
        <v>21.88</v>
      </c>
      <c r="T38" t="n">
        <v>2713.11</v>
      </c>
      <c r="U38" t="n">
        <v>0.75</v>
      </c>
      <c r="V38" t="n">
        <v>0.86</v>
      </c>
      <c r="W38" t="n">
        <v>1</v>
      </c>
      <c r="X38" t="n">
        <v>0.16</v>
      </c>
      <c r="Y38" t="n">
        <v>1</v>
      </c>
      <c r="Z38" t="n">
        <v>10</v>
      </c>
      <c r="AA38" t="n">
        <v>81.61945481788256</v>
      </c>
      <c r="AB38" t="n">
        <v>111.6753388779972</v>
      </c>
      <c r="AC38" t="n">
        <v>101.0172012728324</v>
      </c>
      <c r="AD38" t="n">
        <v>81619.45481788255</v>
      </c>
      <c r="AE38" t="n">
        <v>111675.3388779972</v>
      </c>
      <c r="AF38" t="n">
        <v>2.137898941959698e-06</v>
      </c>
      <c r="AG38" t="n">
        <v>0.1090625</v>
      </c>
      <c r="AH38" t="n">
        <v>101017.2012728324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9.5496</v>
      </c>
      <c r="E39" t="n">
        <v>10.47</v>
      </c>
      <c r="F39" t="n">
        <v>7.23</v>
      </c>
      <c r="G39" t="n">
        <v>48.18</v>
      </c>
      <c r="H39" t="n">
        <v>0.68</v>
      </c>
      <c r="I39" t="n">
        <v>9</v>
      </c>
      <c r="J39" t="n">
        <v>270.03</v>
      </c>
      <c r="K39" t="n">
        <v>59.19</v>
      </c>
      <c r="L39" t="n">
        <v>10.25</v>
      </c>
      <c r="M39" t="n">
        <v>7</v>
      </c>
      <c r="N39" t="n">
        <v>70.59</v>
      </c>
      <c r="O39" t="n">
        <v>33538.28</v>
      </c>
      <c r="P39" t="n">
        <v>100.76</v>
      </c>
      <c r="Q39" t="n">
        <v>605.97</v>
      </c>
      <c r="R39" t="n">
        <v>29.31</v>
      </c>
      <c r="S39" t="n">
        <v>21.88</v>
      </c>
      <c r="T39" t="n">
        <v>2686.57</v>
      </c>
      <c r="U39" t="n">
        <v>0.75</v>
      </c>
      <c r="V39" t="n">
        <v>0.86</v>
      </c>
      <c r="W39" t="n">
        <v>1.01</v>
      </c>
      <c r="X39" t="n">
        <v>0.17</v>
      </c>
      <c r="Y39" t="n">
        <v>1</v>
      </c>
      <c r="Z39" t="n">
        <v>10</v>
      </c>
      <c r="AA39" t="n">
        <v>81.13206416275817</v>
      </c>
      <c r="AB39" t="n">
        <v>111.0084694814982</v>
      </c>
      <c r="AC39" t="n">
        <v>100.4139769555779</v>
      </c>
      <c r="AD39" t="n">
        <v>81132.06416275816</v>
      </c>
      <c r="AE39" t="n">
        <v>111008.4694814982</v>
      </c>
      <c r="AF39" t="n">
        <v>2.136645987120975e-06</v>
      </c>
      <c r="AG39" t="n">
        <v>0.1090625</v>
      </c>
      <c r="AH39" t="n">
        <v>100413.9769555779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9.6228</v>
      </c>
      <c r="E40" t="n">
        <v>10.39</v>
      </c>
      <c r="F40" t="n">
        <v>7.2</v>
      </c>
      <c r="G40" t="n">
        <v>53.97</v>
      </c>
      <c r="H40" t="n">
        <v>0.6899999999999999</v>
      </c>
      <c r="I40" t="n">
        <v>8</v>
      </c>
      <c r="J40" t="n">
        <v>270.51</v>
      </c>
      <c r="K40" t="n">
        <v>59.19</v>
      </c>
      <c r="L40" t="n">
        <v>10.5</v>
      </c>
      <c r="M40" t="n">
        <v>6</v>
      </c>
      <c r="N40" t="n">
        <v>70.81999999999999</v>
      </c>
      <c r="O40" t="n">
        <v>33597.14</v>
      </c>
      <c r="P40" t="n">
        <v>100.31</v>
      </c>
      <c r="Q40" t="n">
        <v>605.84</v>
      </c>
      <c r="R40" t="n">
        <v>28.46</v>
      </c>
      <c r="S40" t="n">
        <v>21.88</v>
      </c>
      <c r="T40" t="n">
        <v>2267.51</v>
      </c>
      <c r="U40" t="n">
        <v>0.77</v>
      </c>
      <c r="V40" t="n">
        <v>0.86</v>
      </c>
      <c r="W40" t="n">
        <v>1</v>
      </c>
      <c r="X40" t="n">
        <v>0.14</v>
      </c>
      <c r="Y40" t="n">
        <v>1</v>
      </c>
      <c r="Z40" t="n">
        <v>10</v>
      </c>
      <c r="AA40" t="n">
        <v>80.18330210033652</v>
      </c>
      <c r="AB40" t="n">
        <v>109.7103313712655</v>
      </c>
      <c r="AC40" t="n">
        <v>99.23973132463708</v>
      </c>
      <c r="AD40" t="n">
        <v>80183.30210033651</v>
      </c>
      <c r="AE40" t="n">
        <v>109710.3313712654</v>
      </c>
      <c r="AF40" t="n">
        <v>2.153023896798579e-06</v>
      </c>
      <c r="AG40" t="n">
        <v>0.1082291666666667</v>
      </c>
      <c r="AH40" t="n">
        <v>99239.73132463708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9.633900000000001</v>
      </c>
      <c r="E41" t="n">
        <v>10.38</v>
      </c>
      <c r="F41" t="n">
        <v>7.18</v>
      </c>
      <c r="G41" t="n">
        <v>53.88</v>
      </c>
      <c r="H41" t="n">
        <v>0.71</v>
      </c>
      <c r="I41" t="n">
        <v>8</v>
      </c>
      <c r="J41" t="n">
        <v>270.99</v>
      </c>
      <c r="K41" t="n">
        <v>59.19</v>
      </c>
      <c r="L41" t="n">
        <v>10.75</v>
      </c>
      <c r="M41" t="n">
        <v>6</v>
      </c>
      <c r="N41" t="n">
        <v>71.04000000000001</v>
      </c>
      <c r="O41" t="n">
        <v>33656.08</v>
      </c>
      <c r="P41" t="n">
        <v>99.52</v>
      </c>
      <c r="Q41" t="n">
        <v>605.84</v>
      </c>
      <c r="R41" t="n">
        <v>28.06</v>
      </c>
      <c r="S41" t="n">
        <v>21.88</v>
      </c>
      <c r="T41" t="n">
        <v>2068</v>
      </c>
      <c r="U41" t="n">
        <v>0.78</v>
      </c>
      <c r="V41" t="n">
        <v>0.86</v>
      </c>
      <c r="W41" t="n">
        <v>1</v>
      </c>
      <c r="X41" t="n">
        <v>0.13</v>
      </c>
      <c r="Y41" t="n">
        <v>1</v>
      </c>
      <c r="Z41" t="n">
        <v>10</v>
      </c>
      <c r="AA41" t="n">
        <v>79.58700022733269</v>
      </c>
      <c r="AB41" t="n">
        <v>108.8944448416401</v>
      </c>
      <c r="AC41" t="n">
        <v>98.50171186029495</v>
      </c>
      <c r="AD41" t="n">
        <v>79587.0002273327</v>
      </c>
      <c r="AE41" t="n">
        <v>108894.4448416401</v>
      </c>
      <c r="AF41" t="n">
        <v>2.155507432282479e-06</v>
      </c>
      <c r="AG41" t="n">
        <v>0.108125</v>
      </c>
      <c r="AH41" t="n">
        <v>98501.71186029495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9.626200000000001</v>
      </c>
      <c r="E42" t="n">
        <v>10.39</v>
      </c>
      <c r="F42" t="n">
        <v>7.19</v>
      </c>
      <c r="G42" t="n">
        <v>53.94</v>
      </c>
      <c r="H42" t="n">
        <v>0.72</v>
      </c>
      <c r="I42" t="n">
        <v>8</v>
      </c>
      <c r="J42" t="n">
        <v>271.47</v>
      </c>
      <c r="K42" t="n">
        <v>59.19</v>
      </c>
      <c r="L42" t="n">
        <v>11</v>
      </c>
      <c r="M42" t="n">
        <v>6</v>
      </c>
      <c r="N42" t="n">
        <v>71.27</v>
      </c>
      <c r="O42" t="n">
        <v>33715.11</v>
      </c>
      <c r="P42" t="n">
        <v>98.84</v>
      </c>
      <c r="Q42" t="n">
        <v>605.84</v>
      </c>
      <c r="R42" t="n">
        <v>28.3</v>
      </c>
      <c r="S42" t="n">
        <v>21.88</v>
      </c>
      <c r="T42" t="n">
        <v>2186.68</v>
      </c>
      <c r="U42" t="n">
        <v>0.77</v>
      </c>
      <c r="V42" t="n">
        <v>0.86</v>
      </c>
      <c r="W42" t="n">
        <v>1</v>
      </c>
      <c r="X42" t="n">
        <v>0.13</v>
      </c>
      <c r="Y42" t="n">
        <v>1</v>
      </c>
      <c r="Z42" t="n">
        <v>10</v>
      </c>
      <c r="AA42" t="n">
        <v>79.2948167812078</v>
      </c>
      <c r="AB42" t="n">
        <v>108.4946665604283</v>
      </c>
      <c r="AC42" t="n">
        <v>98.14008785714954</v>
      </c>
      <c r="AD42" t="n">
        <v>79294.8167812078</v>
      </c>
      <c r="AE42" t="n">
        <v>108494.6665604283</v>
      </c>
      <c r="AF42" t="n">
        <v>2.153784619379233e-06</v>
      </c>
      <c r="AG42" t="n">
        <v>0.1082291666666667</v>
      </c>
      <c r="AH42" t="n">
        <v>98140.08785714954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9.630000000000001</v>
      </c>
      <c r="E43" t="n">
        <v>10.38</v>
      </c>
      <c r="F43" t="n">
        <v>7.19</v>
      </c>
      <c r="G43" t="n">
        <v>53.91</v>
      </c>
      <c r="H43" t="n">
        <v>0.74</v>
      </c>
      <c r="I43" t="n">
        <v>8</v>
      </c>
      <c r="J43" t="n">
        <v>271.95</v>
      </c>
      <c r="K43" t="n">
        <v>59.19</v>
      </c>
      <c r="L43" t="n">
        <v>11.25</v>
      </c>
      <c r="M43" t="n">
        <v>6</v>
      </c>
      <c r="N43" t="n">
        <v>71.5</v>
      </c>
      <c r="O43" t="n">
        <v>33774.23</v>
      </c>
      <c r="P43" t="n">
        <v>98.2</v>
      </c>
      <c r="Q43" t="n">
        <v>605.84</v>
      </c>
      <c r="R43" t="n">
        <v>28.35</v>
      </c>
      <c r="S43" t="n">
        <v>21.88</v>
      </c>
      <c r="T43" t="n">
        <v>2211.87</v>
      </c>
      <c r="U43" t="n">
        <v>0.77</v>
      </c>
      <c r="V43" t="n">
        <v>0.86</v>
      </c>
      <c r="W43" t="n">
        <v>1</v>
      </c>
      <c r="X43" t="n">
        <v>0.13</v>
      </c>
      <c r="Y43" t="n">
        <v>1</v>
      </c>
      <c r="Z43" t="n">
        <v>10</v>
      </c>
      <c r="AA43" t="n">
        <v>78.90231225340082</v>
      </c>
      <c r="AB43" t="n">
        <v>107.9576245494054</v>
      </c>
      <c r="AC43" t="n">
        <v>97.65430038191528</v>
      </c>
      <c r="AD43" t="n">
        <v>78902.31225340083</v>
      </c>
      <c r="AE43" t="n">
        <v>107957.6245494054</v>
      </c>
      <c r="AF43" t="n">
        <v>2.154634838734082e-06</v>
      </c>
      <c r="AG43" t="n">
        <v>0.108125</v>
      </c>
      <c r="AH43" t="n">
        <v>97654.30038191528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9.690200000000001</v>
      </c>
      <c r="E44" t="n">
        <v>10.32</v>
      </c>
      <c r="F44" t="n">
        <v>7.17</v>
      </c>
      <c r="G44" t="n">
        <v>61.48</v>
      </c>
      <c r="H44" t="n">
        <v>0.75</v>
      </c>
      <c r="I44" t="n">
        <v>7</v>
      </c>
      <c r="J44" t="n">
        <v>272.43</v>
      </c>
      <c r="K44" t="n">
        <v>59.19</v>
      </c>
      <c r="L44" t="n">
        <v>11.5</v>
      </c>
      <c r="M44" t="n">
        <v>5</v>
      </c>
      <c r="N44" t="n">
        <v>71.73</v>
      </c>
      <c r="O44" t="n">
        <v>33833.57</v>
      </c>
      <c r="P44" t="n">
        <v>96.36</v>
      </c>
      <c r="Q44" t="n">
        <v>605.86</v>
      </c>
      <c r="R44" t="n">
        <v>27.78</v>
      </c>
      <c r="S44" t="n">
        <v>21.88</v>
      </c>
      <c r="T44" t="n">
        <v>1929.83</v>
      </c>
      <c r="U44" t="n">
        <v>0.79</v>
      </c>
      <c r="V44" t="n">
        <v>0.86</v>
      </c>
      <c r="W44" t="n">
        <v>1</v>
      </c>
      <c r="X44" t="n">
        <v>0.11</v>
      </c>
      <c r="Y44" t="n">
        <v>1</v>
      </c>
      <c r="Z44" t="n">
        <v>10</v>
      </c>
      <c r="AA44" t="n">
        <v>77.32982809714474</v>
      </c>
      <c r="AB44" t="n">
        <v>105.806082353712</v>
      </c>
      <c r="AC44" t="n">
        <v>95.70809835366978</v>
      </c>
      <c r="AD44" t="n">
        <v>77329.82809714474</v>
      </c>
      <c r="AE44" t="n">
        <v>105806.082353712</v>
      </c>
      <c r="AF44" t="n">
        <v>2.168104103250363e-06</v>
      </c>
      <c r="AG44" t="n">
        <v>0.1075</v>
      </c>
      <c r="AH44" t="n">
        <v>95708.09835366979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9.6904</v>
      </c>
      <c r="E45" t="n">
        <v>10.32</v>
      </c>
      <c r="F45" t="n">
        <v>7.17</v>
      </c>
      <c r="G45" t="n">
        <v>61.48</v>
      </c>
      <c r="H45" t="n">
        <v>0.77</v>
      </c>
      <c r="I45" t="n">
        <v>7</v>
      </c>
      <c r="J45" t="n">
        <v>272.91</v>
      </c>
      <c r="K45" t="n">
        <v>59.19</v>
      </c>
      <c r="L45" t="n">
        <v>11.75</v>
      </c>
      <c r="M45" t="n">
        <v>5</v>
      </c>
      <c r="N45" t="n">
        <v>71.95999999999999</v>
      </c>
      <c r="O45" t="n">
        <v>33892.87</v>
      </c>
      <c r="P45" t="n">
        <v>96.23999999999999</v>
      </c>
      <c r="Q45" t="n">
        <v>605.84</v>
      </c>
      <c r="R45" t="n">
        <v>27.75</v>
      </c>
      <c r="S45" t="n">
        <v>21.88</v>
      </c>
      <c r="T45" t="n">
        <v>1915.54</v>
      </c>
      <c r="U45" t="n">
        <v>0.79</v>
      </c>
      <c r="V45" t="n">
        <v>0.86</v>
      </c>
      <c r="W45" t="n">
        <v>1</v>
      </c>
      <c r="X45" t="n">
        <v>0.11</v>
      </c>
      <c r="Y45" t="n">
        <v>1</v>
      </c>
      <c r="Z45" t="n">
        <v>10</v>
      </c>
      <c r="AA45" t="n">
        <v>77.26088282702013</v>
      </c>
      <c r="AB45" t="n">
        <v>105.7117483934769</v>
      </c>
      <c r="AC45" t="n">
        <v>95.62276749420094</v>
      </c>
      <c r="AD45" t="n">
        <v>77260.88282702012</v>
      </c>
      <c r="AE45" t="n">
        <v>105711.7483934769</v>
      </c>
      <c r="AF45" t="n">
        <v>2.16814885163746e-06</v>
      </c>
      <c r="AG45" t="n">
        <v>0.1075</v>
      </c>
      <c r="AH45" t="n">
        <v>95622.76749420095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9.681100000000001</v>
      </c>
      <c r="E46" t="n">
        <v>10.33</v>
      </c>
      <c r="F46" t="n">
        <v>7.18</v>
      </c>
      <c r="G46" t="n">
        <v>61.56</v>
      </c>
      <c r="H46" t="n">
        <v>0.78</v>
      </c>
      <c r="I46" t="n">
        <v>7</v>
      </c>
      <c r="J46" t="n">
        <v>273.39</v>
      </c>
      <c r="K46" t="n">
        <v>59.19</v>
      </c>
      <c r="L46" t="n">
        <v>12</v>
      </c>
      <c r="M46" t="n">
        <v>5</v>
      </c>
      <c r="N46" t="n">
        <v>72.2</v>
      </c>
      <c r="O46" t="n">
        <v>33952.26</v>
      </c>
      <c r="P46" t="n">
        <v>96.93000000000001</v>
      </c>
      <c r="Q46" t="n">
        <v>605.9</v>
      </c>
      <c r="R46" t="n">
        <v>28.04</v>
      </c>
      <c r="S46" t="n">
        <v>21.88</v>
      </c>
      <c r="T46" t="n">
        <v>2061.66</v>
      </c>
      <c r="U46" t="n">
        <v>0.78</v>
      </c>
      <c r="V46" t="n">
        <v>0.86</v>
      </c>
      <c r="W46" t="n">
        <v>1</v>
      </c>
      <c r="X46" t="n">
        <v>0.12</v>
      </c>
      <c r="Y46" t="n">
        <v>1</v>
      </c>
      <c r="Z46" t="n">
        <v>10</v>
      </c>
      <c r="AA46" t="n">
        <v>77.75106020161718</v>
      </c>
      <c r="AB46" t="n">
        <v>106.3824307024998</v>
      </c>
      <c r="AC46" t="n">
        <v>96.22944082495947</v>
      </c>
      <c r="AD46" t="n">
        <v>77751.06020161718</v>
      </c>
      <c r="AE46" t="n">
        <v>106382.4307024998</v>
      </c>
      <c r="AF46" t="n">
        <v>2.166068051637437e-06</v>
      </c>
      <c r="AG46" t="n">
        <v>0.1076041666666667</v>
      </c>
      <c r="AH46" t="n">
        <v>96229.44082495947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9.673999999999999</v>
      </c>
      <c r="E47" t="n">
        <v>10.34</v>
      </c>
      <c r="F47" t="n">
        <v>7.19</v>
      </c>
      <c r="G47" t="n">
        <v>61.63</v>
      </c>
      <c r="H47" t="n">
        <v>0.8</v>
      </c>
      <c r="I47" t="n">
        <v>7</v>
      </c>
      <c r="J47" t="n">
        <v>273.87</v>
      </c>
      <c r="K47" t="n">
        <v>59.19</v>
      </c>
      <c r="L47" t="n">
        <v>12.25</v>
      </c>
      <c r="M47" t="n">
        <v>5</v>
      </c>
      <c r="N47" t="n">
        <v>72.43000000000001</v>
      </c>
      <c r="O47" t="n">
        <v>34011.74</v>
      </c>
      <c r="P47" t="n">
        <v>97.17</v>
      </c>
      <c r="Q47" t="n">
        <v>605.85</v>
      </c>
      <c r="R47" t="n">
        <v>28.22</v>
      </c>
      <c r="S47" t="n">
        <v>21.88</v>
      </c>
      <c r="T47" t="n">
        <v>2150.7</v>
      </c>
      <c r="U47" t="n">
        <v>0.78</v>
      </c>
      <c r="V47" t="n">
        <v>0.86</v>
      </c>
      <c r="W47" t="n">
        <v>1</v>
      </c>
      <c r="X47" t="n">
        <v>0.13</v>
      </c>
      <c r="Y47" t="n">
        <v>1</v>
      </c>
      <c r="Z47" t="n">
        <v>10</v>
      </c>
      <c r="AA47" t="n">
        <v>77.9716936261952</v>
      </c>
      <c r="AB47" t="n">
        <v>106.684311087667</v>
      </c>
      <c r="AC47" t="n">
        <v>96.50251016985818</v>
      </c>
      <c r="AD47" t="n">
        <v>77971.69362619521</v>
      </c>
      <c r="AE47" t="n">
        <v>106684.311087667</v>
      </c>
      <c r="AF47" t="n">
        <v>2.164479483895483e-06</v>
      </c>
      <c r="AG47" t="n">
        <v>0.1077083333333333</v>
      </c>
      <c r="AH47" t="n">
        <v>96502.51016985819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9.693099999999999</v>
      </c>
      <c r="E48" t="n">
        <v>10.32</v>
      </c>
      <c r="F48" t="n">
        <v>7.17</v>
      </c>
      <c r="G48" t="n">
        <v>61.45</v>
      </c>
      <c r="H48" t="n">
        <v>0.8100000000000001</v>
      </c>
      <c r="I48" t="n">
        <v>7</v>
      </c>
      <c r="J48" t="n">
        <v>274.35</v>
      </c>
      <c r="K48" t="n">
        <v>59.19</v>
      </c>
      <c r="L48" t="n">
        <v>12.5</v>
      </c>
      <c r="M48" t="n">
        <v>5</v>
      </c>
      <c r="N48" t="n">
        <v>72.66</v>
      </c>
      <c r="O48" t="n">
        <v>34071.31</v>
      </c>
      <c r="P48" t="n">
        <v>96.45</v>
      </c>
      <c r="Q48" t="n">
        <v>605.84</v>
      </c>
      <c r="R48" t="n">
        <v>27.71</v>
      </c>
      <c r="S48" t="n">
        <v>21.88</v>
      </c>
      <c r="T48" t="n">
        <v>1896.27</v>
      </c>
      <c r="U48" t="n">
        <v>0.79</v>
      </c>
      <c r="V48" t="n">
        <v>0.86</v>
      </c>
      <c r="W48" t="n">
        <v>1</v>
      </c>
      <c r="X48" t="n">
        <v>0.11</v>
      </c>
      <c r="Y48" t="n">
        <v>1</v>
      </c>
      <c r="Z48" t="n">
        <v>10</v>
      </c>
      <c r="AA48" t="n">
        <v>77.35780976617824</v>
      </c>
      <c r="AB48" t="n">
        <v>105.8443681077478</v>
      </c>
      <c r="AC48" t="n">
        <v>95.74273016907476</v>
      </c>
      <c r="AD48" t="n">
        <v>77357.80976617824</v>
      </c>
      <c r="AE48" t="n">
        <v>105844.3681077478</v>
      </c>
      <c r="AF48" t="n">
        <v>2.168752954863273e-06</v>
      </c>
      <c r="AG48" t="n">
        <v>0.1075</v>
      </c>
      <c r="AH48" t="n">
        <v>95742.73016907476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9.6837</v>
      </c>
      <c r="E49" t="n">
        <v>10.33</v>
      </c>
      <c r="F49" t="n">
        <v>7.18</v>
      </c>
      <c r="G49" t="n">
        <v>61.54</v>
      </c>
      <c r="H49" t="n">
        <v>0.83</v>
      </c>
      <c r="I49" t="n">
        <v>7</v>
      </c>
      <c r="J49" t="n">
        <v>274.84</v>
      </c>
      <c r="K49" t="n">
        <v>59.19</v>
      </c>
      <c r="L49" t="n">
        <v>12.75</v>
      </c>
      <c r="M49" t="n">
        <v>5</v>
      </c>
      <c r="N49" t="n">
        <v>72.89</v>
      </c>
      <c r="O49" t="n">
        <v>34130.98</v>
      </c>
      <c r="P49" t="n">
        <v>95.45</v>
      </c>
      <c r="Q49" t="n">
        <v>605.84</v>
      </c>
      <c r="R49" t="n">
        <v>28</v>
      </c>
      <c r="S49" t="n">
        <v>21.88</v>
      </c>
      <c r="T49" t="n">
        <v>2042.06</v>
      </c>
      <c r="U49" t="n">
        <v>0.78</v>
      </c>
      <c r="V49" t="n">
        <v>0.86</v>
      </c>
      <c r="W49" t="n">
        <v>1</v>
      </c>
      <c r="X49" t="n">
        <v>0.12</v>
      </c>
      <c r="Y49" t="n">
        <v>1</v>
      </c>
      <c r="Z49" t="n">
        <v>10</v>
      </c>
      <c r="AA49" t="n">
        <v>76.89899623177259</v>
      </c>
      <c r="AB49" t="n">
        <v>105.2165991885497</v>
      </c>
      <c r="AC49" t="n">
        <v>95.17487463444554</v>
      </c>
      <c r="AD49" t="n">
        <v>76898.99623177259</v>
      </c>
      <c r="AE49" t="n">
        <v>105216.5991885497</v>
      </c>
      <c r="AF49" t="n">
        <v>2.166649780669701e-06</v>
      </c>
      <c r="AG49" t="n">
        <v>0.1076041666666667</v>
      </c>
      <c r="AH49" t="n">
        <v>95174.87463444554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9.6769</v>
      </c>
      <c r="E50" t="n">
        <v>10.33</v>
      </c>
      <c r="F50" t="n">
        <v>7.19</v>
      </c>
      <c r="G50" t="n">
        <v>61.6</v>
      </c>
      <c r="H50" t="n">
        <v>0.84</v>
      </c>
      <c r="I50" t="n">
        <v>7</v>
      </c>
      <c r="J50" t="n">
        <v>275.32</v>
      </c>
      <c r="K50" t="n">
        <v>59.19</v>
      </c>
      <c r="L50" t="n">
        <v>13</v>
      </c>
      <c r="M50" t="n">
        <v>4</v>
      </c>
      <c r="N50" t="n">
        <v>73.13</v>
      </c>
      <c r="O50" t="n">
        <v>34190.73</v>
      </c>
      <c r="P50" t="n">
        <v>95.13</v>
      </c>
      <c r="Q50" t="n">
        <v>605.84</v>
      </c>
      <c r="R50" t="n">
        <v>28.19</v>
      </c>
      <c r="S50" t="n">
        <v>21.88</v>
      </c>
      <c r="T50" t="n">
        <v>2135.45</v>
      </c>
      <c r="U50" t="n">
        <v>0.78</v>
      </c>
      <c r="V50" t="n">
        <v>0.86</v>
      </c>
      <c r="W50" t="n">
        <v>1</v>
      </c>
      <c r="X50" t="n">
        <v>0.13</v>
      </c>
      <c r="Y50" t="n">
        <v>1</v>
      </c>
      <c r="Z50" t="n">
        <v>10</v>
      </c>
      <c r="AA50" t="n">
        <v>76.80136510077311</v>
      </c>
      <c r="AB50" t="n">
        <v>105.0830159679348</v>
      </c>
      <c r="AC50" t="n">
        <v>95.05404040892081</v>
      </c>
      <c r="AD50" t="n">
        <v>76801.36510077311</v>
      </c>
      <c r="AE50" t="n">
        <v>105083.0159679348</v>
      </c>
      <c r="AF50" t="n">
        <v>2.165128335508394e-06</v>
      </c>
      <c r="AG50" t="n">
        <v>0.1076041666666667</v>
      </c>
      <c r="AH50" t="n">
        <v>95054.04040892082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9.6831</v>
      </c>
      <c r="E51" t="n">
        <v>10.33</v>
      </c>
      <c r="F51" t="n">
        <v>7.18</v>
      </c>
      <c r="G51" t="n">
        <v>61.54</v>
      </c>
      <c r="H51" t="n">
        <v>0.86</v>
      </c>
      <c r="I51" t="n">
        <v>7</v>
      </c>
      <c r="J51" t="n">
        <v>275.81</v>
      </c>
      <c r="K51" t="n">
        <v>59.19</v>
      </c>
      <c r="L51" t="n">
        <v>13.25</v>
      </c>
      <c r="M51" t="n">
        <v>4</v>
      </c>
      <c r="N51" t="n">
        <v>73.36</v>
      </c>
      <c r="O51" t="n">
        <v>34250.57</v>
      </c>
      <c r="P51" t="n">
        <v>94.42</v>
      </c>
      <c r="Q51" t="n">
        <v>605.84</v>
      </c>
      <c r="R51" t="n">
        <v>27.89</v>
      </c>
      <c r="S51" t="n">
        <v>21.88</v>
      </c>
      <c r="T51" t="n">
        <v>1985.89</v>
      </c>
      <c r="U51" t="n">
        <v>0.78</v>
      </c>
      <c r="V51" t="n">
        <v>0.86</v>
      </c>
      <c r="W51" t="n">
        <v>1</v>
      </c>
      <c r="X51" t="n">
        <v>0.12</v>
      </c>
      <c r="Y51" t="n">
        <v>1</v>
      </c>
      <c r="Z51" t="n">
        <v>10</v>
      </c>
      <c r="AA51" t="n">
        <v>76.32477316626129</v>
      </c>
      <c r="AB51" t="n">
        <v>104.4309218573838</v>
      </c>
      <c r="AC51" t="n">
        <v>94.46418124506081</v>
      </c>
      <c r="AD51" t="n">
        <v>76324.77316626129</v>
      </c>
      <c r="AE51" t="n">
        <v>104430.9218573838</v>
      </c>
      <c r="AF51" t="n">
        <v>2.16651553550841e-06</v>
      </c>
      <c r="AG51" t="n">
        <v>0.1076041666666667</v>
      </c>
      <c r="AH51" t="n">
        <v>94464.18124506081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9.757899999999999</v>
      </c>
      <c r="E52" t="n">
        <v>10.25</v>
      </c>
      <c r="F52" t="n">
        <v>7.15</v>
      </c>
      <c r="G52" t="n">
        <v>71.5</v>
      </c>
      <c r="H52" t="n">
        <v>0.87</v>
      </c>
      <c r="I52" t="n">
        <v>6</v>
      </c>
      <c r="J52" t="n">
        <v>276.29</v>
      </c>
      <c r="K52" t="n">
        <v>59.19</v>
      </c>
      <c r="L52" t="n">
        <v>13.5</v>
      </c>
      <c r="M52" t="n">
        <v>2</v>
      </c>
      <c r="N52" t="n">
        <v>73.59999999999999</v>
      </c>
      <c r="O52" t="n">
        <v>34310.51</v>
      </c>
      <c r="P52" t="n">
        <v>93.08</v>
      </c>
      <c r="Q52" t="n">
        <v>605.84</v>
      </c>
      <c r="R52" t="n">
        <v>26.95</v>
      </c>
      <c r="S52" t="n">
        <v>21.88</v>
      </c>
      <c r="T52" t="n">
        <v>1521.58</v>
      </c>
      <c r="U52" t="n">
        <v>0.8100000000000001</v>
      </c>
      <c r="V52" t="n">
        <v>0.87</v>
      </c>
      <c r="W52" t="n">
        <v>1</v>
      </c>
      <c r="X52" t="n">
        <v>0.09</v>
      </c>
      <c r="Y52" t="n">
        <v>1</v>
      </c>
      <c r="Z52" t="n">
        <v>10</v>
      </c>
      <c r="AA52" t="n">
        <v>74.91659604521602</v>
      </c>
      <c r="AB52" t="n">
        <v>102.5041917959806</v>
      </c>
      <c r="AC52" t="n">
        <v>92.72133559653467</v>
      </c>
      <c r="AD52" t="n">
        <v>74916.59604521602</v>
      </c>
      <c r="AE52" t="n">
        <v>102504.1917959806</v>
      </c>
      <c r="AF52" t="n">
        <v>2.183251432282792e-06</v>
      </c>
      <c r="AG52" t="n">
        <v>0.1067708333333333</v>
      </c>
      <c r="AH52" t="n">
        <v>92721.33559653467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9.752700000000001</v>
      </c>
      <c r="E53" t="n">
        <v>10.25</v>
      </c>
      <c r="F53" t="n">
        <v>7.16</v>
      </c>
      <c r="G53" t="n">
        <v>71.55</v>
      </c>
      <c r="H53" t="n">
        <v>0.88</v>
      </c>
      <c r="I53" t="n">
        <v>6</v>
      </c>
      <c r="J53" t="n">
        <v>276.78</v>
      </c>
      <c r="K53" t="n">
        <v>59.19</v>
      </c>
      <c r="L53" t="n">
        <v>13.75</v>
      </c>
      <c r="M53" t="n">
        <v>2</v>
      </c>
      <c r="N53" t="n">
        <v>73.84</v>
      </c>
      <c r="O53" t="n">
        <v>34370.54</v>
      </c>
      <c r="P53" t="n">
        <v>93.33</v>
      </c>
      <c r="Q53" t="n">
        <v>605.84</v>
      </c>
      <c r="R53" t="n">
        <v>27.11</v>
      </c>
      <c r="S53" t="n">
        <v>21.88</v>
      </c>
      <c r="T53" t="n">
        <v>1601.29</v>
      </c>
      <c r="U53" t="n">
        <v>0.8100000000000001</v>
      </c>
      <c r="V53" t="n">
        <v>0.86</v>
      </c>
      <c r="W53" t="n">
        <v>1</v>
      </c>
      <c r="X53" t="n">
        <v>0.1</v>
      </c>
      <c r="Y53" t="n">
        <v>1</v>
      </c>
      <c r="Z53" t="n">
        <v>10</v>
      </c>
      <c r="AA53" t="n">
        <v>75.12443252774059</v>
      </c>
      <c r="AB53" t="n">
        <v>102.788562840469</v>
      </c>
      <c r="AC53" t="n">
        <v>92.97856666765448</v>
      </c>
      <c r="AD53" t="n">
        <v>75124.43252774059</v>
      </c>
      <c r="AE53" t="n">
        <v>102788.562840469</v>
      </c>
      <c r="AF53" t="n">
        <v>2.182087974218264e-06</v>
      </c>
      <c r="AG53" t="n">
        <v>0.1067708333333333</v>
      </c>
      <c r="AH53" t="n">
        <v>92978.56666765448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9.7524</v>
      </c>
      <c r="E54" t="n">
        <v>10.25</v>
      </c>
      <c r="F54" t="n">
        <v>7.16</v>
      </c>
      <c r="G54" t="n">
        <v>71.56</v>
      </c>
      <c r="H54" t="n">
        <v>0.9</v>
      </c>
      <c r="I54" t="n">
        <v>6</v>
      </c>
      <c r="J54" t="n">
        <v>277.27</v>
      </c>
      <c r="K54" t="n">
        <v>59.19</v>
      </c>
      <c r="L54" t="n">
        <v>14</v>
      </c>
      <c r="M54" t="n">
        <v>2</v>
      </c>
      <c r="N54" t="n">
        <v>74.06999999999999</v>
      </c>
      <c r="O54" t="n">
        <v>34430.66</v>
      </c>
      <c r="P54" t="n">
        <v>93.59999999999999</v>
      </c>
      <c r="Q54" t="n">
        <v>605.84</v>
      </c>
      <c r="R54" t="n">
        <v>27.15</v>
      </c>
      <c r="S54" t="n">
        <v>21.88</v>
      </c>
      <c r="T54" t="n">
        <v>1622.98</v>
      </c>
      <c r="U54" t="n">
        <v>0.8100000000000001</v>
      </c>
      <c r="V54" t="n">
        <v>0.86</v>
      </c>
      <c r="W54" t="n">
        <v>1</v>
      </c>
      <c r="X54" t="n">
        <v>0.1</v>
      </c>
      <c r="Y54" t="n">
        <v>1</v>
      </c>
      <c r="Z54" t="n">
        <v>10</v>
      </c>
      <c r="AA54" t="n">
        <v>75.27734629300406</v>
      </c>
      <c r="AB54" t="n">
        <v>102.9977862001816</v>
      </c>
      <c r="AC54" t="n">
        <v>93.16782204356301</v>
      </c>
      <c r="AD54" t="n">
        <v>75277.34629300406</v>
      </c>
      <c r="AE54" t="n">
        <v>102997.7862001816</v>
      </c>
      <c r="AF54" t="n">
        <v>2.182020851637618e-06</v>
      </c>
      <c r="AG54" t="n">
        <v>0.1067708333333333</v>
      </c>
      <c r="AH54" t="n">
        <v>93167.82204356301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9.749000000000001</v>
      </c>
      <c r="E55" t="n">
        <v>10.26</v>
      </c>
      <c r="F55" t="n">
        <v>7.16</v>
      </c>
      <c r="G55" t="n">
        <v>71.59</v>
      </c>
      <c r="H55" t="n">
        <v>0.91</v>
      </c>
      <c r="I55" t="n">
        <v>6</v>
      </c>
      <c r="J55" t="n">
        <v>277.76</v>
      </c>
      <c r="K55" t="n">
        <v>59.19</v>
      </c>
      <c r="L55" t="n">
        <v>14.25</v>
      </c>
      <c r="M55" t="n">
        <v>2</v>
      </c>
      <c r="N55" t="n">
        <v>74.31</v>
      </c>
      <c r="O55" t="n">
        <v>34490.87</v>
      </c>
      <c r="P55" t="n">
        <v>92.90000000000001</v>
      </c>
      <c r="Q55" t="n">
        <v>605.84</v>
      </c>
      <c r="R55" t="n">
        <v>27.25</v>
      </c>
      <c r="S55" t="n">
        <v>21.88</v>
      </c>
      <c r="T55" t="n">
        <v>1672.87</v>
      </c>
      <c r="U55" t="n">
        <v>0.8</v>
      </c>
      <c r="V55" t="n">
        <v>0.86</v>
      </c>
      <c r="W55" t="n">
        <v>1</v>
      </c>
      <c r="X55" t="n">
        <v>0.1</v>
      </c>
      <c r="Y55" t="n">
        <v>1</v>
      </c>
      <c r="Z55" t="n">
        <v>10</v>
      </c>
      <c r="AA55" t="n">
        <v>74.91249445534049</v>
      </c>
      <c r="AB55" t="n">
        <v>102.4985798197635</v>
      </c>
      <c r="AC55" t="n">
        <v>92.71625921945129</v>
      </c>
      <c r="AD55" t="n">
        <v>74912.49445534049</v>
      </c>
      <c r="AE55" t="n">
        <v>102498.5798197635</v>
      </c>
      <c r="AF55" t="n">
        <v>2.181260129056964e-06</v>
      </c>
      <c r="AG55" t="n">
        <v>0.106875</v>
      </c>
      <c r="AH55" t="n">
        <v>92716.25921945128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9.7461</v>
      </c>
      <c r="E56" t="n">
        <v>10.26</v>
      </c>
      <c r="F56" t="n">
        <v>7.16</v>
      </c>
      <c r="G56" t="n">
        <v>71.62</v>
      </c>
      <c r="H56" t="n">
        <v>0.93</v>
      </c>
      <c r="I56" t="n">
        <v>6</v>
      </c>
      <c r="J56" t="n">
        <v>278.25</v>
      </c>
      <c r="K56" t="n">
        <v>59.19</v>
      </c>
      <c r="L56" t="n">
        <v>14.5</v>
      </c>
      <c r="M56" t="n">
        <v>1</v>
      </c>
      <c r="N56" t="n">
        <v>74.55</v>
      </c>
      <c r="O56" t="n">
        <v>34551.18</v>
      </c>
      <c r="P56" t="n">
        <v>92.94</v>
      </c>
      <c r="Q56" t="n">
        <v>605.84</v>
      </c>
      <c r="R56" t="n">
        <v>27.34</v>
      </c>
      <c r="S56" t="n">
        <v>21.88</v>
      </c>
      <c r="T56" t="n">
        <v>1717.28</v>
      </c>
      <c r="U56" t="n">
        <v>0.8</v>
      </c>
      <c r="V56" t="n">
        <v>0.86</v>
      </c>
      <c r="W56" t="n">
        <v>1</v>
      </c>
      <c r="X56" t="n">
        <v>0.1</v>
      </c>
      <c r="Y56" t="n">
        <v>1</v>
      </c>
      <c r="Z56" t="n">
        <v>10</v>
      </c>
      <c r="AA56" t="n">
        <v>74.95653472723964</v>
      </c>
      <c r="AB56" t="n">
        <v>102.5588376626955</v>
      </c>
      <c r="AC56" t="n">
        <v>92.77076613842634</v>
      </c>
      <c r="AD56" t="n">
        <v>74956.53472723965</v>
      </c>
      <c r="AE56" t="n">
        <v>102558.8376626955</v>
      </c>
      <c r="AF56" t="n">
        <v>2.180611277444053e-06</v>
      </c>
      <c r="AG56" t="n">
        <v>0.106875</v>
      </c>
      <c r="AH56" t="n">
        <v>92770.76613842633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9.7424</v>
      </c>
      <c r="E57" t="n">
        <v>10.26</v>
      </c>
      <c r="F57" t="n">
        <v>7.17</v>
      </c>
      <c r="G57" t="n">
        <v>71.66</v>
      </c>
      <c r="H57" t="n">
        <v>0.9399999999999999</v>
      </c>
      <c r="I57" t="n">
        <v>6</v>
      </c>
      <c r="J57" t="n">
        <v>278.74</v>
      </c>
      <c r="K57" t="n">
        <v>59.19</v>
      </c>
      <c r="L57" t="n">
        <v>14.75</v>
      </c>
      <c r="M57" t="n">
        <v>1</v>
      </c>
      <c r="N57" t="n">
        <v>74.79000000000001</v>
      </c>
      <c r="O57" t="n">
        <v>34611.59</v>
      </c>
      <c r="P57" t="n">
        <v>92.86</v>
      </c>
      <c r="Q57" t="n">
        <v>605.86</v>
      </c>
      <c r="R57" t="n">
        <v>27.45</v>
      </c>
      <c r="S57" t="n">
        <v>21.88</v>
      </c>
      <c r="T57" t="n">
        <v>1774.13</v>
      </c>
      <c r="U57" t="n">
        <v>0.8</v>
      </c>
      <c r="V57" t="n">
        <v>0.86</v>
      </c>
      <c r="W57" t="n">
        <v>1</v>
      </c>
      <c r="X57" t="n">
        <v>0.11</v>
      </c>
      <c r="Y57" t="n">
        <v>1</v>
      </c>
      <c r="Z57" t="n">
        <v>10</v>
      </c>
      <c r="AA57" t="n">
        <v>74.96904108122715</v>
      </c>
      <c r="AB57" t="n">
        <v>102.5759494079626</v>
      </c>
      <c r="AC57" t="n">
        <v>92.7862447627416</v>
      </c>
      <c r="AD57" t="n">
        <v>74969.04108122714</v>
      </c>
      <c r="AE57" t="n">
        <v>102575.9494079626</v>
      </c>
      <c r="AF57" t="n">
        <v>2.179783432282753e-06</v>
      </c>
      <c r="AG57" t="n">
        <v>0.106875</v>
      </c>
      <c r="AH57" t="n">
        <v>92786.2447627416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9.741300000000001</v>
      </c>
      <c r="E58" t="n">
        <v>10.27</v>
      </c>
      <c r="F58" t="n">
        <v>7.17</v>
      </c>
      <c r="G58" t="n">
        <v>71.67</v>
      </c>
      <c r="H58" t="n">
        <v>0.96</v>
      </c>
      <c r="I58" t="n">
        <v>6</v>
      </c>
      <c r="J58" t="n">
        <v>279.23</v>
      </c>
      <c r="K58" t="n">
        <v>59.19</v>
      </c>
      <c r="L58" t="n">
        <v>15</v>
      </c>
      <c r="M58" t="n">
        <v>0</v>
      </c>
      <c r="N58" t="n">
        <v>75.03</v>
      </c>
      <c r="O58" t="n">
        <v>34672.08</v>
      </c>
      <c r="P58" t="n">
        <v>92.79000000000001</v>
      </c>
      <c r="Q58" t="n">
        <v>605.89</v>
      </c>
      <c r="R58" t="n">
        <v>27.48</v>
      </c>
      <c r="S58" t="n">
        <v>21.88</v>
      </c>
      <c r="T58" t="n">
        <v>1786.18</v>
      </c>
      <c r="U58" t="n">
        <v>0.8</v>
      </c>
      <c r="V58" t="n">
        <v>0.86</v>
      </c>
      <c r="W58" t="n">
        <v>1</v>
      </c>
      <c r="X58" t="n">
        <v>0.11</v>
      </c>
      <c r="Y58" t="n">
        <v>1</v>
      </c>
      <c r="Z58" t="n">
        <v>10</v>
      </c>
      <c r="AA58" t="n">
        <v>74.93850473564441</v>
      </c>
      <c r="AB58" t="n">
        <v>102.5341682327679</v>
      </c>
      <c r="AC58" t="n">
        <v>92.74845112426719</v>
      </c>
      <c r="AD58" t="n">
        <v>74938.50473564441</v>
      </c>
      <c r="AE58" t="n">
        <v>102534.1682327679</v>
      </c>
      <c r="AF58" t="n">
        <v>2.179537316153719e-06</v>
      </c>
      <c r="AG58" t="n">
        <v>0.1069791666666667</v>
      </c>
      <c r="AH58" t="n">
        <v>92748.45112426719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7.7015</v>
      </c>
      <c r="E2" t="n">
        <v>12.98</v>
      </c>
      <c r="F2" t="n">
        <v>8.51</v>
      </c>
      <c r="G2" t="n">
        <v>7.09</v>
      </c>
      <c r="H2" t="n">
        <v>0.12</v>
      </c>
      <c r="I2" t="n">
        <v>72</v>
      </c>
      <c r="J2" t="n">
        <v>150.44</v>
      </c>
      <c r="K2" t="n">
        <v>49.1</v>
      </c>
      <c r="L2" t="n">
        <v>1</v>
      </c>
      <c r="M2" t="n">
        <v>70</v>
      </c>
      <c r="N2" t="n">
        <v>25.34</v>
      </c>
      <c r="O2" t="n">
        <v>18787.76</v>
      </c>
      <c r="P2" t="n">
        <v>98.34</v>
      </c>
      <c r="Q2" t="n">
        <v>606.03</v>
      </c>
      <c r="R2" t="n">
        <v>69.45999999999999</v>
      </c>
      <c r="S2" t="n">
        <v>21.88</v>
      </c>
      <c r="T2" t="n">
        <v>22447.24</v>
      </c>
      <c r="U2" t="n">
        <v>0.32</v>
      </c>
      <c r="V2" t="n">
        <v>0.73</v>
      </c>
      <c r="W2" t="n">
        <v>1.1</v>
      </c>
      <c r="X2" t="n">
        <v>1.45</v>
      </c>
      <c r="Y2" t="n">
        <v>1</v>
      </c>
      <c r="Z2" t="n">
        <v>10</v>
      </c>
      <c r="AA2" t="n">
        <v>96.92057768703422</v>
      </c>
      <c r="AB2" t="n">
        <v>132.6110102254592</v>
      </c>
      <c r="AC2" t="n">
        <v>119.9548015302985</v>
      </c>
      <c r="AD2" t="n">
        <v>96920.57768703422</v>
      </c>
      <c r="AE2" t="n">
        <v>132611.0102254592</v>
      </c>
      <c r="AF2" t="n">
        <v>1.87730353187629e-06</v>
      </c>
      <c r="AG2" t="n">
        <v>0.1352083333333333</v>
      </c>
      <c r="AH2" t="n">
        <v>119954.8015302985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8.2561</v>
      </c>
      <c r="E3" t="n">
        <v>12.11</v>
      </c>
      <c r="F3" t="n">
        <v>8.16</v>
      </c>
      <c r="G3" t="n">
        <v>8.9</v>
      </c>
      <c r="H3" t="n">
        <v>0.15</v>
      </c>
      <c r="I3" t="n">
        <v>55</v>
      </c>
      <c r="J3" t="n">
        <v>150.78</v>
      </c>
      <c r="K3" t="n">
        <v>49.1</v>
      </c>
      <c r="L3" t="n">
        <v>1.25</v>
      </c>
      <c r="M3" t="n">
        <v>53</v>
      </c>
      <c r="N3" t="n">
        <v>25.44</v>
      </c>
      <c r="O3" t="n">
        <v>18830.65</v>
      </c>
      <c r="P3" t="n">
        <v>93.28</v>
      </c>
      <c r="Q3" t="n">
        <v>606.02</v>
      </c>
      <c r="R3" t="n">
        <v>58.56</v>
      </c>
      <c r="S3" t="n">
        <v>21.88</v>
      </c>
      <c r="T3" t="n">
        <v>17081.11</v>
      </c>
      <c r="U3" t="n">
        <v>0.37</v>
      </c>
      <c r="V3" t="n">
        <v>0.76</v>
      </c>
      <c r="W3" t="n">
        <v>1.07</v>
      </c>
      <c r="X3" t="n">
        <v>1.1</v>
      </c>
      <c r="Y3" t="n">
        <v>1</v>
      </c>
      <c r="Z3" t="n">
        <v>10</v>
      </c>
      <c r="AA3" t="n">
        <v>86.20940733739883</v>
      </c>
      <c r="AB3" t="n">
        <v>117.9555144096101</v>
      </c>
      <c r="AC3" t="n">
        <v>106.6980056659918</v>
      </c>
      <c r="AD3" t="n">
        <v>86209.40733739884</v>
      </c>
      <c r="AE3" t="n">
        <v>117955.5144096101</v>
      </c>
      <c r="AF3" t="n">
        <v>2.012491811922851e-06</v>
      </c>
      <c r="AG3" t="n">
        <v>0.1261458333333333</v>
      </c>
      <c r="AH3" t="n">
        <v>106698.0056659918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8.6478</v>
      </c>
      <c r="E4" t="n">
        <v>11.56</v>
      </c>
      <c r="F4" t="n">
        <v>7.94</v>
      </c>
      <c r="G4" t="n">
        <v>10.83</v>
      </c>
      <c r="H4" t="n">
        <v>0.18</v>
      </c>
      <c r="I4" t="n">
        <v>44</v>
      </c>
      <c r="J4" t="n">
        <v>151.13</v>
      </c>
      <c r="K4" t="n">
        <v>49.1</v>
      </c>
      <c r="L4" t="n">
        <v>1.5</v>
      </c>
      <c r="M4" t="n">
        <v>42</v>
      </c>
      <c r="N4" t="n">
        <v>25.54</v>
      </c>
      <c r="O4" t="n">
        <v>18873.58</v>
      </c>
      <c r="P4" t="n">
        <v>90.11</v>
      </c>
      <c r="Q4" t="n">
        <v>605.86</v>
      </c>
      <c r="R4" t="n">
        <v>51.76</v>
      </c>
      <c r="S4" t="n">
        <v>21.88</v>
      </c>
      <c r="T4" t="n">
        <v>13736.74</v>
      </c>
      <c r="U4" t="n">
        <v>0.42</v>
      </c>
      <c r="V4" t="n">
        <v>0.78</v>
      </c>
      <c r="W4" t="n">
        <v>1.06</v>
      </c>
      <c r="X4" t="n">
        <v>0.88</v>
      </c>
      <c r="Y4" t="n">
        <v>1</v>
      </c>
      <c r="Z4" t="n">
        <v>10</v>
      </c>
      <c r="AA4" t="n">
        <v>79.7985191884146</v>
      </c>
      <c r="AB4" t="n">
        <v>109.1838544157501</v>
      </c>
      <c r="AC4" t="n">
        <v>98.76350059084095</v>
      </c>
      <c r="AD4" t="n">
        <v>79798.5191884146</v>
      </c>
      <c r="AE4" t="n">
        <v>109183.8544157501</v>
      </c>
      <c r="AF4" t="n">
        <v>2.107971886380546e-06</v>
      </c>
      <c r="AG4" t="n">
        <v>0.1204166666666667</v>
      </c>
      <c r="AH4" t="n">
        <v>98763.50059084095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8.936299999999999</v>
      </c>
      <c r="E5" t="n">
        <v>11.19</v>
      </c>
      <c r="F5" t="n">
        <v>7.78</v>
      </c>
      <c r="G5" t="n">
        <v>12.62</v>
      </c>
      <c r="H5" t="n">
        <v>0.2</v>
      </c>
      <c r="I5" t="n">
        <v>37</v>
      </c>
      <c r="J5" t="n">
        <v>151.48</v>
      </c>
      <c r="K5" t="n">
        <v>49.1</v>
      </c>
      <c r="L5" t="n">
        <v>1.75</v>
      </c>
      <c r="M5" t="n">
        <v>35</v>
      </c>
      <c r="N5" t="n">
        <v>25.64</v>
      </c>
      <c r="O5" t="n">
        <v>18916.54</v>
      </c>
      <c r="P5" t="n">
        <v>87.52</v>
      </c>
      <c r="Q5" t="n">
        <v>605.9</v>
      </c>
      <c r="R5" t="n">
        <v>46.45</v>
      </c>
      <c r="S5" t="n">
        <v>21.88</v>
      </c>
      <c r="T5" t="n">
        <v>11118.82</v>
      </c>
      <c r="U5" t="n">
        <v>0.47</v>
      </c>
      <c r="V5" t="n">
        <v>0.79</v>
      </c>
      <c r="W5" t="n">
        <v>1.06</v>
      </c>
      <c r="X5" t="n">
        <v>0.72</v>
      </c>
      <c r="Y5" t="n">
        <v>1</v>
      </c>
      <c r="Z5" t="n">
        <v>10</v>
      </c>
      <c r="AA5" t="n">
        <v>75.2860635310566</v>
      </c>
      <c r="AB5" t="n">
        <v>103.0097135098625</v>
      </c>
      <c r="AC5" t="n">
        <v>93.17861102754802</v>
      </c>
      <c r="AD5" t="n">
        <v>75286.0635310566</v>
      </c>
      <c r="AE5" t="n">
        <v>103009.7135098625</v>
      </c>
      <c r="AF5" t="n">
        <v>2.178296117886917e-06</v>
      </c>
      <c r="AG5" t="n">
        <v>0.1165625</v>
      </c>
      <c r="AH5" t="n">
        <v>93178.61102754802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9.1419</v>
      </c>
      <c r="E6" t="n">
        <v>10.94</v>
      </c>
      <c r="F6" t="n">
        <v>7.68</v>
      </c>
      <c r="G6" t="n">
        <v>14.41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85.55</v>
      </c>
      <c r="Q6" t="n">
        <v>605.89</v>
      </c>
      <c r="R6" t="n">
        <v>43.78</v>
      </c>
      <c r="S6" t="n">
        <v>21.88</v>
      </c>
      <c r="T6" t="n">
        <v>9807.07</v>
      </c>
      <c r="U6" t="n">
        <v>0.5</v>
      </c>
      <c r="V6" t="n">
        <v>0.8100000000000001</v>
      </c>
      <c r="W6" t="n">
        <v>1.04</v>
      </c>
      <c r="X6" t="n">
        <v>0.63</v>
      </c>
      <c r="Y6" t="n">
        <v>1</v>
      </c>
      <c r="Z6" t="n">
        <v>10</v>
      </c>
      <c r="AA6" t="n">
        <v>72.20537641494667</v>
      </c>
      <c r="AB6" t="n">
        <v>98.79458148727947</v>
      </c>
      <c r="AC6" t="n">
        <v>89.36576528922407</v>
      </c>
      <c r="AD6" t="n">
        <v>72205.37641494667</v>
      </c>
      <c r="AE6" t="n">
        <v>98794.58148727947</v>
      </c>
      <c r="AF6" t="n">
        <v>2.228412797255061e-06</v>
      </c>
      <c r="AG6" t="n">
        <v>0.1139583333333333</v>
      </c>
      <c r="AH6" t="n">
        <v>89365.76528922407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9.317</v>
      </c>
      <c r="E7" t="n">
        <v>10.73</v>
      </c>
      <c r="F7" t="n">
        <v>7.6</v>
      </c>
      <c r="G7" t="n">
        <v>16.29</v>
      </c>
      <c r="H7" t="n">
        <v>0.26</v>
      </c>
      <c r="I7" t="n">
        <v>28</v>
      </c>
      <c r="J7" t="n">
        <v>152.18</v>
      </c>
      <c r="K7" t="n">
        <v>49.1</v>
      </c>
      <c r="L7" t="n">
        <v>2.25</v>
      </c>
      <c r="M7" t="n">
        <v>26</v>
      </c>
      <c r="N7" t="n">
        <v>25.83</v>
      </c>
      <c r="O7" t="n">
        <v>19002.56</v>
      </c>
      <c r="P7" t="n">
        <v>83.47</v>
      </c>
      <c r="Q7" t="n">
        <v>605.89</v>
      </c>
      <c r="R7" t="n">
        <v>41.2</v>
      </c>
      <c r="S7" t="n">
        <v>21.88</v>
      </c>
      <c r="T7" t="n">
        <v>8536.33</v>
      </c>
      <c r="U7" t="n">
        <v>0.53</v>
      </c>
      <c r="V7" t="n">
        <v>0.8100000000000001</v>
      </c>
      <c r="W7" t="n">
        <v>1.03</v>
      </c>
      <c r="X7" t="n">
        <v>0.54</v>
      </c>
      <c r="Y7" t="n">
        <v>1</v>
      </c>
      <c r="Z7" t="n">
        <v>10</v>
      </c>
      <c r="AA7" t="n">
        <v>69.46653784110654</v>
      </c>
      <c r="AB7" t="n">
        <v>95.04718172152312</v>
      </c>
      <c r="AC7" t="n">
        <v>85.9760120976017</v>
      </c>
      <c r="AD7" t="n">
        <v>69466.53784110655</v>
      </c>
      <c r="AE7" t="n">
        <v>95047.18172152311</v>
      </c>
      <c r="AF7" t="n">
        <v>2.271094852495149e-06</v>
      </c>
      <c r="AG7" t="n">
        <v>0.1117708333333333</v>
      </c>
      <c r="AH7" t="n">
        <v>85976.01209760169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9.456300000000001</v>
      </c>
      <c r="E8" t="n">
        <v>10.58</v>
      </c>
      <c r="F8" t="n">
        <v>7.53</v>
      </c>
      <c r="G8" t="n">
        <v>18.08</v>
      </c>
      <c r="H8" t="n">
        <v>0.29</v>
      </c>
      <c r="I8" t="n">
        <v>25</v>
      </c>
      <c r="J8" t="n">
        <v>152.53</v>
      </c>
      <c r="K8" t="n">
        <v>49.1</v>
      </c>
      <c r="L8" t="n">
        <v>2.5</v>
      </c>
      <c r="M8" t="n">
        <v>23</v>
      </c>
      <c r="N8" t="n">
        <v>25.93</v>
      </c>
      <c r="O8" t="n">
        <v>19045.63</v>
      </c>
      <c r="P8" t="n">
        <v>81.98</v>
      </c>
      <c r="Q8" t="n">
        <v>605.85</v>
      </c>
      <c r="R8" t="n">
        <v>39.13</v>
      </c>
      <c r="S8" t="n">
        <v>21.88</v>
      </c>
      <c r="T8" t="n">
        <v>7518.87</v>
      </c>
      <c r="U8" t="n">
        <v>0.5600000000000001</v>
      </c>
      <c r="V8" t="n">
        <v>0.82</v>
      </c>
      <c r="W8" t="n">
        <v>1.03</v>
      </c>
      <c r="X8" t="n">
        <v>0.48</v>
      </c>
      <c r="Y8" t="n">
        <v>1</v>
      </c>
      <c r="Z8" t="n">
        <v>10</v>
      </c>
      <c r="AA8" t="n">
        <v>67.43979304506843</v>
      </c>
      <c r="AB8" t="n">
        <v>92.27410007791525</v>
      </c>
      <c r="AC8" t="n">
        <v>83.46758947401435</v>
      </c>
      <c r="AD8" t="n">
        <v>67439.79304506842</v>
      </c>
      <c r="AE8" t="n">
        <v>92274.10007791525</v>
      </c>
      <c r="AF8" t="n">
        <v>2.305050365316076e-06</v>
      </c>
      <c r="AG8" t="n">
        <v>0.1102083333333333</v>
      </c>
      <c r="AH8" t="n">
        <v>83467.58947401434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9.5913</v>
      </c>
      <c r="E9" t="n">
        <v>10.43</v>
      </c>
      <c r="F9" t="n">
        <v>7.48</v>
      </c>
      <c r="G9" t="n">
        <v>20.39</v>
      </c>
      <c r="H9" t="n">
        <v>0.32</v>
      </c>
      <c r="I9" t="n">
        <v>22</v>
      </c>
      <c r="J9" t="n">
        <v>152.88</v>
      </c>
      <c r="K9" t="n">
        <v>49.1</v>
      </c>
      <c r="L9" t="n">
        <v>2.75</v>
      </c>
      <c r="M9" t="n">
        <v>20</v>
      </c>
      <c r="N9" t="n">
        <v>26.03</v>
      </c>
      <c r="O9" t="n">
        <v>19088.72</v>
      </c>
      <c r="P9" t="n">
        <v>80.56999999999999</v>
      </c>
      <c r="Q9" t="n">
        <v>605.98</v>
      </c>
      <c r="R9" t="n">
        <v>37.25</v>
      </c>
      <c r="S9" t="n">
        <v>21.88</v>
      </c>
      <c r="T9" t="n">
        <v>6594.13</v>
      </c>
      <c r="U9" t="n">
        <v>0.59</v>
      </c>
      <c r="V9" t="n">
        <v>0.83</v>
      </c>
      <c r="W9" t="n">
        <v>1.02</v>
      </c>
      <c r="X9" t="n">
        <v>0.42</v>
      </c>
      <c r="Y9" t="n">
        <v>1</v>
      </c>
      <c r="Z9" t="n">
        <v>10</v>
      </c>
      <c r="AA9" t="n">
        <v>65.59359691251005</v>
      </c>
      <c r="AB9" t="n">
        <v>89.74805308092512</v>
      </c>
      <c r="AC9" t="n">
        <v>81.18262485708692</v>
      </c>
      <c r="AD9" t="n">
        <v>65593.59691251005</v>
      </c>
      <c r="AE9" t="n">
        <v>89748.05308092512</v>
      </c>
      <c r="AF9" t="n">
        <v>2.337957718014031e-06</v>
      </c>
      <c r="AG9" t="n">
        <v>0.1086458333333333</v>
      </c>
      <c r="AH9" t="n">
        <v>81182.62485708692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9.6785</v>
      </c>
      <c r="E10" t="n">
        <v>10.33</v>
      </c>
      <c r="F10" t="n">
        <v>7.44</v>
      </c>
      <c r="G10" t="n">
        <v>22.33</v>
      </c>
      <c r="H10" t="n">
        <v>0.35</v>
      </c>
      <c r="I10" t="n">
        <v>20</v>
      </c>
      <c r="J10" t="n">
        <v>153.23</v>
      </c>
      <c r="K10" t="n">
        <v>49.1</v>
      </c>
      <c r="L10" t="n">
        <v>3</v>
      </c>
      <c r="M10" t="n">
        <v>18</v>
      </c>
      <c r="N10" t="n">
        <v>26.13</v>
      </c>
      <c r="O10" t="n">
        <v>19131.85</v>
      </c>
      <c r="P10" t="n">
        <v>79.38</v>
      </c>
      <c r="Q10" t="n">
        <v>605.85</v>
      </c>
      <c r="R10" t="n">
        <v>36.15</v>
      </c>
      <c r="S10" t="n">
        <v>21.88</v>
      </c>
      <c r="T10" t="n">
        <v>6053.43</v>
      </c>
      <c r="U10" t="n">
        <v>0.61</v>
      </c>
      <c r="V10" t="n">
        <v>0.83</v>
      </c>
      <c r="W10" t="n">
        <v>1.02</v>
      </c>
      <c r="X10" t="n">
        <v>0.39</v>
      </c>
      <c r="Y10" t="n">
        <v>1</v>
      </c>
      <c r="Z10" t="n">
        <v>10</v>
      </c>
      <c r="AA10" t="n">
        <v>64.25299156485849</v>
      </c>
      <c r="AB10" t="n">
        <v>87.91377770093536</v>
      </c>
      <c r="AC10" t="n">
        <v>79.52341014494115</v>
      </c>
      <c r="AD10" t="n">
        <v>64252.99156485849</v>
      </c>
      <c r="AE10" t="n">
        <v>87913.77770093536</v>
      </c>
      <c r="AF10" t="n">
        <v>2.359213430275228e-06</v>
      </c>
      <c r="AG10" t="n">
        <v>0.1076041666666667</v>
      </c>
      <c r="AH10" t="n">
        <v>79523.41014494115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9.73</v>
      </c>
      <c r="E11" t="n">
        <v>10.28</v>
      </c>
      <c r="F11" t="n">
        <v>7.42</v>
      </c>
      <c r="G11" t="n">
        <v>23.43</v>
      </c>
      <c r="H11" t="n">
        <v>0.37</v>
      </c>
      <c r="I11" t="n">
        <v>19</v>
      </c>
      <c r="J11" t="n">
        <v>153.58</v>
      </c>
      <c r="K11" t="n">
        <v>49.1</v>
      </c>
      <c r="L11" t="n">
        <v>3.25</v>
      </c>
      <c r="M11" t="n">
        <v>17</v>
      </c>
      <c r="N11" t="n">
        <v>26.23</v>
      </c>
      <c r="O11" t="n">
        <v>19175.02</v>
      </c>
      <c r="P11" t="n">
        <v>77.79000000000001</v>
      </c>
      <c r="Q11" t="n">
        <v>605.85</v>
      </c>
      <c r="R11" t="n">
        <v>35.66</v>
      </c>
      <c r="S11" t="n">
        <v>21.88</v>
      </c>
      <c r="T11" t="n">
        <v>5810.44</v>
      </c>
      <c r="U11" t="n">
        <v>0.61</v>
      </c>
      <c r="V11" t="n">
        <v>0.83</v>
      </c>
      <c r="W11" t="n">
        <v>1.01</v>
      </c>
      <c r="X11" t="n">
        <v>0.36</v>
      </c>
      <c r="Y11" t="n">
        <v>1</v>
      </c>
      <c r="Z11" t="n">
        <v>10</v>
      </c>
      <c r="AA11" t="n">
        <v>62.98512852442759</v>
      </c>
      <c r="AB11" t="n">
        <v>86.17903155484893</v>
      </c>
      <c r="AC11" t="n">
        <v>77.95422573630515</v>
      </c>
      <c r="AD11" t="n">
        <v>62985.12852442759</v>
      </c>
      <c r="AE11" t="n">
        <v>86179.03155484893</v>
      </c>
      <c r="AF11" t="n">
        <v>2.371766975934078e-06</v>
      </c>
      <c r="AG11" t="n">
        <v>0.1070833333333333</v>
      </c>
      <c r="AH11" t="n">
        <v>77954.22573630515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9.817</v>
      </c>
      <c r="E12" t="n">
        <v>10.19</v>
      </c>
      <c r="F12" t="n">
        <v>7.39</v>
      </c>
      <c r="G12" t="n">
        <v>26.08</v>
      </c>
      <c r="H12" t="n">
        <v>0.4</v>
      </c>
      <c r="I12" t="n">
        <v>17</v>
      </c>
      <c r="J12" t="n">
        <v>153.93</v>
      </c>
      <c r="K12" t="n">
        <v>49.1</v>
      </c>
      <c r="L12" t="n">
        <v>3.5</v>
      </c>
      <c r="M12" t="n">
        <v>15</v>
      </c>
      <c r="N12" t="n">
        <v>26.33</v>
      </c>
      <c r="O12" t="n">
        <v>19218.22</v>
      </c>
      <c r="P12" t="n">
        <v>76.81</v>
      </c>
      <c r="Q12" t="n">
        <v>605.84</v>
      </c>
      <c r="R12" t="n">
        <v>34.76</v>
      </c>
      <c r="S12" t="n">
        <v>21.88</v>
      </c>
      <c r="T12" t="n">
        <v>5372.77</v>
      </c>
      <c r="U12" t="n">
        <v>0.63</v>
      </c>
      <c r="V12" t="n">
        <v>0.84</v>
      </c>
      <c r="W12" t="n">
        <v>1.01</v>
      </c>
      <c r="X12" t="n">
        <v>0.33</v>
      </c>
      <c r="Y12" t="n">
        <v>1</v>
      </c>
      <c r="Z12" t="n">
        <v>10</v>
      </c>
      <c r="AA12" t="n">
        <v>61.82790586163416</v>
      </c>
      <c r="AB12" t="n">
        <v>84.59566845455504</v>
      </c>
      <c r="AC12" t="n">
        <v>76.52197658803873</v>
      </c>
      <c r="AD12" t="n">
        <v>61827.90586163416</v>
      </c>
      <c r="AE12" t="n">
        <v>84595.66845455504</v>
      </c>
      <c r="AF12" t="n">
        <v>2.392973936561649e-06</v>
      </c>
      <c r="AG12" t="n">
        <v>0.1061458333333333</v>
      </c>
      <c r="AH12" t="n">
        <v>76521.97658803873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9.8736</v>
      </c>
      <c r="E13" t="n">
        <v>10.13</v>
      </c>
      <c r="F13" t="n">
        <v>7.36</v>
      </c>
      <c r="G13" t="n">
        <v>27.61</v>
      </c>
      <c r="H13" t="n">
        <v>0.43</v>
      </c>
      <c r="I13" t="n">
        <v>16</v>
      </c>
      <c r="J13" t="n">
        <v>154.28</v>
      </c>
      <c r="K13" t="n">
        <v>49.1</v>
      </c>
      <c r="L13" t="n">
        <v>3.75</v>
      </c>
      <c r="M13" t="n">
        <v>14</v>
      </c>
      <c r="N13" t="n">
        <v>26.43</v>
      </c>
      <c r="O13" t="n">
        <v>19261.45</v>
      </c>
      <c r="P13" t="n">
        <v>75.48</v>
      </c>
      <c r="Q13" t="n">
        <v>605.84</v>
      </c>
      <c r="R13" t="n">
        <v>33.89</v>
      </c>
      <c r="S13" t="n">
        <v>21.88</v>
      </c>
      <c r="T13" t="n">
        <v>4941.43</v>
      </c>
      <c r="U13" t="n">
        <v>0.65</v>
      </c>
      <c r="V13" t="n">
        <v>0.84</v>
      </c>
      <c r="W13" t="n">
        <v>1.01</v>
      </c>
      <c r="X13" t="n">
        <v>0.3</v>
      </c>
      <c r="Y13" t="n">
        <v>1</v>
      </c>
      <c r="Z13" t="n">
        <v>10</v>
      </c>
      <c r="AA13" t="n">
        <v>60.67986290801429</v>
      </c>
      <c r="AB13" t="n">
        <v>83.02486543733256</v>
      </c>
      <c r="AC13" t="n">
        <v>75.10108880614359</v>
      </c>
      <c r="AD13" t="n">
        <v>60679.86290801429</v>
      </c>
      <c r="AE13" t="n">
        <v>83024.86543733257</v>
      </c>
      <c r="AF13" t="n">
        <v>2.406770648877977e-06</v>
      </c>
      <c r="AG13" t="n">
        <v>0.1055208333333333</v>
      </c>
      <c r="AH13" t="n">
        <v>75101.0888061436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9.936</v>
      </c>
      <c r="E14" t="n">
        <v>10.06</v>
      </c>
      <c r="F14" t="n">
        <v>7.33</v>
      </c>
      <c r="G14" t="n">
        <v>29.32</v>
      </c>
      <c r="H14" t="n">
        <v>0.46</v>
      </c>
      <c r="I14" t="n">
        <v>15</v>
      </c>
      <c r="J14" t="n">
        <v>154.63</v>
      </c>
      <c r="K14" t="n">
        <v>49.1</v>
      </c>
      <c r="L14" t="n">
        <v>4</v>
      </c>
      <c r="M14" t="n">
        <v>13</v>
      </c>
      <c r="N14" t="n">
        <v>26.53</v>
      </c>
      <c r="O14" t="n">
        <v>19304.72</v>
      </c>
      <c r="P14" t="n">
        <v>73.90000000000001</v>
      </c>
      <c r="Q14" t="n">
        <v>605.9</v>
      </c>
      <c r="R14" t="n">
        <v>32.68</v>
      </c>
      <c r="S14" t="n">
        <v>21.88</v>
      </c>
      <c r="T14" t="n">
        <v>4340.64</v>
      </c>
      <c r="U14" t="n">
        <v>0.67</v>
      </c>
      <c r="V14" t="n">
        <v>0.84</v>
      </c>
      <c r="W14" t="n">
        <v>1.01</v>
      </c>
      <c r="X14" t="n">
        <v>0.27</v>
      </c>
      <c r="Y14" t="n">
        <v>1</v>
      </c>
      <c r="Z14" t="n">
        <v>10</v>
      </c>
      <c r="AA14" t="n">
        <v>59.37403396114919</v>
      </c>
      <c r="AB14" t="n">
        <v>81.23817266312537</v>
      </c>
      <c r="AC14" t="n">
        <v>73.48491548266709</v>
      </c>
      <c r="AD14" t="n">
        <v>59374.03396114919</v>
      </c>
      <c r="AE14" t="n">
        <v>81238.17266312537</v>
      </c>
      <c r="AF14" t="n">
        <v>2.421981158569475e-06</v>
      </c>
      <c r="AG14" t="n">
        <v>0.1047916666666667</v>
      </c>
      <c r="AH14" t="n">
        <v>73484.91548266709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9.974500000000001</v>
      </c>
      <c r="E15" t="n">
        <v>10.03</v>
      </c>
      <c r="F15" t="n">
        <v>7.32</v>
      </c>
      <c r="G15" t="n">
        <v>31.38</v>
      </c>
      <c r="H15" t="n">
        <v>0.49</v>
      </c>
      <c r="I15" t="n">
        <v>14</v>
      </c>
      <c r="J15" t="n">
        <v>154.98</v>
      </c>
      <c r="K15" t="n">
        <v>49.1</v>
      </c>
      <c r="L15" t="n">
        <v>4.25</v>
      </c>
      <c r="M15" t="n">
        <v>12</v>
      </c>
      <c r="N15" t="n">
        <v>26.63</v>
      </c>
      <c r="O15" t="n">
        <v>19348.03</v>
      </c>
      <c r="P15" t="n">
        <v>73.43000000000001</v>
      </c>
      <c r="Q15" t="n">
        <v>605.87</v>
      </c>
      <c r="R15" t="n">
        <v>32.47</v>
      </c>
      <c r="S15" t="n">
        <v>21.88</v>
      </c>
      <c r="T15" t="n">
        <v>4242.69</v>
      </c>
      <c r="U15" t="n">
        <v>0.67</v>
      </c>
      <c r="V15" t="n">
        <v>0.84</v>
      </c>
      <c r="W15" t="n">
        <v>1.01</v>
      </c>
      <c r="X15" t="n">
        <v>0.26</v>
      </c>
      <c r="Y15" t="n">
        <v>1</v>
      </c>
      <c r="Z15" t="n">
        <v>10</v>
      </c>
      <c r="AA15" t="n">
        <v>58.87193892812574</v>
      </c>
      <c r="AB15" t="n">
        <v>80.55118408807348</v>
      </c>
      <c r="AC15" t="n">
        <v>72.86349213302343</v>
      </c>
      <c r="AD15" t="n">
        <v>58871.93892812574</v>
      </c>
      <c r="AE15" t="n">
        <v>80551.18408807348</v>
      </c>
      <c r="AF15" t="n">
        <v>2.431365848042596e-06</v>
      </c>
      <c r="AG15" t="n">
        <v>0.1044791666666667</v>
      </c>
      <c r="AH15" t="n">
        <v>72863.49213302342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10.0245</v>
      </c>
      <c r="E16" t="n">
        <v>9.98</v>
      </c>
      <c r="F16" t="n">
        <v>7.3</v>
      </c>
      <c r="G16" t="n">
        <v>33.7</v>
      </c>
      <c r="H16" t="n">
        <v>0.51</v>
      </c>
      <c r="I16" t="n">
        <v>13</v>
      </c>
      <c r="J16" t="n">
        <v>155.33</v>
      </c>
      <c r="K16" t="n">
        <v>49.1</v>
      </c>
      <c r="L16" t="n">
        <v>4.5</v>
      </c>
      <c r="M16" t="n">
        <v>11</v>
      </c>
      <c r="N16" t="n">
        <v>26.74</v>
      </c>
      <c r="O16" t="n">
        <v>19391.36</v>
      </c>
      <c r="P16" t="n">
        <v>72.28</v>
      </c>
      <c r="Q16" t="n">
        <v>605.87</v>
      </c>
      <c r="R16" t="n">
        <v>31.88</v>
      </c>
      <c r="S16" t="n">
        <v>21.88</v>
      </c>
      <c r="T16" t="n">
        <v>3952.42</v>
      </c>
      <c r="U16" t="n">
        <v>0.6899999999999999</v>
      </c>
      <c r="V16" t="n">
        <v>0.85</v>
      </c>
      <c r="W16" t="n">
        <v>1.01</v>
      </c>
      <c r="X16" t="n">
        <v>0.24</v>
      </c>
      <c r="Y16" t="n">
        <v>1</v>
      </c>
      <c r="Z16" t="n">
        <v>10</v>
      </c>
      <c r="AA16" t="n">
        <v>57.91625994310137</v>
      </c>
      <c r="AB16" t="n">
        <v>79.24358193918259</v>
      </c>
      <c r="AC16" t="n">
        <v>71.68068569799111</v>
      </c>
      <c r="AD16" t="n">
        <v>57916.25994310137</v>
      </c>
      <c r="AE16" t="n">
        <v>79243.58193918259</v>
      </c>
      <c r="AF16" t="n">
        <v>2.443553756449246e-06</v>
      </c>
      <c r="AG16" t="n">
        <v>0.1039583333333333</v>
      </c>
      <c r="AH16" t="n">
        <v>71680.68569799111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10.0795</v>
      </c>
      <c r="E17" t="n">
        <v>9.92</v>
      </c>
      <c r="F17" t="n">
        <v>7.28</v>
      </c>
      <c r="G17" t="n">
        <v>36.39</v>
      </c>
      <c r="H17" t="n">
        <v>0.54</v>
      </c>
      <c r="I17" t="n">
        <v>12</v>
      </c>
      <c r="J17" t="n">
        <v>155.68</v>
      </c>
      <c r="K17" t="n">
        <v>49.1</v>
      </c>
      <c r="L17" t="n">
        <v>4.75</v>
      </c>
      <c r="M17" t="n">
        <v>10</v>
      </c>
      <c r="N17" t="n">
        <v>26.84</v>
      </c>
      <c r="O17" t="n">
        <v>19434.74</v>
      </c>
      <c r="P17" t="n">
        <v>70.58</v>
      </c>
      <c r="Q17" t="n">
        <v>605.89</v>
      </c>
      <c r="R17" t="n">
        <v>31.11</v>
      </c>
      <c r="S17" t="n">
        <v>21.88</v>
      </c>
      <c r="T17" t="n">
        <v>3570.73</v>
      </c>
      <c r="U17" t="n">
        <v>0.7</v>
      </c>
      <c r="V17" t="n">
        <v>0.85</v>
      </c>
      <c r="W17" t="n">
        <v>1.01</v>
      </c>
      <c r="X17" t="n">
        <v>0.22</v>
      </c>
      <c r="Y17" t="n">
        <v>1</v>
      </c>
      <c r="Z17" t="n">
        <v>10</v>
      </c>
      <c r="AA17" t="n">
        <v>56.64550446776147</v>
      </c>
      <c r="AB17" t="n">
        <v>77.5048782360485</v>
      </c>
      <c r="AC17" t="n">
        <v>70.1079214359976</v>
      </c>
      <c r="AD17" t="n">
        <v>56645.50446776147</v>
      </c>
      <c r="AE17" t="n">
        <v>77504.87823604849</v>
      </c>
      <c r="AF17" t="n">
        <v>2.456960455696561e-06</v>
      </c>
      <c r="AG17" t="n">
        <v>0.1033333333333333</v>
      </c>
      <c r="AH17" t="n">
        <v>70107.9214359976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10.1414</v>
      </c>
      <c r="E18" t="n">
        <v>9.859999999999999</v>
      </c>
      <c r="F18" t="n">
        <v>7.25</v>
      </c>
      <c r="G18" t="n">
        <v>39.53</v>
      </c>
      <c r="H18" t="n">
        <v>0.57</v>
      </c>
      <c r="I18" t="n">
        <v>11</v>
      </c>
      <c r="J18" t="n">
        <v>156.03</v>
      </c>
      <c r="K18" t="n">
        <v>49.1</v>
      </c>
      <c r="L18" t="n">
        <v>5</v>
      </c>
      <c r="M18" t="n">
        <v>9</v>
      </c>
      <c r="N18" t="n">
        <v>26.94</v>
      </c>
      <c r="O18" t="n">
        <v>19478.15</v>
      </c>
      <c r="P18" t="n">
        <v>69.45</v>
      </c>
      <c r="Q18" t="n">
        <v>605.84</v>
      </c>
      <c r="R18" t="n">
        <v>30.01</v>
      </c>
      <c r="S18" t="n">
        <v>21.88</v>
      </c>
      <c r="T18" t="n">
        <v>3025.39</v>
      </c>
      <c r="U18" t="n">
        <v>0.73</v>
      </c>
      <c r="V18" t="n">
        <v>0.85</v>
      </c>
      <c r="W18" t="n">
        <v>1.01</v>
      </c>
      <c r="X18" t="n">
        <v>0.19</v>
      </c>
      <c r="Y18" t="n">
        <v>1</v>
      </c>
      <c r="Z18" t="n">
        <v>10</v>
      </c>
      <c r="AA18" t="n">
        <v>55.63533437649799</v>
      </c>
      <c r="AB18" t="n">
        <v>76.12271895162334</v>
      </c>
      <c r="AC18" t="n">
        <v>68.85767349380484</v>
      </c>
      <c r="AD18" t="n">
        <v>55635.33437649799</v>
      </c>
      <c r="AE18" t="n">
        <v>76122.71895162333</v>
      </c>
      <c r="AF18" t="n">
        <v>2.472049086303994e-06</v>
      </c>
      <c r="AG18" t="n">
        <v>0.1027083333333333</v>
      </c>
      <c r="AH18" t="n">
        <v>68857.67349380483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10.1291</v>
      </c>
      <c r="E19" t="n">
        <v>9.869999999999999</v>
      </c>
      <c r="F19" t="n">
        <v>7.26</v>
      </c>
      <c r="G19" t="n">
        <v>39.6</v>
      </c>
      <c r="H19" t="n">
        <v>0.59</v>
      </c>
      <c r="I19" t="n">
        <v>11</v>
      </c>
      <c r="J19" t="n">
        <v>156.39</v>
      </c>
      <c r="K19" t="n">
        <v>49.1</v>
      </c>
      <c r="L19" t="n">
        <v>5.25</v>
      </c>
      <c r="M19" t="n">
        <v>7</v>
      </c>
      <c r="N19" t="n">
        <v>27.04</v>
      </c>
      <c r="O19" t="n">
        <v>19521.59</v>
      </c>
      <c r="P19" t="n">
        <v>68.05</v>
      </c>
      <c r="Q19" t="n">
        <v>605.88</v>
      </c>
      <c r="R19" t="n">
        <v>30.46</v>
      </c>
      <c r="S19" t="n">
        <v>21.88</v>
      </c>
      <c r="T19" t="n">
        <v>3251.87</v>
      </c>
      <c r="U19" t="n">
        <v>0.72</v>
      </c>
      <c r="V19" t="n">
        <v>0.85</v>
      </c>
      <c r="W19" t="n">
        <v>1.01</v>
      </c>
      <c r="X19" t="n">
        <v>0.2</v>
      </c>
      <c r="Y19" t="n">
        <v>1</v>
      </c>
      <c r="Z19" t="n">
        <v>10</v>
      </c>
      <c r="AA19" t="n">
        <v>54.97139561643683</v>
      </c>
      <c r="AB19" t="n">
        <v>75.21428864919727</v>
      </c>
      <c r="AC19" t="n">
        <v>68.03594250445207</v>
      </c>
      <c r="AD19" t="n">
        <v>54971.39561643683</v>
      </c>
      <c r="AE19" t="n">
        <v>75214.28864919727</v>
      </c>
      <c r="AF19" t="n">
        <v>2.469050860835957e-06</v>
      </c>
      <c r="AG19" t="n">
        <v>0.1028125</v>
      </c>
      <c r="AH19" t="n">
        <v>68035.94250445206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10.1827</v>
      </c>
      <c r="E20" t="n">
        <v>9.82</v>
      </c>
      <c r="F20" t="n">
        <v>7.24</v>
      </c>
      <c r="G20" t="n">
        <v>43.43</v>
      </c>
      <c r="H20" t="n">
        <v>0.62</v>
      </c>
      <c r="I20" t="n">
        <v>10</v>
      </c>
      <c r="J20" t="n">
        <v>156.74</v>
      </c>
      <c r="K20" t="n">
        <v>49.1</v>
      </c>
      <c r="L20" t="n">
        <v>5.5</v>
      </c>
      <c r="M20" t="n">
        <v>5</v>
      </c>
      <c r="N20" t="n">
        <v>27.14</v>
      </c>
      <c r="O20" t="n">
        <v>19565.07</v>
      </c>
      <c r="P20" t="n">
        <v>66.95999999999999</v>
      </c>
      <c r="Q20" t="n">
        <v>605.89</v>
      </c>
      <c r="R20" t="n">
        <v>29.55</v>
      </c>
      <c r="S20" t="n">
        <v>21.88</v>
      </c>
      <c r="T20" t="n">
        <v>2801.42</v>
      </c>
      <c r="U20" t="n">
        <v>0.74</v>
      </c>
      <c r="V20" t="n">
        <v>0.85</v>
      </c>
      <c r="W20" t="n">
        <v>1.01</v>
      </c>
      <c r="X20" t="n">
        <v>0.18</v>
      </c>
      <c r="Y20" t="n">
        <v>1</v>
      </c>
      <c r="Z20" t="n">
        <v>10</v>
      </c>
      <c r="AA20" t="n">
        <v>54.0629827003677</v>
      </c>
      <c r="AB20" t="n">
        <v>73.97135802108269</v>
      </c>
      <c r="AC20" t="n">
        <v>66.91163543102026</v>
      </c>
      <c r="AD20" t="n">
        <v>54062.9827003677</v>
      </c>
      <c r="AE20" t="n">
        <v>73971.35802108269</v>
      </c>
      <c r="AF20" t="n">
        <v>2.482116298647886e-06</v>
      </c>
      <c r="AG20" t="n">
        <v>0.1022916666666667</v>
      </c>
      <c r="AH20" t="n">
        <v>66911.63543102026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10.1882</v>
      </c>
      <c r="E21" t="n">
        <v>9.82</v>
      </c>
      <c r="F21" t="n">
        <v>7.23</v>
      </c>
      <c r="G21" t="n">
        <v>43.4</v>
      </c>
      <c r="H21" t="n">
        <v>0.65</v>
      </c>
      <c r="I21" t="n">
        <v>10</v>
      </c>
      <c r="J21" t="n">
        <v>157.09</v>
      </c>
      <c r="K21" t="n">
        <v>49.1</v>
      </c>
      <c r="L21" t="n">
        <v>5.75</v>
      </c>
      <c r="M21" t="n">
        <v>4</v>
      </c>
      <c r="N21" t="n">
        <v>27.25</v>
      </c>
      <c r="O21" t="n">
        <v>19608.58</v>
      </c>
      <c r="P21" t="n">
        <v>66.87</v>
      </c>
      <c r="Q21" t="n">
        <v>605.84</v>
      </c>
      <c r="R21" t="n">
        <v>29.47</v>
      </c>
      <c r="S21" t="n">
        <v>21.88</v>
      </c>
      <c r="T21" t="n">
        <v>2761.18</v>
      </c>
      <c r="U21" t="n">
        <v>0.74</v>
      </c>
      <c r="V21" t="n">
        <v>0.86</v>
      </c>
      <c r="W21" t="n">
        <v>1.01</v>
      </c>
      <c r="X21" t="n">
        <v>0.18</v>
      </c>
      <c r="Y21" t="n">
        <v>1</v>
      </c>
      <c r="Z21" t="n">
        <v>10</v>
      </c>
      <c r="AA21" t="n">
        <v>53.96418782800973</v>
      </c>
      <c r="AB21" t="n">
        <v>73.83618251820046</v>
      </c>
      <c r="AC21" t="n">
        <v>66.78936088841304</v>
      </c>
      <c r="AD21" t="n">
        <v>53964.18782800974</v>
      </c>
      <c r="AE21" t="n">
        <v>73836.18251820045</v>
      </c>
      <c r="AF21" t="n">
        <v>2.483456968572618e-06</v>
      </c>
      <c r="AG21" t="n">
        <v>0.1022916666666667</v>
      </c>
      <c r="AH21" t="n">
        <v>66789.36088841304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10.1747</v>
      </c>
      <c r="E22" t="n">
        <v>9.83</v>
      </c>
      <c r="F22" t="n">
        <v>7.25</v>
      </c>
      <c r="G22" t="n">
        <v>43.48</v>
      </c>
      <c r="H22" t="n">
        <v>0.67</v>
      </c>
      <c r="I22" t="n">
        <v>10</v>
      </c>
      <c r="J22" t="n">
        <v>157.44</v>
      </c>
      <c r="K22" t="n">
        <v>49.1</v>
      </c>
      <c r="L22" t="n">
        <v>6</v>
      </c>
      <c r="M22" t="n">
        <v>2</v>
      </c>
      <c r="N22" t="n">
        <v>27.35</v>
      </c>
      <c r="O22" t="n">
        <v>19652.13</v>
      </c>
      <c r="P22" t="n">
        <v>66.19</v>
      </c>
      <c r="Q22" t="n">
        <v>605.9299999999999</v>
      </c>
      <c r="R22" t="n">
        <v>29.69</v>
      </c>
      <c r="S22" t="n">
        <v>21.88</v>
      </c>
      <c r="T22" t="n">
        <v>2873.13</v>
      </c>
      <c r="U22" t="n">
        <v>0.74</v>
      </c>
      <c r="V22" t="n">
        <v>0.85</v>
      </c>
      <c r="W22" t="n">
        <v>1.02</v>
      </c>
      <c r="X22" t="n">
        <v>0.19</v>
      </c>
      <c r="Y22" t="n">
        <v>1</v>
      </c>
      <c r="Z22" t="n">
        <v>10</v>
      </c>
      <c r="AA22" t="n">
        <v>53.71504347134435</v>
      </c>
      <c r="AB22" t="n">
        <v>73.49529221793776</v>
      </c>
      <c r="AC22" t="n">
        <v>66.48100467996478</v>
      </c>
      <c r="AD22" t="n">
        <v>53715.04347134435</v>
      </c>
      <c r="AE22" t="n">
        <v>73495.29221793776</v>
      </c>
      <c r="AF22" t="n">
        <v>2.480166233302823e-06</v>
      </c>
      <c r="AG22" t="n">
        <v>0.1023958333333333</v>
      </c>
      <c r="AH22" t="n">
        <v>66481.00467996478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10.177</v>
      </c>
      <c r="E23" t="n">
        <v>9.83</v>
      </c>
      <c r="F23" t="n">
        <v>7.24</v>
      </c>
      <c r="G23" t="n">
        <v>43.47</v>
      </c>
      <c r="H23" t="n">
        <v>0.7</v>
      </c>
      <c r="I23" t="n">
        <v>10</v>
      </c>
      <c r="J23" t="n">
        <v>157.8</v>
      </c>
      <c r="K23" t="n">
        <v>49.1</v>
      </c>
      <c r="L23" t="n">
        <v>6.25</v>
      </c>
      <c r="M23" t="n">
        <v>1</v>
      </c>
      <c r="N23" t="n">
        <v>27.45</v>
      </c>
      <c r="O23" t="n">
        <v>19695.71</v>
      </c>
      <c r="P23" t="n">
        <v>65.54000000000001</v>
      </c>
      <c r="Q23" t="n">
        <v>605.84</v>
      </c>
      <c r="R23" t="n">
        <v>29.66</v>
      </c>
      <c r="S23" t="n">
        <v>21.88</v>
      </c>
      <c r="T23" t="n">
        <v>2857.24</v>
      </c>
      <c r="U23" t="n">
        <v>0.74</v>
      </c>
      <c r="V23" t="n">
        <v>0.85</v>
      </c>
      <c r="W23" t="n">
        <v>1.01</v>
      </c>
      <c r="X23" t="n">
        <v>0.19</v>
      </c>
      <c r="Y23" t="n">
        <v>1</v>
      </c>
      <c r="Z23" t="n">
        <v>10</v>
      </c>
      <c r="AA23" t="n">
        <v>53.33316341885748</v>
      </c>
      <c r="AB23" t="n">
        <v>72.9727870827666</v>
      </c>
      <c r="AC23" t="n">
        <v>66.00836670155364</v>
      </c>
      <c r="AD23" t="n">
        <v>53333.16341885748</v>
      </c>
      <c r="AE23" t="n">
        <v>72972.7870827666</v>
      </c>
      <c r="AF23" t="n">
        <v>2.480726877089528e-06</v>
      </c>
      <c r="AG23" t="n">
        <v>0.1023958333333333</v>
      </c>
      <c r="AH23" t="n">
        <v>66008.36670155363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10.1784</v>
      </c>
      <c r="E24" t="n">
        <v>9.82</v>
      </c>
      <c r="F24" t="n">
        <v>7.24</v>
      </c>
      <c r="G24" t="n">
        <v>43.46</v>
      </c>
      <c r="H24" t="n">
        <v>0.73</v>
      </c>
      <c r="I24" t="n">
        <v>10</v>
      </c>
      <c r="J24" t="n">
        <v>158.15</v>
      </c>
      <c r="K24" t="n">
        <v>49.1</v>
      </c>
      <c r="L24" t="n">
        <v>6.5</v>
      </c>
      <c r="M24" t="n">
        <v>0</v>
      </c>
      <c r="N24" t="n">
        <v>27.56</v>
      </c>
      <c r="O24" t="n">
        <v>19739.33</v>
      </c>
      <c r="P24" t="n">
        <v>65.64</v>
      </c>
      <c r="Q24" t="n">
        <v>605.84</v>
      </c>
      <c r="R24" t="n">
        <v>29.64</v>
      </c>
      <c r="S24" t="n">
        <v>21.88</v>
      </c>
      <c r="T24" t="n">
        <v>2848.01</v>
      </c>
      <c r="U24" t="n">
        <v>0.74</v>
      </c>
      <c r="V24" t="n">
        <v>0.85</v>
      </c>
      <c r="W24" t="n">
        <v>1.01</v>
      </c>
      <c r="X24" t="n">
        <v>0.19</v>
      </c>
      <c r="Y24" t="n">
        <v>1</v>
      </c>
      <c r="Z24" t="n">
        <v>10</v>
      </c>
      <c r="AA24" t="n">
        <v>53.37926148297539</v>
      </c>
      <c r="AB24" t="n">
        <v>73.03586048779574</v>
      </c>
      <c r="AC24" t="n">
        <v>66.06542046933089</v>
      </c>
      <c r="AD24" t="n">
        <v>53379.26148297539</v>
      </c>
      <c r="AE24" t="n">
        <v>73035.86048779574</v>
      </c>
      <c r="AF24" t="n">
        <v>2.481068138524914e-06</v>
      </c>
      <c r="AG24" t="n">
        <v>0.1022916666666667</v>
      </c>
      <c r="AH24" t="n">
        <v>66065.42046933089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6.9041</v>
      </c>
      <c r="E2" t="n">
        <v>14.48</v>
      </c>
      <c r="F2" t="n">
        <v>8.81</v>
      </c>
      <c r="G2" t="n">
        <v>6.15</v>
      </c>
      <c r="H2" t="n">
        <v>0.1</v>
      </c>
      <c r="I2" t="n">
        <v>86</v>
      </c>
      <c r="J2" t="n">
        <v>185.69</v>
      </c>
      <c r="K2" t="n">
        <v>53.44</v>
      </c>
      <c r="L2" t="n">
        <v>1</v>
      </c>
      <c r="M2" t="n">
        <v>84</v>
      </c>
      <c r="N2" t="n">
        <v>36.26</v>
      </c>
      <c r="O2" t="n">
        <v>23136.14</v>
      </c>
      <c r="P2" t="n">
        <v>117.71</v>
      </c>
      <c r="Q2" t="n">
        <v>605.98</v>
      </c>
      <c r="R2" t="n">
        <v>78.84</v>
      </c>
      <c r="S2" t="n">
        <v>21.88</v>
      </c>
      <c r="T2" t="n">
        <v>27064.93</v>
      </c>
      <c r="U2" t="n">
        <v>0.28</v>
      </c>
      <c r="V2" t="n">
        <v>0.7</v>
      </c>
      <c r="W2" t="n">
        <v>1.13</v>
      </c>
      <c r="X2" t="n">
        <v>1.75</v>
      </c>
      <c r="Y2" t="n">
        <v>1</v>
      </c>
      <c r="Z2" t="n">
        <v>10</v>
      </c>
      <c r="AA2" t="n">
        <v>127.1464135956852</v>
      </c>
      <c r="AB2" t="n">
        <v>173.9673323854235</v>
      </c>
      <c r="AC2" t="n">
        <v>157.3641343472917</v>
      </c>
      <c r="AD2" t="n">
        <v>127146.4135956852</v>
      </c>
      <c r="AE2" t="n">
        <v>173967.3323854235</v>
      </c>
      <c r="AF2" t="n">
        <v>1.624403638836079e-06</v>
      </c>
      <c r="AG2" t="n">
        <v>0.1508333333333333</v>
      </c>
      <c r="AH2" t="n">
        <v>157364.1343472917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7.5451</v>
      </c>
      <c r="E3" t="n">
        <v>13.25</v>
      </c>
      <c r="F3" t="n">
        <v>8.369999999999999</v>
      </c>
      <c r="G3" t="n">
        <v>7.72</v>
      </c>
      <c r="H3" t="n">
        <v>0.12</v>
      </c>
      <c r="I3" t="n">
        <v>65</v>
      </c>
      <c r="J3" t="n">
        <v>186.07</v>
      </c>
      <c r="K3" t="n">
        <v>53.44</v>
      </c>
      <c r="L3" t="n">
        <v>1.25</v>
      </c>
      <c r="M3" t="n">
        <v>63</v>
      </c>
      <c r="N3" t="n">
        <v>36.39</v>
      </c>
      <c r="O3" t="n">
        <v>23182.76</v>
      </c>
      <c r="P3" t="n">
        <v>111.07</v>
      </c>
      <c r="Q3" t="n">
        <v>606.22</v>
      </c>
      <c r="R3" t="n">
        <v>64.70999999999999</v>
      </c>
      <c r="S3" t="n">
        <v>21.88</v>
      </c>
      <c r="T3" t="n">
        <v>20108.45</v>
      </c>
      <c r="U3" t="n">
        <v>0.34</v>
      </c>
      <c r="V3" t="n">
        <v>0.74</v>
      </c>
      <c r="W3" t="n">
        <v>1.1</v>
      </c>
      <c r="X3" t="n">
        <v>1.31</v>
      </c>
      <c r="Y3" t="n">
        <v>1</v>
      </c>
      <c r="Z3" t="n">
        <v>10</v>
      </c>
      <c r="AA3" t="n">
        <v>110.2186948110893</v>
      </c>
      <c r="AB3" t="n">
        <v>150.8060807461046</v>
      </c>
      <c r="AC3" t="n">
        <v>136.4133600574012</v>
      </c>
      <c r="AD3" t="n">
        <v>110218.6948110893</v>
      </c>
      <c r="AE3" t="n">
        <v>150806.0807461046</v>
      </c>
      <c r="AF3" t="n">
        <v>1.77521876788895e-06</v>
      </c>
      <c r="AG3" t="n">
        <v>0.1380208333333333</v>
      </c>
      <c r="AH3" t="n">
        <v>136413.3600574012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7.9906</v>
      </c>
      <c r="E4" t="n">
        <v>12.51</v>
      </c>
      <c r="F4" t="n">
        <v>8.109999999999999</v>
      </c>
      <c r="G4" t="n">
        <v>9.359999999999999</v>
      </c>
      <c r="H4" t="n">
        <v>0.14</v>
      </c>
      <c r="I4" t="n">
        <v>52</v>
      </c>
      <c r="J4" t="n">
        <v>186.45</v>
      </c>
      <c r="K4" t="n">
        <v>53.44</v>
      </c>
      <c r="L4" t="n">
        <v>1.5</v>
      </c>
      <c r="M4" t="n">
        <v>50</v>
      </c>
      <c r="N4" t="n">
        <v>36.51</v>
      </c>
      <c r="O4" t="n">
        <v>23229.42</v>
      </c>
      <c r="P4" t="n">
        <v>106.93</v>
      </c>
      <c r="Q4" t="n">
        <v>605.84</v>
      </c>
      <c r="R4" t="n">
        <v>56.64</v>
      </c>
      <c r="S4" t="n">
        <v>21.88</v>
      </c>
      <c r="T4" t="n">
        <v>16138.62</v>
      </c>
      <c r="U4" t="n">
        <v>0.39</v>
      </c>
      <c r="V4" t="n">
        <v>0.76</v>
      </c>
      <c r="W4" t="n">
        <v>1.08</v>
      </c>
      <c r="X4" t="n">
        <v>1.05</v>
      </c>
      <c r="Y4" t="n">
        <v>1</v>
      </c>
      <c r="Z4" t="n">
        <v>10</v>
      </c>
      <c r="AA4" t="n">
        <v>100.5218817243853</v>
      </c>
      <c r="AB4" t="n">
        <v>137.5384732876815</v>
      </c>
      <c r="AC4" t="n">
        <v>124.4119944336018</v>
      </c>
      <c r="AD4" t="n">
        <v>100521.8817243853</v>
      </c>
      <c r="AE4" t="n">
        <v>137538.4732876816</v>
      </c>
      <c r="AF4" t="n">
        <v>1.880036458985758e-06</v>
      </c>
      <c r="AG4" t="n">
        <v>0.1303125</v>
      </c>
      <c r="AH4" t="n">
        <v>124411.9944336018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8.3108</v>
      </c>
      <c r="E5" t="n">
        <v>12.03</v>
      </c>
      <c r="F5" t="n">
        <v>7.93</v>
      </c>
      <c r="G5" t="n">
        <v>10.81</v>
      </c>
      <c r="H5" t="n">
        <v>0.17</v>
      </c>
      <c r="I5" t="n">
        <v>44</v>
      </c>
      <c r="J5" t="n">
        <v>186.83</v>
      </c>
      <c r="K5" t="n">
        <v>53.44</v>
      </c>
      <c r="L5" t="n">
        <v>1.75</v>
      </c>
      <c r="M5" t="n">
        <v>42</v>
      </c>
      <c r="N5" t="n">
        <v>36.64</v>
      </c>
      <c r="O5" t="n">
        <v>23276.13</v>
      </c>
      <c r="P5" t="n">
        <v>103.9</v>
      </c>
      <c r="Q5" t="n">
        <v>605.86</v>
      </c>
      <c r="R5" t="n">
        <v>50.97</v>
      </c>
      <c r="S5" t="n">
        <v>21.88</v>
      </c>
      <c r="T5" t="n">
        <v>13339.68</v>
      </c>
      <c r="U5" t="n">
        <v>0.43</v>
      </c>
      <c r="V5" t="n">
        <v>0.78</v>
      </c>
      <c r="W5" t="n">
        <v>1.06</v>
      </c>
      <c r="X5" t="n">
        <v>0.87</v>
      </c>
      <c r="Y5" t="n">
        <v>1</v>
      </c>
      <c r="Z5" t="n">
        <v>10</v>
      </c>
      <c r="AA5" t="n">
        <v>94.17987754896825</v>
      </c>
      <c r="AB5" t="n">
        <v>128.8610633854026</v>
      </c>
      <c r="AC5" t="n">
        <v>116.5627443535723</v>
      </c>
      <c r="AD5" t="n">
        <v>94179.87754896824</v>
      </c>
      <c r="AE5" t="n">
        <v>128861.0633854026</v>
      </c>
      <c r="AF5" t="n">
        <v>1.955373439208424e-06</v>
      </c>
      <c r="AG5" t="n">
        <v>0.1253125</v>
      </c>
      <c r="AH5" t="n">
        <v>116562.7443535723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8.5596</v>
      </c>
      <c r="E6" t="n">
        <v>11.68</v>
      </c>
      <c r="F6" t="n">
        <v>7.8</v>
      </c>
      <c r="G6" t="n">
        <v>12.32</v>
      </c>
      <c r="H6" t="n">
        <v>0.19</v>
      </c>
      <c r="I6" t="n">
        <v>38</v>
      </c>
      <c r="J6" t="n">
        <v>187.21</v>
      </c>
      <c r="K6" t="n">
        <v>53.44</v>
      </c>
      <c r="L6" t="n">
        <v>2</v>
      </c>
      <c r="M6" t="n">
        <v>36</v>
      </c>
      <c r="N6" t="n">
        <v>36.77</v>
      </c>
      <c r="O6" t="n">
        <v>23322.88</v>
      </c>
      <c r="P6" t="n">
        <v>101.48</v>
      </c>
      <c r="Q6" t="n">
        <v>605.92</v>
      </c>
      <c r="R6" t="n">
        <v>47.13</v>
      </c>
      <c r="S6" t="n">
        <v>21.88</v>
      </c>
      <c r="T6" t="n">
        <v>11454.06</v>
      </c>
      <c r="U6" t="n">
        <v>0.46</v>
      </c>
      <c r="V6" t="n">
        <v>0.79</v>
      </c>
      <c r="W6" t="n">
        <v>1.05</v>
      </c>
      <c r="X6" t="n">
        <v>0.74</v>
      </c>
      <c r="Y6" t="n">
        <v>1</v>
      </c>
      <c r="Z6" t="n">
        <v>10</v>
      </c>
      <c r="AA6" t="n">
        <v>89.56698713149986</v>
      </c>
      <c r="AB6" t="n">
        <v>122.5495032098631</v>
      </c>
      <c r="AC6" t="n">
        <v>110.8535506228539</v>
      </c>
      <c r="AD6" t="n">
        <v>89566.98713149986</v>
      </c>
      <c r="AE6" t="n">
        <v>122549.5032098631</v>
      </c>
      <c r="AF6" t="n">
        <v>2.013911355134094e-06</v>
      </c>
      <c r="AG6" t="n">
        <v>0.1216666666666667</v>
      </c>
      <c r="AH6" t="n">
        <v>110853.5506228539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8.772600000000001</v>
      </c>
      <c r="E7" t="n">
        <v>11.4</v>
      </c>
      <c r="F7" t="n">
        <v>7.7</v>
      </c>
      <c r="G7" t="n">
        <v>14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31</v>
      </c>
      <c r="N7" t="n">
        <v>36.9</v>
      </c>
      <c r="O7" t="n">
        <v>23369.68</v>
      </c>
      <c r="P7" t="n">
        <v>99.59</v>
      </c>
      <c r="Q7" t="n">
        <v>605.85</v>
      </c>
      <c r="R7" t="n">
        <v>44.42</v>
      </c>
      <c r="S7" t="n">
        <v>21.88</v>
      </c>
      <c r="T7" t="n">
        <v>10123.86</v>
      </c>
      <c r="U7" t="n">
        <v>0.49</v>
      </c>
      <c r="V7" t="n">
        <v>0.8</v>
      </c>
      <c r="W7" t="n">
        <v>1.04</v>
      </c>
      <c r="X7" t="n">
        <v>0.64</v>
      </c>
      <c r="Y7" t="n">
        <v>1</v>
      </c>
      <c r="Z7" t="n">
        <v>10</v>
      </c>
      <c r="AA7" t="n">
        <v>85.97119643170399</v>
      </c>
      <c r="AB7" t="n">
        <v>117.6295837393151</v>
      </c>
      <c r="AC7" t="n">
        <v>106.4031813614231</v>
      </c>
      <c r="AD7" t="n">
        <v>85971.19643170398</v>
      </c>
      <c r="AE7" t="n">
        <v>117629.5837393151</v>
      </c>
      <c r="AF7" t="n">
        <v>2.064026210810009e-06</v>
      </c>
      <c r="AG7" t="n">
        <v>0.11875</v>
      </c>
      <c r="AH7" t="n">
        <v>106403.1813614231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8.8917</v>
      </c>
      <c r="E8" t="n">
        <v>11.25</v>
      </c>
      <c r="F8" t="n">
        <v>7.66</v>
      </c>
      <c r="G8" t="n">
        <v>15.32</v>
      </c>
      <c r="H8" t="n">
        <v>0.24</v>
      </c>
      <c r="I8" t="n">
        <v>30</v>
      </c>
      <c r="J8" t="n">
        <v>187.97</v>
      </c>
      <c r="K8" t="n">
        <v>53.44</v>
      </c>
      <c r="L8" t="n">
        <v>2.5</v>
      </c>
      <c r="M8" t="n">
        <v>28</v>
      </c>
      <c r="N8" t="n">
        <v>37.03</v>
      </c>
      <c r="O8" t="n">
        <v>23416.52</v>
      </c>
      <c r="P8" t="n">
        <v>98.36</v>
      </c>
      <c r="Q8" t="n">
        <v>605.88</v>
      </c>
      <c r="R8" t="n">
        <v>42.87</v>
      </c>
      <c r="S8" t="n">
        <v>21.88</v>
      </c>
      <c r="T8" t="n">
        <v>9364.15</v>
      </c>
      <c r="U8" t="n">
        <v>0.51</v>
      </c>
      <c r="V8" t="n">
        <v>0.8100000000000001</v>
      </c>
      <c r="W8" t="n">
        <v>1.04</v>
      </c>
      <c r="X8" t="n">
        <v>0.6</v>
      </c>
      <c r="Y8" t="n">
        <v>1</v>
      </c>
      <c r="Z8" t="n">
        <v>10</v>
      </c>
      <c r="AA8" t="n">
        <v>83.97499538368241</v>
      </c>
      <c r="AB8" t="n">
        <v>114.8982933992385</v>
      </c>
      <c r="AC8" t="n">
        <v>103.9325615380125</v>
      </c>
      <c r="AD8" t="n">
        <v>83974.99538368241</v>
      </c>
      <c r="AE8" t="n">
        <v>114898.2933992385</v>
      </c>
      <c r="AF8" t="n">
        <v>2.09204817940626e-06</v>
      </c>
      <c r="AG8" t="n">
        <v>0.1171875</v>
      </c>
      <c r="AH8" t="n">
        <v>103932.5615380125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9.049799999999999</v>
      </c>
      <c r="E9" t="n">
        <v>11.05</v>
      </c>
      <c r="F9" t="n">
        <v>7.58</v>
      </c>
      <c r="G9" t="n">
        <v>16.84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96.42</v>
      </c>
      <c r="Q9" t="n">
        <v>605.9400000000001</v>
      </c>
      <c r="R9" t="n">
        <v>40.39</v>
      </c>
      <c r="S9" t="n">
        <v>21.88</v>
      </c>
      <c r="T9" t="n">
        <v>8134.6</v>
      </c>
      <c r="U9" t="n">
        <v>0.54</v>
      </c>
      <c r="V9" t="n">
        <v>0.82</v>
      </c>
      <c r="W9" t="n">
        <v>1.03</v>
      </c>
      <c r="X9" t="n">
        <v>0.52</v>
      </c>
      <c r="Y9" t="n">
        <v>1</v>
      </c>
      <c r="Z9" t="n">
        <v>10</v>
      </c>
      <c r="AA9" t="n">
        <v>81.14611918838058</v>
      </c>
      <c r="AB9" t="n">
        <v>111.0277001876188</v>
      </c>
      <c r="AC9" t="n">
        <v>100.4313723100968</v>
      </c>
      <c r="AD9" t="n">
        <v>81146.11918838059</v>
      </c>
      <c r="AE9" t="n">
        <v>111027.7001876188</v>
      </c>
      <c r="AF9" t="n">
        <v>2.129246107492467e-06</v>
      </c>
      <c r="AG9" t="n">
        <v>0.1151041666666667</v>
      </c>
      <c r="AH9" t="n">
        <v>100431.3723100968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9.191599999999999</v>
      </c>
      <c r="E10" t="n">
        <v>10.88</v>
      </c>
      <c r="F10" t="n">
        <v>7.52</v>
      </c>
      <c r="G10" t="n">
        <v>18.79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95.17</v>
      </c>
      <c r="Q10" t="n">
        <v>605.91</v>
      </c>
      <c r="R10" t="n">
        <v>38.59</v>
      </c>
      <c r="S10" t="n">
        <v>21.88</v>
      </c>
      <c r="T10" t="n">
        <v>7253.47</v>
      </c>
      <c r="U10" t="n">
        <v>0.57</v>
      </c>
      <c r="V10" t="n">
        <v>0.82</v>
      </c>
      <c r="W10" t="n">
        <v>1.02</v>
      </c>
      <c r="X10" t="n">
        <v>0.46</v>
      </c>
      <c r="Y10" t="n">
        <v>1</v>
      </c>
      <c r="Z10" t="n">
        <v>10</v>
      </c>
      <c r="AA10" t="n">
        <v>79.01424047373342</v>
      </c>
      <c r="AB10" t="n">
        <v>108.1107696783889</v>
      </c>
      <c r="AC10" t="n">
        <v>97.79282955472927</v>
      </c>
      <c r="AD10" t="n">
        <v>79014.24047373343</v>
      </c>
      <c r="AE10" t="n">
        <v>108110.7696783889</v>
      </c>
      <c r="AF10" t="n">
        <v>2.162608955073898e-06</v>
      </c>
      <c r="AG10" t="n">
        <v>0.1133333333333333</v>
      </c>
      <c r="AH10" t="n">
        <v>97792.82955472927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9.297800000000001</v>
      </c>
      <c r="E11" t="n">
        <v>10.76</v>
      </c>
      <c r="F11" t="n">
        <v>7.47</v>
      </c>
      <c r="G11" t="n">
        <v>20.37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93.98999999999999</v>
      </c>
      <c r="Q11" t="n">
        <v>605.84</v>
      </c>
      <c r="R11" t="n">
        <v>36.87</v>
      </c>
      <c r="S11" t="n">
        <v>21.88</v>
      </c>
      <c r="T11" t="n">
        <v>6402.02</v>
      </c>
      <c r="U11" t="n">
        <v>0.59</v>
      </c>
      <c r="V11" t="n">
        <v>0.83</v>
      </c>
      <c r="W11" t="n">
        <v>1.02</v>
      </c>
      <c r="X11" t="n">
        <v>0.41</v>
      </c>
      <c r="Y11" t="n">
        <v>1</v>
      </c>
      <c r="Z11" t="n">
        <v>10</v>
      </c>
      <c r="AA11" t="n">
        <v>77.30380828875175</v>
      </c>
      <c r="AB11" t="n">
        <v>105.7704809039558</v>
      </c>
      <c r="AC11" t="n">
        <v>95.67589465631137</v>
      </c>
      <c r="AD11" t="n">
        <v>77303.80828875175</v>
      </c>
      <c r="AE11" t="n">
        <v>105770.4809039558</v>
      </c>
      <c r="AF11" t="n">
        <v>2.187595798608087e-06</v>
      </c>
      <c r="AG11" t="n">
        <v>0.1120833333333333</v>
      </c>
      <c r="AH11" t="n">
        <v>95675.89465631137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9.383100000000001</v>
      </c>
      <c r="E12" t="n">
        <v>10.66</v>
      </c>
      <c r="F12" t="n">
        <v>7.44</v>
      </c>
      <c r="G12" t="n">
        <v>22.33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18</v>
      </c>
      <c r="N12" t="n">
        <v>37.55</v>
      </c>
      <c r="O12" t="n">
        <v>23604.32</v>
      </c>
      <c r="P12" t="n">
        <v>92.88</v>
      </c>
      <c r="Q12" t="n">
        <v>605.88</v>
      </c>
      <c r="R12" t="n">
        <v>36.14</v>
      </c>
      <c r="S12" t="n">
        <v>21.88</v>
      </c>
      <c r="T12" t="n">
        <v>6046.43</v>
      </c>
      <c r="U12" t="n">
        <v>0.61</v>
      </c>
      <c r="V12" t="n">
        <v>0.83</v>
      </c>
      <c r="W12" t="n">
        <v>1.02</v>
      </c>
      <c r="X12" t="n">
        <v>0.39</v>
      </c>
      <c r="Y12" t="n">
        <v>1</v>
      </c>
      <c r="Z12" t="n">
        <v>10</v>
      </c>
      <c r="AA12" t="n">
        <v>75.89116443652981</v>
      </c>
      <c r="AB12" t="n">
        <v>103.8376392638984</v>
      </c>
      <c r="AC12" t="n">
        <v>93.92752070962014</v>
      </c>
      <c r="AD12" t="n">
        <v>75891.16443652981</v>
      </c>
      <c r="AE12" t="n">
        <v>103837.6392638984</v>
      </c>
      <c r="AF12" t="n">
        <v>2.207665268979709e-06</v>
      </c>
      <c r="AG12" t="n">
        <v>0.1110416666666667</v>
      </c>
      <c r="AH12" t="n">
        <v>93927.52070962013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9.4444</v>
      </c>
      <c r="E13" t="n">
        <v>10.59</v>
      </c>
      <c r="F13" t="n">
        <v>7.41</v>
      </c>
      <c r="G13" t="n">
        <v>23.41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17</v>
      </c>
      <c r="N13" t="n">
        <v>37.69</v>
      </c>
      <c r="O13" t="n">
        <v>23651.38</v>
      </c>
      <c r="P13" t="n">
        <v>91.54000000000001</v>
      </c>
      <c r="Q13" t="n">
        <v>605.88</v>
      </c>
      <c r="R13" t="n">
        <v>35.28</v>
      </c>
      <c r="S13" t="n">
        <v>21.88</v>
      </c>
      <c r="T13" t="n">
        <v>5624.04</v>
      </c>
      <c r="U13" t="n">
        <v>0.62</v>
      </c>
      <c r="V13" t="n">
        <v>0.83</v>
      </c>
      <c r="W13" t="n">
        <v>1.02</v>
      </c>
      <c r="X13" t="n">
        <v>0.35</v>
      </c>
      <c r="Y13" t="n">
        <v>1</v>
      </c>
      <c r="Z13" t="n">
        <v>10</v>
      </c>
      <c r="AA13" t="n">
        <v>74.55666627347854</v>
      </c>
      <c r="AB13" t="n">
        <v>102.0117200033087</v>
      </c>
      <c r="AC13" t="n">
        <v>92.27586462056676</v>
      </c>
      <c r="AD13" t="n">
        <v>74556.66627347854</v>
      </c>
      <c r="AE13" t="n">
        <v>102011.7200033087</v>
      </c>
      <c r="AF13" t="n">
        <v>2.22208799504982e-06</v>
      </c>
      <c r="AG13" t="n">
        <v>0.1103125</v>
      </c>
      <c r="AH13" t="n">
        <v>92275.86462056676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9.492699999999999</v>
      </c>
      <c r="E14" t="n">
        <v>10.53</v>
      </c>
      <c r="F14" t="n">
        <v>7.4</v>
      </c>
      <c r="G14" t="n">
        <v>24.65</v>
      </c>
      <c r="H14" t="n">
        <v>0.37</v>
      </c>
      <c r="I14" t="n">
        <v>18</v>
      </c>
      <c r="J14" t="n">
        <v>190.25</v>
      </c>
      <c r="K14" t="n">
        <v>53.44</v>
      </c>
      <c r="L14" t="n">
        <v>4</v>
      </c>
      <c r="M14" t="n">
        <v>16</v>
      </c>
      <c r="N14" t="n">
        <v>37.82</v>
      </c>
      <c r="O14" t="n">
        <v>23698.48</v>
      </c>
      <c r="P14" t="n">
        <v>90.56</v>
      </c>
      <c r="Q14" t="n">
        <v>605.84</v>
      </c>
      <c r="R14" t="n">
        <v>34.62</v>
      </c>
      <c r="S14" t="n">
        <v>21.88</v>
      </c>
      <c r="T14" t="n">
        <v>5294.92</v>
      </c>
      <c r="U14" t="n">
        <v>0.63</v>
      </c>
      <c r="V14" t="n">
        <v>0.84</v>
      </c>
      <c r="W14" t="n">
        <v>1.02</v>
      </c>
      <c r="X14" t="n">
        <v>0.34</v>
      </c>
      <c r="Y14" t="n">
        <v>1</v>
      </c>
      <c r="Z14" t="n">
        <v>10</v>
      </c>
      <c r="AA14" t="n">
        <v>73.59696631174108</v>
      </c>
      <c r="AB14" t="n">
        <v>100.698616176686</v>
      </c>
      <c r="AC14" t="n">
        <v>91.08808158020371</v>
      </c>
      <c r="AD14" t="n">
        <v>73596.96631174108</v>
      </c>
      <c r="AE14" t="n">
        <v>100698.616176686</v>
      </c>
      <c r="AF14" t="n">
        <v>2.233452067956612e-06</v>
      </c>
      <c r="AG14" t="n">
        <v>0.1096875</v>
      </c>
      <c r="AH14" t="n">
        <v>91088.08158020371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9.5501</v>
      </c>
      <c r="E15" t="n">
        <v>10.47</v>
      </c>
      <c r="F15" t="n">
        <v>7.37</v>
      </c>
      <c r="G15" t="n">
        <v>26.01</v>
      </c>
      <c r="H15" t="n">
        <v>0.4</v>
      </c>
      <c r="I15" t="n">
        <v>17</v>
      </c>
      <c r="J15" t="n">
        <v>190.63</v>
      </c>
      <c r="K15" t="n">
        <v>53.44</v>
      </c>
      <c r="L15" t="n">
        <v>4.25</v>
      </c>
      <c r="M15" t="n">
        <v>15</v>
      </c>
      <c r="N15" t="n">
        <v>37.95</v>
      </c>
      <c r="O15" t="n">
        <v>23745.63</v>
      </c>
      <c r="P15" t="n">
        <v>89.98</v>
      </c>
      <c r="Q15" t="n">
        <v>605.87</v>
      </c>
      <c r="R15" t="n">
        <v>33.92</v>
      </c>
      <c r="S15" t="n">
        <v>21.88</v>
      </c>
      <c r="T15" t="n">
        <v>4952.85</v>
      </c>
      <c r="U15" t="n">
        <v>0.65</v>
      </c>
      <c r="V15" t="n">
        <v>0.84</v>
      </c>
      <c r="W15" t="n">
        <v>1.01</v>
      </c>
      <c r="X15" t="n">
        <v>0.31</v>
      </c>
      <c r="Y15" t="n">
        <v>1</v>
      </c>
      <c r="Z15" t="n">
        <v>10</v>
      </c>
      <c r="AA15" t="n">
        <v>72.75455134468123</v>
      </c>
      <c r="AB15" t="n">
        <v>99.54598685402991</v>
      </c>
      <c r="AC15" t="n">
        <v>90.04545758237612</v>
      </c>
      <c r="AD15" t="n">
        <v>72754.55134468123</v>
      </c>
      <c r="AE15" t="n">
        <v>99545.98685402991</v>
      </c>
      <c r="AF15" t="n">
        <v>2.246957198077727e-06</v>
      </c>
      <c r="AG15" t="n">
        <v>0.1090625</v>
      </c>
      <c r="AH15" t="n">
        <v>90045.45758237611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9.5791</v>
      </c>
      <c r="E16" t="n">
        <v>10.44</v>
      </c>
      <c r="F16" t="n">
        <v>7.38</v>
      </c>
      <c r="G16" t="n">
        <v>27.66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14</v>
      </c>
      <c r="N16" t="n">
        <v>38.08</v>
      </c>
      <c r="O16" t="n">
        <v>23792.83</v>
      </c>
      <c r="P16" t="n">
        <v>88.77</v>
      </c>
      <c r="Q16" t="n">
        <v>605.84</v>
      </c>
      <c r="R16" t="n">
        <v>33.96</v>
      </c>
      <c r="S16" t="n">
        <v>21.88</v>
      </c>
      <c r="T16" t="n">
        <v>4978.1</v>
      </c>
      <c r="U16" t="n">
        <v>0.64</v>
      </c>
      <c r="V16" t="n">
        <v>0.84</v>
      </c>
      <c r="W16" t="n">
        <v>1.02</v>
      </c>
      <c r="X16" t="n">
        <v>0.32</v>
      </c>
      <c r="Y16" t="n">
        <v>1</v>
      </c>
      <c r="Z16" t="n">
        <v>10</v>
      </c>
      <c r="AA16" t="n">
        <v>71.87829085623424</v>
      </c>
      <c r="AB16" t="n">
        <v>98.34704859585291</v>
      </c>
      <c r="AC16" t="n">
        <v>88.96094430883875</v>
      </c>
      <c r="AD16" t="n">
        <v>71878.29085623425</v>
      </c>
      <c r="AE16" t="n">
        <v>98347.04859585292</v>
      </c>
      <c r="AF16" t="n">
        <v>2.253780347442053e-06</v>
      </c>
      <c r="AG16" t="n">
        <v>0.10875</v>
      </c>
      <c r="AH16" t="n">
        <v>88960.94430883875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9.6533</v>
      </c>
      <c r="E17" t="n">
        <v>10.36</v>
      </c>
      <c r="F17" t="n">
        <v>7.33</v>
      </c>
      <c r="G17" t="n">
        <v>29.33</v>
      </c>
      <c r="H17" t="n">
        <v>0.44</v>
      </c>
      <c r="I17" t="n">
        <v>15</v>
      </c>
      <c r="J17" t="n">
        <v>191.4</v>
      </c>
      <c r="K17" t="n">
        <v>53.44</v>
      </c>
      <c r="L17" t="n">
        <v>4.75</v>
      </c>
      <c r="M17" t="n">
        <v>13</v>
      </c>
      <c r="N17" t="n">
        <v>38.22</v>
      </c>
      <c r="O17" t="n">
        <v>23840.07</v>
      </c>
      <c r="P17" t="n">
        <v>87.64</v>
      </c>
      <c r="Q17" t="n">
        <v>605.89</v>
      </c>
      <c r="R17" t="n">
        <v>32.64</v>
      </c>
      <c r="S17" t="n">
        <v>21.88</v>
      </c>
      <c r="T17" t="n">
        <v>4321.76</v>
      </c>
      <c r="U17" t="n">
        <v>0.67</v>
      </c>
      <c r="V17" t="n">
        <v>0.84</v>
      </c>
      <c r="W17" t="n">
        <v>1.01</v>
      </c>
      <c r="X17" t="n">
        <v>0.27</v>
      </c>
      <c r="Y17" t="n">
        <v>1</v>
      </c>
      <c r="Z17" t="n">
        <v>10</v>
      </c>
      <c r="AA17" t="n">
        <v>70.57028052569406</v>
      </c>
      <c r="AB17" t="n">
        <v>96.55737115626563</v>
      </c>
      <c r="AC17" t="n">
        <v>87.34207117225702</v>
      </c>
      <c r="AD17" t="n">
        <v>70570.28052569406</v>
      </c>
      <c r="AE17" t="n">
        <v>96557.37115626562</v>
      </c>
      <c r="AF17" t="n">
        <v>2.271238198574226e-06</v>
      </c>
      <c r="AG17" t="n">
        <v>0.1079166666666667</v>
      </c>
      <c r="AH17" t="n">
        <v>87342.07117225703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9.702500000000001</v>
      </c>
      <c r="E18" t="n">
        <v>10.31</v>
      </c>
      <c r="F18" t="n">
        <v>7.32</v>
      </c>
      <c r="G18" t="n">
        <v>31.36</v>
      </c>
      <c r="H18" t="n">
        <v>0.46</v>
      </c>
      <c r="I18" t="n">
        <v>14</v>
      </c>
      <c r="J18" t="n">
        <v>191.78</v>
      </c>
      <c r="K18" t="n">
        <v>53.44</v>
      </c>
      <c r="L18" t="n">
        <v>5</v>
      </c>
      <c r="M18" t="n">
        <v>12</v>
      </c>
      <c r="N18" t="n">
        <v>38.35</v>
      </c>
      <c r="O18" t="n">
        <v>23887.36</v>
      </c>
      <c r="P18" t="n">
        <v>87.38</v>
      </c>
      <c r="Q18" t="n">
        <v>605.87</v>
      </c>
      <c r="R18" t="n">
        <v>32.1</v>
      </c>
      <c r="S18" t="n">
        <v>21.88</v>
      </c>
      <c r="T18" t="n">
        <v>4055.81</v>
      </c>
      <c r="U18" t="n">
        <v>0.68</v>
      </c>
      <c r="V18" t="n">
        <v>0.85</v>
      </c>
      <c r="W18" t="n">
        <v>1.01</v>
      </c>
      <c r="X18" t="n">
        <v>0.26</v>
      </c>
      <c r="Y18" t="n">
        <v>1</v>
      </c>
      <c r="Z18" t="n">
        <v>10</v>
      </c>
      <c r="AA18" t="n">
        <v>70.04888014491615</v>
      </c>
      <c r="AB18" t="n">
        <v>95.84396815272429</v>
      </c>
      <c r="AC18" t="n">
        <v>86.69675435010606</v>
      </c>
      <c r="AD18" t="n">
        <v>70048.88014491615</v>
      </c>
      <c r="AE18" t="n">
        <v>95843.96815272429</v>
      </c>
      <c r="AF18" t="n">
        <v>2.282814024392325e-06</v>
      </c>
      <c r="AG18" t="n">
        <v>0.1073958333333333</v>
      </c>
      <c r="AH18" t="n">
        <v>86696.75435010606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9.7561</v>
      </c>
      <c r="E19" t="n">
        <v>10.25</v>
      </c>
      <c r="F19" t="n">
        <v>7.3</v>
      </c>
      <c r="G19" t="n">
        <v>33.68</v>
      </c>
      <c r="H19" t="n">
        <v>0.48</v>
      </c>
      <c r="I19" t="n">
        <v>13</v>
      </c>
      <c r="J19" t="n">
        <v>192.17</v>
      </c>
      <c r="K19" t="n">
        <v>53.44</v>
      </c>
      <c r="L19" t="n">
        <v>5.25</v>
      </c>
      <c r="M19" t="n">
        <v>11</v>
      </c>
      <c r="N19" t="n">
        <v>38.48</v>
      </c>
      <c r="O19" t="n">
        <v>23934.69</v>
      </c>
      <c r="P19" t="n">
        <v>85.78</v>
      </c>
      <c r="Q19" t="n">
        <v>605.86</v>
      </c>
      <c r="R19" t="n">
        <v>31.66</v>
      </c>
      <c r="S19" t="n">
        <v>21.88</v>
      </c>
      <c r="T19" t="n">
        <v>3841.4</v>
      </c>
      <c r="U19" t="n">
        <v>0.6899999999999999</v>
      </c>
      <c r="V19" t="n">
        <v>0.85</v>
      </c>
      <c r="W19" t="n">
        <v>1.01</v>
      </c>
      <c r="X19" t="n">
        <v>0.24</v>
      </c>
      <c r="Y19" t="n">
        <v>1</v>
      </c>
      <c r="Z19" t="n">
        <v>10</v>
      </c>
      <c r="AA19" t="n">
        <v>68.72855037551271</v>
      </c>
      <c r="AB19" t="n">
        <v>94.03743471338898</v>
      </c>
      <c r="AC19" t="n">
        <v>85.06263392673472</v>
      </c>
      <c r="AD19" t="n">
        <v>68728.55037551271</v>
      </c>
      <c r="AE19" t="n">
        <v>94037.43471338898</v>
      </c>
      <c r="AF19" t="n">
        <v>2.295425086665701e-06</v>
      </c>
      <c r="AG19" t="n">
        <v>0.1067708333333333</v>
      </c>
      <c r="AH19" t="n">
        <v>85062.63392673472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9.7492</v>
      </c>
      <c r="E20" t="n">
        <v>10.26</v>
      </c>
      <c r="F20" t="n">
        <v>7.3</v>
      </c>
      <c r="G20" t="n">
        <v>33.71</v>
      </c>
      <c r="H20" t="n">
        <v>0.51</v>
      </c>
      <c r="I20" t="n">
        <v>13</v>
      </c>
      <c r="J20" t="n">
        <v>192.55</v>
      </c>
      <c r="K20" t="n">
        <v>53.44</v>
      </c>
      <c r="L20" t="n">
        <v>5.5</v>
      </c>
      <c r="M20" t="n">
        <v>11</v>
      </c>
      <c r="N20" t="n">
        <v>38.62</v>
      </c>
      <c r="O20" t="n">
        <v>23982.06</v>
      </c>
      <c r="P20" t="n">
        <v>85.68000000000001</v>
      </c>
      <c r="Q20" t="n">
        <v>605.88</v>
      </c>
      <c r="R20" t="n">
        <v>31.77</v>
      </c>
      <c r="S20" t="n">
        <v>21.88</v>
      </c>
      <c r="T20" t="n">
        <v>3895.76</v>
      </c>
      <c r="U20" t="n">
        <v>0.6899999999999999</v>
      </c>
      <c r="V20" t="n">
        <v>0.85</v>
      </c>
      <c r="W20" t="n">
        <v>1.01</v>
      </c>
      <c r="X20" t="n">
        <v>0.25</v>
      </c>
      <c r="Y20" t="n">
        <v>1</v>
      </c>
      <c r="Z20" t="n">
        <v>10</v>
      </c>
      <c r="AA20" t="n">
        <v>68.72030250282864</v>
      </c>
      <c r="AB20" t="n">
        <v>94.02614961011216</v>
      </c>
      <c r="AC20" t="n">
        <v>85.05242585787592</v>
      </c>
      <c r="AD20" t="n">
        <v>68720.30250282865</v>
      </c>
      <c r="AE20" t="n">
        <v>94026.14961011216</v>
      </c>
      <c r="AF20" t="n">
        <v>2.293801647679016e-06</v>
      </c>
      <c r="AG20" t="n">
        <v>0.106875</v>
      </c>
      <c r="AH20" t="n">
        <v>85052.42585787592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9.802099999999999</v>
      </c>
      <c r="E21" t="n">
        <v>10.2</v>
      </c>
      <c r="F21" t="n">
        <v>7.29</v>
      </c>
      <c r="G21" t="n">
        <v>36.43</v>
      </c>
      <c r="H21" t="n">
        <v>0.53</v>
      </c>
      <c r="I21" t="n">
        <v>12</v>
      </c>
      <c r="J21" t="n">
        <v>192.94</v>
      </c>
      <c r="K21" t="n">
        <v>53.44</v>
      </c>
      <c r="L21" t="n">
        <v>5.75</v>
      </c>
      <c r="M21" t="n">
        <v>10</v>
      </c>
      <c r="N21" t="n">
        <v>38.75</v>
      </c>
      <c r="O21" t="n">
        <v>24029.48</v>
      </c>
      <c r="P21" t="n">
        <v>84.41</v>
      </c>
      <c r="Q21" t="n">
        <v>605.85</v>
      </c>
      <c r="R21" t="n">
        <v>31.28</v>
      </c>
      <c r="S21" t="n">
        <v>21.88</v>
      </c>
      <c r="T21" t="n">
        <v>3655.05</v>
      </c>
      <c r="U21" t="n">
        <v>0.7</v>
      </c>
      <c r="V21" t="n">
        <v>0.85</v>
      </c>
      <c r="W21" t="n">
        <v>1.01</v>
      </c>
      <c r="X21" t="n">
        <v>0.23</v>
      </c>
      <c r="Y21" t="n">
        <v>1</v>
      </c>
      <c r="Z21" t="n">
        <v>10</v>
      </c>
      <c r="AA21" t="n">
        <v>67.62720748860791</v>
      </c>
      <c r="AB21" t="n">
        <v>92.53052878770755</v>
      </c>
      <c r="AC21" t="n">
        <v>83.69954498764412</v>
      </c>
      <c r="AD21" t="n">
        <v>67627.20748860791</v>
      </c>
      <c r="AE21" t="n">
        <v>92530.52878770755</v>
      </c>
      <c r="AF21" t="n">
        <v>2.306248013243598e-06</v>
      </c>
      <c r="AG21" t="n">
        <v>0.10625</v>
      </c>
      <c r="AH21" t="n">
        <v>83699.54498764411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9.876799999999999</v>
      </c>
      <c r="E22" t="n">
        <v>10.12</v>
      </c>
      <c r="F22" t="n">
        <v>7.25</v>
      </c>
      <c r="G22" t="n">
        <v>39.53</v>
      </c>
      <c r="H22" t="n">
        <v>0.55</v>
      </c>
      <c r="I22" t="n">
        <v>11</v>
      </c>
      <c r="J22" t="n">
        <v>193.32</v>
      </c>
      <c r="K22" t="n">
        <v>53.44</v>
      </c>
      <c r="L22" t="n">
        <v>6</v>
      </c>
      <c r="M22" t="n">
        <v>9</v>
      </c>
      <c r="N22" t="n">
        <v>38.89</v>
      </c>
      <c r="O22" t="n">
        <v>24076.95</v>
      </c>
      <c r="P22" t="n">
        <v>83.22</v>
      </c>
      <c r="Q22" t="n">
        <v>605.86</v>
      </c>
      <c r="R22" t="n">
        <v>29.98</v>
      </c>
      <c r="S22" t="n">
        <v>21.88</v>
      </c>
      <c r="T22" t="n">
        <v>3009.59</v>
      </c>
      <c r="U22" t="n">
        <v>0.73</v>
      </c>
      <c r="V22" t="n">
        <v>0.85</v>
      </c>
      <c r="W22" t="n">
        <v>1.01</v>
      </c>
      <c r="X22" t="n">
        <v>0.19</v>
      </c>
      <c r="Y22" t="n">
        <v>1</v>
      </c>
      <c r="Z22" t="n">
        <v>10</v>
      </c>
      <c r="AA22" t="n">
        <v>66.36985379490345</v>
      </c>
      <c r="AB22" t="n">
        <v>90.81016199345193</v>
      </c>
      <c r="AC22" t="n">
        <v>82.14336758568173</v>
      </c>
      <c r="AD22" t="n">
        <v>66369.85379490345</v>
      </c>
      <c r="AE22" t="n">
        <v>90810.16199345193</v>
      </c>
      <c r="AF22" t="n">
        <v>2.323823504882052e-06</v>
      </c>
      <c r="AG22" t="n">
        <v>0.1054166666666667</v>
      </c>
      <c r="AH22" t="n">
        <v>82143.36758568173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9.8619</v>
      </c>
      <c r="E23" t="n">
        <v>10.14</v>
      </c>
      <c r="F23" t="n">
        <v>7.26</v>
      </c>
      <c r="G23" t="n">
        <v>39.61</v>
      </c>
      <c r="H23" t="n">
        <v>0.57</v>
      </c>
      <c r="I23" t="n">
        <v>11</v>
      </c>
      <c r="J23" t="n">
        <v>193.71</v>
      </c>
      <c r="K23" t="n">
        <v>53.44</v>
      </c>
      <c r="L23" t="n">
        <v>6.25</v>
      </c>
      <c r="M23" t="n">
        <v>9</v>
      </c>
      <c r="N23" t="n">
        <v>39.02</v>
      </c>
      <c r="O23" t="n">
        <v>24124.47</v>
      </c>
      <c r="P23" t="n">
        <v>82.40000000000001</v>
      </c>
      <c r="Q23" t="n">
        <v>605.86</v>
      </c>
      <c r="R23" t="n">
        <v>30.53</v>
      </c>
      <c r="S23" t="n">
        <v>21.88</v>
      </c>
      <c r="T23" t="n">
        <v>3287.12</v>
      </c>
      <c r="U23" t="n">
        <v>0.72</v>
      </c>
      <c r="V23" t="n">
        <v>0.85</v>
      </c>
      <c r="W23" t="n">
        <v>1.01</v>
      </c>
      <c r="X23" t="n">
        <v>0.2</v>
      </c>
      <c r="Y23" t="n">
        <v>1</v>
      </c>
      <c r="Z23" t="n">
        <v>10</v>
      </c>
      <c r="AA23" t="n">
        <v>66.04097397488128</v>
      </c>
      <c r="AB23" t="n">
        <v>90.36017411454417</v>
      </c>
      <c r="AC23" t="n">
        <v>81.73632591837483</v>
      </c>
      <c r="AD23" t="n">
        <v>66040.97397488129</v>
      </c>
      <c r="AE23" t="n">
        <v>90360.17411454416</v>
      </c>
      <c r="AF23" t="n">
        <v>2.320317817794865e-06</v>
      </c>
      <c r="AG23" t="n">
        <v>0.105625</v>
      </c>
      <c r="AH23" t="n">
        <v>81736.32591837483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9.925000000000001</v>
      </c>
      <c r="E24" t="n">
        <v>10.08</v>
      </c>
      <c r="F24" t="n">
        <v>7.23</v>
      </c>
      <c r="G24" t="n">
        <v>43.41</v>
      </c>
      <c r="H24" t="n">
        <v>0.59</v>
      </c>
      <c r="I24" t="n">
        <v>10</v>
      </c>
      <c r="J24" t="n">
        <v>194.09</v>
      </c>
      <c r="K24" t="n">
        <v>53.44</v>
      </c>
      <c r="L24" t="n">
        <v>6.5</v>
      </c>
      <c r="M24" t="n">
        <v>8</v>
      </c>
      <c r="N24" t="n">
        <v>39.16</v>
      </c>
      <c r="O24" t="n">
        <v>24172.03</v>
      </c>
      <c r="P24" t="n">
        <v>81.40000000000001</v>
      </c>
      <c r="Q24" t="n">
        <v>605.84</v>
      </c>
      <c r="R24" t="n">
        <v>29.8</v>
      </c>
      <c r="S24" t="n">
        <v>21.88</v>
      </c>
      <c r="T24" t="n">
        <v>2925</v>
      </c>
      <c r="U24" t="n">
        <v>0.73</v>
      </c>
      <c r="V24" t="n">
        <v>0.85</v>
      </c>
      <c r="W24" t="n">
        <v>1</v>
      </c>
      <c r="X24" t="n">
        <v>0.18</v>
      </c>
      <c r="Y24" t="n">
        <v>1</v>
      </c>
      <c r="Z24" t="n">
        <v>10</v>
      </c>
      <c r="AA24" t="n">
        <v>65.00683955220646</v>
      </c>
      <c r="AB24" t="n">
        <v>88.94522577465031</v>
      </c>
      <c r="AC24" t="n">
        <v>80.45641826214757</v>
      </c>
      <c r="AD24" t="n">
        <v>65006.83955220645</v>
      </c>
      <c r="AE24" t="n">
        <v>88945.22577465032</v>
      </c>
      <c r="AF24" t="n">
        <v>2.335164049687589e-06</v>
      </c>
      <c r="AG24" t="n">
        <v>0.105</v>
      </c>
      <c r="AH24" t="n">
        <v>80456.41826214756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9.9239</v>
      </c>
      <c r="E25" t="n">
        <v>10.08</v>
      </c>
      <c r="F25" t="n">
        <v>7.24</v>
      </c>
      <c r="G25" t="n">
        <v>43.41</v>
      </c>
      <c r="H25" t="n">
        <v>0.62</v>
      </c>
      <c r="I25" t="n">
        <v>10</v>
      </c>
      <c r="J25" t="n">
        <v>194.48</v>
      </c>
      <c r="K25" t="n">
        <v>53.44</v>
      </c>
      <c r="L25" t="n">
        <v>6.75</v>
      </c>
      <c r="M25" t="n">
        <v>8</v>
      </c>
      <c r="N25" t="n">
        <v>39.29</v>
      </c>
      <c r="O25" t="n">
        <v>24219.63</v>
      </c>
      <c r="P25" t="n">
        <v>80.26000000000001</v>
      </c>
      <c r="Q25" t="n">
        <v>605.84</v>
      </c>
      <c r="R25" t="n">
        <v>29.66</v>
      </c>
      <c r="S25" t="n">
        <v>21.88</v>
      </c>
      <c r="T25" t="n">
        <v>2855.24</v>
      </c>
      <c r="U25" t="n">
        <v>0.74</v>
      </c>
      <c r="V25" t="n">
        <v>0.85</v>
      </c>
      <c r="W25" t="n">
        <v>1.01</v>
      </c>
      <c r="X25" t="n">
        <v>0.18</v>
      </c>
      <c r="Y25" t="n">
        <v>1</v>
      </c>
      <c r="Z25" t="n">
        <v>10</v>
      </c>
      <c r="AA25" t="n">
        <v>64.41418437050883</v>
      </c>
      <c r="AB25" t="n">
        <v>88.13432880895073</v>
      </c>
      <c r="AC25" t="n">
        <v>79.72291216475301</v>
      </c>
      <c r="AD25" t="n">
        <v>64414.18437050883</v>
      </c>
      <c r="AE25" t="n">
        <v>88134.32880895073</v>
      </c>
      <c r="AF25" t="n">
        <v>2.334905240573769e-06</v>
      </c>
      <c r="AG25" t="n">
        <v>0.105</v>
      </c>
      <c r="AH25" t="n">
        <v>79722.91216475301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9.925599999999999</v>
      </c>
      <c r="E26" t="n">
        <v>10.07</v>
      </c>
      <c r="F26" t="n">
        <v>7.23</v>
      </c>
      <c r="G26" t="n">
        <v>43.41</v>
      </c>
      <c r="H26" t="n">
        <v>0.64</v>
      </c>
      <c r="I26" t="n">
        <v>10</v>
      </c>
      <c r="J26" t="n">
        <v>194.86</v>
      </c>
      <c r="K26" t="n">
        <v>53.44</v>
      </c>
      <c r="L26" t="n">
        <v>7</v>
      </c>
      <c r="M26" t="n">
        <v>8</v>
      </c>
      <c r="N26" t="n">
        <v>39.43</v>
      </c>
      <c r="O26" t="n">
        <v>24267.28</v>
      </c>
      <c r="P26" t="n">
        <v>78.83</v>
      </c>
      <c r="Q26" t="n">
        <v>605.84</v>
      </c>
      <c r="R26" t="n">
        <v>29.65</v>
      </c>
      <c r="S26" t="n">
        <v>21.88</v>
      </c>
      <c r="T26" t="n">
        <v>2851.3</v>
      </c>
      <c r="U26" t="n">
        <v>0.74</v>
      </c>
      <c r="V26" t="n">
        <v>0.86</v>
      </c>
      <c r="W26" t="n">
        <v>1</v>
      </c>
      <c r="X26" t="n">
        <v>0.18</v>
      </c>
      <c r="Y26" t="n">
        <v>1</v>
      </c>
      <c r="Z26" t="n">
        <v>10</v>
      </c>
      <c r="AA26" t="n">
        <v>63.59365233140803</v>
      </c>
      <c r="AB26" t="n">
        <v>87.01164067373483</v>
      </c>
      <c r="AC26" t="n">
        <v>78.70737180945908</v>
      </c>
      <c r="AD26" t="n">
        <v>63593.65233140803</v>
      </c>
      <c r="AE26" t="n">
        <v>87011.64067373483</v>
      </c>
      <c r="AF26" t="n">
        <v>2.335305218295126e-06</v>
      </c>
      <c r="AG26" t="n">
        <v>0.1048958333333333</v>
      </c>
      <c r="AH26" t="n">
        <v>78707.37180945907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9.977600000000001</v>
      </c>
      <c r="E27" t="n">
        <v>10.02</v>
      </c>
      <c r="F27" t="n">
        <v>7.22</v>
      </c>
      <c r="G27" t="n">
        <v>48.13</v>
      </c>
      <c r="H27" t="n">
        <v>0.66</v>
      </c>
      <c r="I27" t="n">
        <v>9</v>
      </c>
      <c r="J27" t="n">
        <v>195.25</v>
      </c>
      <c r="K27" t="n">
        <v>53.44</v>
      </c>
      <c r="L27" t="n">
        <v>7.25</v>
      </c>
      <c r="M27" t="n">
        <v>7</v>
      </c>
      <c r="N27" t="n">
        <v>39.57</v>
      </c>
      <c r="O27" t="n">
        <v>24314.98</v>
      </c>
      <c r="P27" t="n">
        <v>78.45999999999999</v>
      </c>
      <c r="Q27" t="n">
        <v>605.84</v>
      </c>
      <c r="R27" t="n">
        <v>29.16</v>
      </c>
      <c r="S27" t="n">
        <v>21.88</v>
      </c>
      <c r="T27" t="n">
        <v>2610.21</v>
      </c>
      <c r="U27" t="n">
        <v>0.75</v>
      </c>
      <c r="V27" t="n">
        <v>0.86</v>
      </c>
      <c r="W27" t="n">
        <v>1</v>
      </c>
      <c r="X27" t="n">
        <v>0.16</v>
      </c>
      <c r="Y27" t="n">
        <v>1</v>
      </c>
      <c r="Z27" t="n">
        <v>10</v>
      </c>
      <c r="AA27" t="n">
        <v>63.04364656323567</v>
      </c>
      <c r="AB27" t="n">
        <v>86.25909851717981</v>
      </c>
      <c r="AC27" t="n">
        <v>78.02665122012588</v>
      </c>
      <c r="AD27" t="n">
        <v>63043.64656323567</v>
      </c>
      <c r="AE27" t="n">
        <v>86259.09851717981</v>
      </c>
      <c r="AF27" t="n">
        <v>2.347539830948401e-06</v>
      </c>
      <c r="AG27" t="n">
        <v>0.104375</v>
      </c>
      <c r="AH27" t="n">
        <v>78026.65122012589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9.9748</v>
      </c>
      <c r="E28" t="n">
        <v>10.03</v>
      </c>
      <c r="F28" t="n">
        <v>7.22</v>
      </c>
      <c r="G28" t="n">
        <v>48.14</v>
      </c>
      <c r="H28" t="n">
        <v>0.68</v>
      </c>
      <c r="I28" t="n">
        <v>9</v>
      </c>
      <c r="J28" t="n">
        <v>195.64</v>
      </c>
      <c r="K28" t="n">
        <v>53.44</v>
      </c>
      <c r="L28" t="n">
        <v>7.5</v>
      </c>
      <c r="M28" t="n">
        <v>7</v>
      </c>
      <c r="N28" t="n">
        <v>39.7</v>
      </c>
      <c r="O28" t="n">
        <v>24362.73</v>
      </c>
      <c r="P28" t="n">
        <v>77.52</v>
      </c>
      <c r="Q28" t="n">
        <v>605.91</v>
      </c>
      <c r="R28" t="n">
        <v>29.22</v>
      </c>
      <c r="S28" t="n">
        <v>21.88</v>
      </c>
      <c r="T28" t="n">
        <v>2639.63</v>
      </c>
      <c r="U28" t="n">
        <v>0.75</v>
      </c>
      <c r="V28" t="n">
        <v>0.86</v>
      </c>
      <c r="W28" t="n">
        <v>1.01</v>
      </c>
      <c r="X28" t="n">
        <v>0.16</v>
      </c>
      <c r="Y28" t="n">
        <v>1</v>
      </c>
      <c r="Z28" t="n">
        <v>10</v>
      </c>
      <c r="AA28" t="n">
        <v>62.54827013448503</v>
      </c>
      <c r="AB28" t="n">
        <v>85.58130263289789</v>
      </c>
      <c r="AC28" t="n">
        <v>77.41354322374713</v>
      </c>
      <c r="AD28" t="n">
        <v>62548.27013448503</v>
      </c>
      <c r="AE28" t="n">
        <v>85581.30263289789</v>
      </c>
      <c r="AF28" t="n">
        <v>2.346881044113225e-06</v>
      </c>
      <c r="AG28" t="n">
        <v>0.1044791666666667</v>
      </c>
      <c r="AH28" t="n">
        <v>77413.54322374713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9.9657</v>
      </c>
      <c r="E29" t="n">
        <v>10.03</v>
      </c>
      <c r="F29" t="n">
        <v>7.23</v>
      </c>
      <c r="G29" t="n">
        <v>48.21</v>
      </c>
      <c r="H29" t="n">
        <v>0.7</v>
      </c>
      <c r="I29" t="n">
        <v>9</v>
      </c>
      <c r="J29" t="n">
        <v>196.03</v>
      </c>
      <c r="K29" t="n">
        <v>53.44</v>
      </c>
      <c r="L29" t="n">
        <v>7.75</v>
      </c>
      <c r="M29" t="n">
        <v>5</v>
      </c>
      <c r="N29" t="n">
        <v>39.84</v>
      </c>
      <c r="O29" t="n">
        <v>24410.52</v>
      </c>
      <c r="P29" t="n">
        <v>76.61</v>
      </c>
      <c r="Q29" t="n">
        <v>605.84</v>
      </c>
      <c r="R29" t="n">
        <v>29.54</v>
      </c>
      <c r="S29" t="n">
        <v>21.88</v>
      </c>
      <c r="T29" t="n">
        <v>2800.26</v>
      </c>
      <c r="U29" t="n">
        <v>0.74</v>
      </c>
      <c r="V29" t="n">
        <v>0.86</v>
      </c>
      <c r="W29" t="n">
        <v>1.01</v>
      </c>
      <c r="X29" t="n">
        <v>0.17</v>
      </c>
      <c r="Y29" t="n">
        <v>1</v>
      </c>
      <c r="Z29" t="n">
        <v>10</v>
      </c>
      <c r="AA29" t="n">
        <v>62.13207731807226</v>
      </c>
      <c r="AB29" t="n">
        <v>85.01184926035104</v>
      </c>
      <c r="AC29" t="n">
        <v>76.89843768184313</v>
      </c>
      <c r="AD29" t="n">
        <v>62132.07731807225</v>
      </c>
      <c r="AE29" t="n">
        <v>85011.84926035104</v>
      </c>
      <c r="AF29" t="n">
        <v>2.344739986898902e-06</v>
      </c>
      <c r="AG29" t="n">
        <v>0.1044791666666667</v>
      </c>
      <c r="AH29" t="n">
        <v>76898.43768184313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10.0348</v>
      </c>
      <c r="E30" t="n">
        <v>9.970000000000001</v>
      </c>
      <c r="F30" t="n">
        <v>7.2</v>
      </c>
      <c r="G30" t="n">
        <v>53.99</v>
      </c>
      <c r="H30" t="n">
        <v>0.72</v>
      </c>
      <c r="I30" t="n">
        <v>8</v>
      </c>
      <c r="J30" t="n">
        <v>196.41</v>
      </c>
      <c r="K30" t="n">
        <v>53.44</v>
      </c>
      <c r="L30" t="n">
        <v>8</v>
      </c>
      <c r="M30" t="n">
        <v>4</v>
      </c>
      <c r="N30" t="n">
        <v>39.98</v>
      </c>
      <c r="O30" t="n">
        <v>24458.36</v>
      </c>
      <c r="P30" t="n">
        <v>76.14</v>
      </c>
      <c r="Q30" t="n">
        <v>605.88</v>
      </c>
      <c r="R30" t="n">
        <v>28.44</v>
      </c>
      <c r="S30" t="n">
        <v>21.88</v>
      </c>
      <c r="T30" t="n">
        <v>2256.27</v>
      </c>
      <c r="U30" t="n">
        <v>0.77</v>
      </c>
      <c r="V30" t="n">
        <v>0.86</v>
      </c>
      <c r="W30" t="n">
        <v>1.01</v>
      </c>
      <c r="X30" t="n">
        <v>0.14</v>
      </c>
      <c r="Y30" t="n">
        <v>1</v>
      </c>
      <c r="Z30" t="n">
        <v>10</v>
      </c>
      <c r="AA30" t="n">
        <v>61.38523111266928</v>
      </c>
      <c r="AB30" t="n">
        <v>83.98998133358999</v>
      </c>
      <c r="AC30" t="n">
        <v>75.97409539581118</v>
      </c>
      <c r="AD30" t="n">
        <v>61385.23111266928</v>
      </c>
      <c r="AE30" t="n">
        <v>83989.98133359</v>
      </c>
      <c r="AF30" t="n">
        <v>2.360997904867004e-06</v>
      </c>
      <c r="AG30" t="n">
        <v>0.1038541666666667</v>
      </c>
      <c r="AH30" t="n">
        <v>75974.09539581118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10.0368</v>
      </c>
      <c r="E31" t="n">
        <v>9.960000000000001</v>
      </c>
      <c r="F31" t="n">
        <v>7.2</v>
      </c>
      <c r="G31" t="n">
        <v>53.98</v>
      </c>
      <c r="H31" t="n">
        <v>0.74</v>
      </c>
      <c r="I31" t="n">
        <v>8</v>
      </c>
      <c r="J31" t="n">
        <v>196.8</v>
      </c>
      <c r="K31" t="n">
        <v>53.44</v>
      </c>
      <c r="L31" t="n">
        <v>8.25</v>
      </c>
      <c r="M31" t="n">
        <v>3</v>
      </c>
      <c r="N31" t="n">
        <v>40.12</v>
      </c>
      <c r="O31" t="n">
        <v>24506.24</v>
      </c>
      <c r="P31" t="n">
        <v>74.90000000000001</v>
      </c>
      <c r="Q31" t="n">
        <v>605.84</v>
      </c>
      <c r="R31" t="n">
        <v>28.33</v>
      </c>
      <c r="S31" t="n">
        <v>21.88</v>
      </c>
      <c r="T31" t="n">
        <v>2201.57</v>
      </c>
      <c r="U31" t="n">
        <v>0.77</v>
      </c>
      <c r="V31" t="n">
        <v>0.86</v>
      </c>
      <c r="W31" t="n">
        <v>1.01</v>
      </c>
      <c r="X31" t="n">
        <v>0.14</v>
      </c>
      <c r="Y31" t="n">
        <v>1</v>
      </c>
      <c r="Z31" t="n">
        <v>10</v>
      </c>
      <c r="AA31" t="n">
        <v>60.70074874148386</v>
      </c>
      <c r="AB31" t="n">
        <v>83.05344235610356</v>
      </c>
      <c r="AC31" t="n">
        <v>75.12693838389505</v>
      </c>
      <c r="AD31" t="n">
        <v>60700.74874148386</v>
      </c>
      <c r="AE31" t="n">
        <v>83053.44235610357</v>
      </c>
      <c r="AF31" t="n">
        <v>2.36146846689213e-06</v>
      </c>
      <c r="AG31" t="n">
        <v>0.10375</v>
      </c>
      <c r="AH31" t="n">
        <v>75126.93838389505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10.0388</v>
      </c>
      <c r="E32" t="n">
        <v>9.960000000000001</v>
      </c>
      <c r="F32" t="n">
        <v>7.2</v>
      </c>
      <c r="G32" t="n">
        <v>53.96</v>
      </c>
      <c r="H32" t="n">
        <v>0.77</v>
      </c>
      <c r="I32" t="n">
        <v>8</v>
      </c>
      <c r="J32" t="n">
        <v>197.19</v>
      </c>
      <c r="K32" t="n">
        <v>53.44</v>
      </c>
      <c r="L32" t="n">
        <v>8.5</v>
      </c>
      <c r="M32" t="n">
        <v>2</v>
      </c>
      <c r="N32" t="n">
        <v>40.26</v>
      </c>
      <c r="O32" t="n">
        <v>24554.18</v>
      </c>
      <c r="P32" t="n">
        <v>74.91</v>
      </c>
      <c r="Q32" t="n">
        <v>605.84</v>
      </c>
      <c r="R32" t="n">
        <v>28.31</v>
      </c>
      <c r="S32" t="n">
        <v>21.88</v>
      </c>
      <c r="T32" t="n">
        <v>2191.93</v>
      </c>
      <c r="U32" t="n">
        <v>0.77</v>
      </c>
      <c r="V32" t="n">
        <v>0.86</v>
      </c>
      <c r="W32" t="n">
        <v>1.01</v>
      </c>
      <c r="X32" t="n">
        <v>0.14</v>
      </c>
      <c r="Y32" t="n">
        <v>1</v>
      </c>
      <c r="Z32" t="n">
        <v>10</v>
      </c>
      <c r="AA32" t="n">
        <v>60.69446290513067</v>
      </c>
      <c r="AB32" t="n">
        <v>83.0448417974936</v>
      </c>
      <c r="AC32" t="n">
        <v>75.11915865052785</v>
      </c>
      <c r="AD32" t="n">
        <v>60694.46290513067</v>
      </c>
      <c r="AE32" t="n">
        <v>83044.8417974936</v>
      </c>
      <c r="AF32" t="n">
        <v>2.361939028917256e-06</v>
      </c>
      <c r="AG32" t="n">
        <v>0.10375</v>
      </c>
      <c r="AH32" t="n">
        <v>75119.15865052785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10.0371</v>
      </c>
      <c r="E33" t="n">
        <v>9.960000000000001</v>
      </c>
      <c r="F33" t="n">
        <v>7.2</v>
      </c>
      <c r="G33" t="n">
        <v>53.98</v>
      </c>
      <c r="H33" t="n">
        <v>0.79</v>
      </c>
      <c r="I33" t="n">
        <v>8</v>
      </c>
      <c r="J33" t="n">
        <v>197.58</v>
      </c>
      <c r="K33" t="n">
        <v>53.44</v>
      </c>
      <c r="L33" t="n">
        <v>8.75</v>
      </c>
      <c r="M33" t="n">
        <v>1</v>
      </c>
      <c r="N33" t="n">
        <v>40.39</v>
      </c>
      <c r="O33" t="n">
        <v>24602.15</v>
      </c>
      <c r="P33" t="n">
        <v>74.70999999999999</v>
      </c>
      <c r="Q33" t="n">
        <v>605.86</v>
      </c>
      <c r="R33" t="n">
        <v>28.35</v>
      </c>
      <c r="S33" t="n">
        <v>21.88</v>
      </c>
      <c r="T33" t="n">
        <v>2213.17</v>
      </c>
      <c r="U33" t="n">
        <v>0.77</v>
      </c>
      <c r="V33" t="n">
        <v>0.86</v>
      </c>
      <c r="W33" t="n">
        <v>1</v>
      </c>
      <c r="X33" t="n">
        <v>0.14</v>
      </c>
      <c r="Y33" t="n">
        <v>1</v>
      </c>
      <c r="Z33" t="n">
        <v>10</v>
      </c>
      <c r="AA33" t="n">
        <v>60.59597740278343</v>
      </c>
      <c r="AB33" t="n">
        <v>82.91008958830849</v>
      </c>
      <c r="AC33" t="n">
        <v>74.99726700306142</v>
      </c>
      <c r="AD33" t="n">
        <v>60595.97740278344</v>
      </c>
      <c r="AE33" t="n">
        <v>82910.08958830849</v>
      </c>
      <c r="AF33" t="n">
        <v>2.361539051195899e-06</v>
      </c>
      <c r="AG33" t="n">
        <v>0.10375</v>
      </c>
      <c r="AH33" t="n">
        <v>74997.26700306142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10.0371</v>
      </c>
      <c r="E34" t="n">
        <v>9.960000000000001</v>
      </c>
      <c r="F34" t="n">
        <v>7.2</v>
      </c>
      <c r="G34" t="n">
        <v>53.98</v>
      </c>
      <c r="H34" t="n">
        <v>0.8100000000000001</v>
      </c>
      <c r="I34" t="n">
        <v>8</v>
      </c>
      <c r="J34" t="n">
        <v>197.97</v>
      </c>
      <c r="K34" t="n">
        <v>53.44</v>
      </c>
      <c r="L34" t="n">
        <v>9</v>
      </c>
      <c r="M34" t="n">
        <v>0</v>
      </c>
      <c r="N34" t="n">
        <v>40.53</v>
      </c>
      <c r="O34" t="n">
        <v>24650.18</v>
      </c>
      <c r="P34" t="n">
        <v>74.73</v>
      </c>
      <c r="Q34" t="n">
        <v>605.86</v>
      </c>
      <c r="R34" t="n">
        <v>28.3</v>
      </c>
      <c r="S34" t="n">
        <v>21.88</v>
      </c>
      <c r="T34" t="n">
        <v>2184.42</v>
      </c>
      <c r="U34" t="n">
        <v>0.77</v>
      </c>
      <c r="V34" t="n">
        <v>0.86</v>
      </c>
      <c r="W34" t="n">
        <v>1.01</v>
      </c>
      <c r="X34" t="n">
        <v>0.14</v>
      </c>
      <c r="Y34" t="n">
        <v>1</v>
      </c>
      <c r="Z34" t="n">
        <v>10</v>
      </c>
      <c r="AA34" t="n">
        <v>60.60682108983838</v>
      </c>
      <c r="AB34" t="n">
        <v>82.92492639932676</v>
      </c>
      <c r="AC34" t="n">
        <v>75.01068780965969</v>
      </c>
      <c r="AD34" t="n">
        <v>60606.82108983838</v>
      </c>
      <c r="AE34" t="n">
        <v>82924.92639932677</v>
      </c>
      <c r="AF34" t="n">
        <v>2.361539051195899e-06</v>
      </c>
      <c r="AG34" t="n">
        <v>0.10375</v>
      </c>
      <c r="AH34" t="n">
        <v>75010.68780965969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8.5533</v>
      </c>
      <c r="E2" t="n">
        <v>11.69</v>
      </c>
      <c r="F2" t="n">
        <v>8.220000000000001</v>
      </c>
      <c r="G2" t="n">
        <v>8.51</v>
      </c>
      <c r="H2" t="n">
        <v>0.15</v>
      </c>
      <c r="I2" t="n">
        <v>58</v>
      </c>
      <c r="J2" t="n">
        <v>116.05</v>
      </c>
      <c r="K2" t="n">
        <v>43.4</v>
      </c>
      <c r="L2" t="n">
        <v>1</v>
      </c>
      <c r="M2" t="n">
        <v>56</v>
      </c>
      <c r="N2" t="n">
        <v>16.65</v>
      </c>
      <c r="O2" t="n">
        <v>14546.17</v>
      </c>
      <c r="P2" t="n">
        <v>78.79000000000001</v>
      </c>
      <c r="Q2" t="n">
        <v>605.9299999999999</v>
      </c>
      <c r="R2" t="n">
        <v>60.11</v>
      </c>
      <c r="S2" t="n">
        <v>21.88</v>
      </c>
      <c r="T2" t="n">
        <v>17839.76</v>
      </c>
      <c r="U2" t="n">
        <v>0.36</v>
      </c>
      <c r="V2" t="n">
        <v>0.75</v>
      </c>
      <c r="W2" t="n">
        <v>1.09</v>
      </c>
      <c r="X2" t="n">
        <v>1.16</v>
      </c>
      <c r="Y2" t="n">
        <v>1</v>
      </c>
      <c r="Z2" t="n">
        <v>10</v>
      </c>
      <c r="AA2" t="n">
        <v>71.5975241479121</v>
      </c>
      <c r="AB2" t="n">
        <v>97.96289119897378</v>
      </c>
      <c r="AC2" t="n">
        <v>88.61345035474936</v>
      </c>
      <c r="AD2" t="n">
        <v>71597.5241479121</v>
      </c>
      <c r="AE2" t="n">
        <v>97962.89119897378</v>
      </c>
      <c r="AF2" t="n">
        <v>2.177140434273818e-06</v>
      </c>
      <c r="AG2" t="n">
        <v>0.1217708333333333</v>
      </c>
      <c r="AH2" t="n">
        <v>88613.45035474937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9.032999999999999</v>
      </c>
      <c r="E3" t="n">
        <v>11.07</v>
      </c>
      <c r="F3" t="n">
        <v>7.94</v>
      </c>
      <c r="G3" t="n">
        <v>10.82</v>
      </c>
      <c r="H3" t="n">
        <v>0.19</v>
      </c>
      <c r="I3" t="n">
        <v>44</v>
      </c>
      <c r="J3" t="n">
        <v>116.37</v>
      </c>
      <c r="K3" t="n">
        <v>43.4</v>
      </c>
      <c r="L3" t="n">
        <v>1.25</v>
      </c>
      <c r="M3" t="n">
        <v>42</v>
      </c>
      <c r="N3" t="n">
        <v>16.72</v>
      </c>
      <c r="O3" t="n">
        <v>14585.96</v>
      </c>
      <c r="P3" t="n">
        <v>74.83</v>
      </c>
      <c r="Q3" t="n">
        <v>605.86</v>
      </c>
      <c r="R3" t="n">
        <v>51.46</v>
      </c>
      <c r="S3" t="n">
        <v>21.88</v>
      </c>
      <c r="T3" t="n">
        <v>13588.06</v>
      </c>
      <c r="U3" t="n">
        <v>0.43</v>
      </c>
      <c r="V3" t="n">
        <v>0.78</v>
      </c>
      <c r="W3" t="n">
        <v>1.06</v>
      </c>
      <c r="X3" t="n">
        <v>0.88</v>
      </c>
      <c r="Y3" t="n">
        <v>1</v>
      </c>
      <c r="Z3" t="n">
        <v>10</v>
      </c>
      <c r="AA3" t="n">
        <v>64.86723072430435</v>
      </c>
      <c r="AB3" t="n">
        <v>88.75420681720799</v>
      </c>
      <c r="AC3" t="n">
        <v>80.28362988590665</v>
      </c>
      <c r="AD3" t="n">
        <v>64867.23072430435</v>
      </c>
      <c r="AE3" t="n">
        <v>88754.20681720799</v>
      </c>
      <c r="AF3" t="n">
        <v>2.299242344217483e-06</v>
      </c>
      <c r="AG3" t="n">
        <v>0.1153125</v>
      </c>
      <c r="AH3" t="n">
        <v>80283.62988590664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9.324299999999999</v>
      </c>
      <c r="E4" t="n">
        <v>10.72</v>
      </c>
      <c r="F4" t="n">
        <v>7.78</v>
      </c>
      <c r="G4" t="n">
        <v>12.97</v>
      </c>
      <c r="H4" t="n">
        <v>0.23</v>
      </c>
      <c r="I4" t="n">
        <v>36</v>
      </c>
      <c r="J4" t="n">
        <v>116.69</v>
      </c>
      <c r="K4" t="n">
        <v>43.4</v>
      </c>
      <c r="L4" t="n">
        <v>1.5</v>
      </c>
      <c r="M4" t="n">
        <v>34</v>
      </c>
      <c r="N4" t="n">
        <v>16.79</v>
      </c>
      <c r="O4" t="n">
        <v>14625.77</v>
      </c>
      <c r="P4" t="n">
        <v>72.3</v>
      </c>
      <c r="Q4" t="n">
        <v>605.88</v>
      </c>
      <c r="R4" t="n">
        <v>46.69</v>
      </c>
      <c r="S4" t="n">
        <v>21.88</v>
      </c>
      <c r="T4" t="n">
        <v>11240.27</v>
      </c>
      <c r="U4" t="n">
        <v>0.47</v>
      </c>
      <c r="V4" t="n">
        <v>0.8</v>
      </c>
      <c r="W4" t="n">
        <v>1.05</v>
      </c>
      <c r="X4" t="n">
        <v>0.72</v>
      </c>
      <c r="Y4" t="n">
        <v>1</v>
      </c>
      <c r="Z4" t="n">
        <v>10</v>
      </c>
      <c r="AA4" t="n">
        <v>61.06676245704767</v>
      </c>
      <c r="AB4" t="n">
        <v>83.55423846912323</v>
      </c>
      <c r="AC4" t="n">
        <v>75.57993921876003</v>
      </c>
      <c r="AD4" t="n">
        <v>61066.76245704768</v>
      </c>
      <c r="AE4" t="n">
        <v>83554.23846912323</v>
      </c>
      <c r="AF4" t="n">
        <v>2.373389282651066e-06</v>
      </c>
      <c r="AG4" t="n">
        <v>0.1116666666666667</v>
      </c>
      <c r="AH4" t="n">
        <v>75579.93921876003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9.571899999999999</v>
      </c>
      <c r="E5" t="n">
        <v>10.45</v>
      </c>
      <c r="F5" t="n">
        <v>7.65</v>
      </c>
      <c r="G5" t="n">
        <v>15.29</v>
      </c>
      <c r="H5" t="n">
        <v>0.26</v>
      </c>
      <c r="I5" t="n">
        <v>30</v>
      </c>
      <c r="J5" t="n">
        <v>117.01</v>
      </c>
      <c r="K5" t="n">
        <v>43.4</v>
      </c>
      <c r="L5" t="n">
        <v>1.75</v>
      </c>
      <c r="M5" t="n">
        <v>28</v>
      </c>
      <c r="N5" t="n">
        <v>16.86</v>
      </c>
      <c r="O5" t="n">
        <v>14665.62</v>
      </c>
      <c r="P5" t="n">
        <v>69.83</v>
      </c>
      <c r="Q5" t="n">
        <v>605.91</v>
      </c>
      <c r="R5" t="n">
        <v>42.62</v>
      </c>
      <c r="S5" t="n">
        <v>21.88</v>
      </c>
      <c r="T5" t="n">
        <v>9237.370000000001</v>
      </c>
      <c r="U5" t="n">
        <v>0.51</v>
      </c>
      <c r="V5" t="n">
        <v>0.8100000000000001</v>
      </c>
      <c r="W5" t="n">
        <v>1.03</v>
      </c>
      <c r="X5" t="n">
        <v>0.59</v>
      </c>
      <c r="Y5" t="n">
        <v>1</v>
      </c>
      <c r="Z5" t="n">
        <v>10</v>
      </c>
      <c r="AA5" t="n">
        <v>57.84964657286157</v>
      </c>
      <c r="AB5" t="n">
        <v>79.15243858724608</v>
      </c>
      <c r="AC5" t="n">
        <v>71.59824093964291</v>
      </c>
      <c r="AD5" t="n">
        <v>57849.64657286157</v>
      </c>
      <c r="AE5" t="n">
        <v>79152.43858724608</v>
      </c>
      <c r="AF5" t="n">
        <v>2.436412907629284e-06</v>
      </c>
      <c r="AG5" t="n">
        <v>0.1088541666666667</v>
      </c>
      <c r="AH5" t="n">
        <v>71598.2409396429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9.7347</v>
      </c>
      <c r="E6" t="n">
        <v>10.27</v>
      </c>
      <c r="F6" t="n">
        <v>7.57</v>
      </c>
      <c r="G6" t="n">
        <v>17.46</v>
      </c>
      <c r="H6" t="n">
        <v>0.3</v>
      </c>
      <c r="I6" t="n">
        <v>26</v>
      </c>
      <c r="J6" t="n">
        <v>117.34</v>
      </c>
      <c r="K6" t="n">
        <v>43.4</v>
      </c>
      <c r="L6" t="n">
        <v>2</v>
      </c>
      <c r="M6" t="n">
        <v>24</v>
      </c>
      <c r="N6" t="n">
        <v>16.94</v>
      </c>
      <c r="O6" t="n">
        <v>14705.49</v>
      </c>
      <c r="P6" t="n">
        <v>67.87</v>
      </c>
      <c r="Q6" t="n">
        <v>605.9</v>
      </c>
      <c r="R6" t="n">
        <v>39.93</v>
      </c>
      <c r="S6" t="n">
        <v>21.88</v>
      </c>
      <c r="T6" t="n">
        <v>7909.5</v>
      </c>
      <c r="U6" t="n">
        <v>0.55</v>
      </c>
      <c r="V6" t="n">
        <v>0.82</v>
      </c>
      <c r="W6" t="n">
        <v>1.03</v>
      </c>
      <c r="X6" t="n">
        <v>0.51</v>
      </c>
      <c r="Y6" t="n">
        <v>1</v>
      </c>
      <c r="Z6" t="n">
        <v>10</v>
      </c>
      <c r="AA6" t="n">
        <v>55.6468652448275</v>
      </c>
      <c r="AB6" t="n">
        <v>76.13849599437776</v>
      </c>
      <c r="AC6" t="n">
        <v>68.871944797742</v>
      </c>
      <c r="AD6" t="n">
        <v>55646.8652448275</v>
      </c>
      <c r="AE6" t="n">
        <v>76138.49599437776</v>
      </c>
      <c r="AF6" t="n">
        <v>2.47785170466666e-06</v>
      </c>
      <c r="AG6" t="n">
        <v>0.1069791666666667</v>
      </c>
      <c r="AH6" t="n">
        <v>68871.94479774201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9.9171</v>
      </c>
      <c r="E7" t="n">
        <v>10.08</v>
      </c>
      <c r="F7" t="n">
        <v>7.47</v>
      </c>
      <c r="G7" t="n">
        <v>20.38</v>
      </c>
      <c r="H7" t="n">
        <v>0.34</v>
      </c>
      <c r="I7" t="n">
        <v>22</v>
      </c>
      <c r="J7" t="n">
        <v>117.66</v>
      </c>
      <c r="K7" t="n">
        <v>43.4</v>
      </c>
      <c r="L7" t="n">
        <v>2.25</v>
      </c>
      <c r="M7" t="n">
        <v>20</v>
      </c>
      <c r="N7" t="n">
        <v>17.01</v>
      </c>
      <c r="O7" t="n">
        <v>14745.39</v>
      </c>
      <c r="P7" t="n">
        <v>65.76000000000001</v>
      </c>
      <c r="Q7" t="n">
        <v>605.9299999999999</v>
      </c>
      <c r="R7" t="n">
        <v>37.19</v>
      </c>
      <c r="S7" t="n">
        <v>21.88</v>
      </c>
      <c r="T7" t="n">
        <v>6561.62</v>
      </c>
      <c r="U7" t="n">
        <v>0.59</v>
      </c>
      <c r="V7" t="n">
        <v>0.83</v>
      </c>
      <c r="W7" t="n">
        <v>1.02</v>
      </c>
      <c r="X7" t="n">
        <v>0.42</v>
      </c>
      <c r="Y7" t="n">
        <v>1</v>
      </c>
      <c r="Z7" t="n">
        <v>10</v>
      </c>
      <c r="AA7" t="n">
        <v>53.29087923470968</v>
      </c>
      <c r="AB7" t="n">
        <v>72.91493199656907</v>
      </c>
      <c r="AC7" t="n">
        <v>65.95603322358264</v>
      </c>
      <c r="AD7" t="n">
        <v>53290.87923470968</v>
      </c>
      <c r="AE7" t="n">
        <v>72914.93199656907</v>
      </c>
      <c r="AF7" t="n">
        <v>2.524279447784701e-06</v>
      </c>
      <c r="AG7" t="n">
        <v>0.105</v>
      </c>
      <c r="AH7" t="n">
        <v>65956.03322358264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10.0014</v>
      </c>
      <c r="E8" t="n">
        <v>10</v>
      </c>
      <c r="F8" t="n">
        <v>7.44</v>
      </c>
      <c r="G8" t="n">
        <v>22.31</v>
      </c>
      <c r="H8" t="n">
        <v>0.37</v>
      </c>
      <c r="I8" t="n">
        <v>20</v>
      </c>
      <c r="J8" t="n">
        <v>117.98</v>
      </c>
      <c r="K8" t="n">
        <v>43.4</v>
      </c>
      <c r="L8" t="n">
        <v>2.5</v>
      </c>
      <c r="M8" t="n">
        <v>18</v>
      </c>
      <c r="N8" t="n">
        <v>17.08</v>
      </c>
      <c r="O8" t="n">
        <v>14785.31</v>
      </c>
      <c r="P8" t="n">
        <v>64.29000000000001</v>
      </c>
      <c r="Q8" t="n">
        <v>605.84</v>
      </c>
      <c r="R8" t="n">
        <v>35.83</v>
      </c>
      <c r="S8" t="n">
        <v>21.88</v>
      </c>
      <c r="T8" t="n">
        <v>5894.08</v>
      </c>
      <c r="U8" t="n">
        <v>0.61</v>
      </c>
      <c r="V8" t="n">
        <v>0.83</v>
      </c>
      <c r="W8" t="n">
        <v>1.02</v>
      </c>
      <c r="X8" t="n">
        <v>0.38</v>
      </c>
      <c r="Y8" t="n">
        <v>1</v>
      </c>
      <c r="Z8" t="n">
        <v>10</v>
      </c>
      <c r="AA8" t="n">
        <v>51.99486942864714</v>
      </c>
      <c r="AB8" t="n">
        <v>71.14167420399781</v>
      </c>
      <c r="AC8" t="n">
        <v>64.35201266595088</v>
      </c>
      <c r="AD8" t="n">
        <v>51994.86942864714</v>
      </c>
      <c r="AE8" t="n">
        <v>71141.67420399781</v>
      </c>
      <c r="AF8" t="n">
        <v>2.545737006692875e-06</v>
      </c>
      <c r="AG8" t="n">
        <v>0.1041666666666667</v>
      </c>
      <c r="AH8" t="n">
        <v>64352.01266595088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10.0985</v>
      </c>
      <c r="E9" t="n">
        <v>9.9</v>
      </c>
      <c r="F9" t="n">
        <v>7.39</v>
      </c>
      <c r="G9" t="n">
        <v>24.63</v>
      </c>
      <c r="H9" t="n">
        <v>0.41</v>
      </c>
      <c r="I9" t="n">
        <v>18</v>
      </c>
      <c r="J9" t="n">
        <v>118.31</v>
      </c>
      <c r="K9" t="n">
        <v>43.4</v>
      </c>
      <c r="L9" t="n">
        <v>2.75</v>
      </c>
      <c r="M9" t="n">
        <v>16</v>
      </c>
      <c r="N9" t="n">
        <v>17.16</v>
      </c>
      <c r="O9" t="n">
        <v>14825.26</v>
      </c>
      <c r="P9" t="n">
        <v>61.8</v>
      </c>
      <c r="Q9" t="n">
        <v>605.98</v>
      </c>
      <c r="R9" t="n">
        <v>34.55</v>
      </c>
      <c r="S9" t="n">
        <v>21.88</v>
      </c>
      <c r="T9" t="n">
        <v>5261.24</v>
      </c>
      <c r="U9" t="n">
        <v>0.63</v>
      </c>
      <c r="V9" t="n">
        <v>0.84</v>
      </c>
      <c r="W9" t="n">
        <v>1.01</v>
      </c>
      <c r="X9" t="n">
        <v>0.33</v>
      </c>
      <c r="Y9" t="n">
        <v>1</v>
      </c>
      <c r="Z9" t="n">
        <v>10</v>
      </c>
      <c r="AA9" t="n">
        <v>50.06819688787914</v>
      </c>
      <c r="AB9" t="n">
        <v>68.50551583492675</v>
      </c>
      <c r="AC9" t="n">
        <v>61.96744555175162</v>
      </c>
      <c r="AD9" t="n">
        <v>50068.19688787914</v>
      </c>
      <c r="AE9" t="n">
        <v>68505.51583492676</v>
      </c>
      <c r="AF9" t="n">
        <v>2.570452652837402e-06</v>
      </c>
      <c r="AG9" t="n">
        <v>0.103125</v>
      </c>
      <c r="AH9" t="n">
        <v>61967.44555175163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10.1695</v>
      </c>
      <c r="E10" t="n">
        <v>9.83</v>
      </c>
      <c r="F10" t="n">
        <v>7.37</v>
      </c>
      <c r="G10" t="n">
        <v>27.63</v>
      </c>
      <c r="H10" t="n">
        <v>0.45</v>
      </c>
      <c r="I10" t="n">
        <v>16</v>
      </c>
      <c r="J10" t="n">
        <v>118.63</v>
      </c>
      <c r="K10" t="n">
        <v>43.4</v>
      </c>
      <c r="L10" t="n">
        <v>3</v>
      </c>
      <c r="M10" t="n">
        <v>14</v>
      </c>
      <c r="N10" t="n">
        <v>17.23</v>
      </c>
      <c r="O10" t="n">
        <v>14865.24</v>
      </c>
      <c r="P10" t="n">
        <v>60.74</v>
      </c>
      <c r="Q10" t="n">
        <v>605.98</v>
      </c>
      <c r="R10" t="n">
        <v>33.9</v>
      </c>
      <c r="S10" t="n">
        <v>21.88</v>
      </c>
      <c r="T10" t="n">
        <v>4947.96</v>
      </c>
      <c r="U10" t="n">
        <v>0.65</v>
      </c>
      <c r="V10" t="n">
        <v>0.84</v>
      </c>
      <c r="W10" t="n">
        <v>1.01</v>
      </c>
      <c r="X10" t="n">
        <v>0.31</v>
      </c>
      <c r="Y10" t="n">
        <v>1</v>
      </c>
      <c r="Z10" t="n">
        <v>10</v>
      </c>
      <c r="AA10" t="n">
        <v>49.122865216655</v>
      </c>
      <c r="AB10" t="n">
        <v>67.2120713372686</v>
      </c>
      <c r="AC10" t="n">
        <v>60.79744558158879</v>
      </c>
      <c r="AD10" t="n">
        <v>49122.865216655</v>
      </c>
      <c r="AE10" t="n">
        <v>67212.0713372686</v>
      </c>
      <c r="AF10" t="n">
        <v>2.588524855476552e-06</v>
      </c>
      <c r="AG10" t="n">
        <v>0.1023958333333333</v>
      </c>
      <c r="AH10" t="n">
        <v>60797.44558158879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10.281</v>
      </c>
      <c r="E11" t="n">
        <v>9.73</v>
      </c>
      <c r="F11" t="n">
        <v>7.31</v>
      </c>
      <c r="G11" t="n">
        <v>31.32</v>
      </c>
      <c r="H11" t="n">
        <v>0.48</v>
      </c>
      <c r="I11" t="n">
        <v>14</v>
      </c>
      <c r="J11" t="n">
        <v>118.96</v>
      </c>
      <c r="K11" t="n">
        <v>43.4</v>
      </c>
      <c r="L11" t="n">
        <v>3.25</v>
      </c>
      <c r="M11" t="n">
        <v>11</v>
      </c>
      <c r="N11" t="n">
        <v>17.31</v>
      </c>
      <c r="O11" t="n">
        <v>14905.25</v>
      </c>
      <c r="P11" t="n">
        <v>58.45</v>
      </c>
      <c r="Q11" t="n">
        <v>605.84</v>
      </c>
      <c r="R11" t="n">
        <v>32.08</v>
      </c>
      <c r="S11" t="n">
        <v>21.88</v>
      </c>
      <c r="T11" t="n">
        <v>4048.94</v>
      </c>
      <c r="U11" t="n">
        <v>0.68</v>
      </c>
      <c r="V11" t="n">
        <v>0.85</v>
      </c>
      <c r="W11" t="n">
        <v>1.01</v>
      </c>
      <c r="X11" t="n">
        <v>0.25</v>
      </c>
      <c r="Y11" t="n">
        <v>1</v>
      </c>
      <c r="Z11" t="n">
        <v>10</v>
      </c>
      <c r="AA11" t="n">
        <v>47.27741937200397</v>
      </c>
      <c r="AB11" t="n">
        <v>64.68705091729367</v>
      </c>
      <c r="AC11" t="n">
        <v>58.51340956660705</v>
      </c>
      <c r="AD11" t="n">
        <v>47277.41937200397</v>
      </c>
      <c r="AE11" t="n">
        <v>64687.05091729367</v>
      </c>
      <c r="AF11" t="n">
        <v>2.616905849761978e-06</v>
      </c>
      <c r="AG11" t="n">
        <v>0.1013541666666667</v>
      </c>
      <c r="AH11" t="n">
        <v>58513.40956660704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10.3022</v>
      </c>
      <c r="E12" t="n">
        <v>9.710000000000001</v>
      </c>
      <c r="F12" t="n">
        <v>7.31</v>
      </c>
      <c r="G12" t="n">
        <v>33.75</v>
      </c>
      <c r="H12" t="n">
        <v>0.52</v>
      </c>
      <c r="I12" t="n">
        <v>13</v>
      </c>
      <c r="J12" t="n">
        <v>119.28</v>
      </c>
      <c r="K12" t="n">
        <v>43.4</v>
      </c>
      <c r="L12" t="n">
        <v>3.5</v>
      </c>
      <c r="M12" t="n">
        <v>7</v>
      </c>
      <c r="N12" t="n">
        <v>17.38</v>
      </c>
      <c r="O12" t="n">
        <v>14945.29</v>
      </c>
      <c r="P12" t="n">
        <v>57.24</v>
      </c>
      <c r="Q12" t="n">
        <v>605.84</v>
      </c>
      <c r="R12" t="n">
        <v>31.83</v>
      </c>
      <c r="S12" t="n">
        <v>21.88</v>
      </c>
      <c r="T12" t="n">
        <v>3924.26</v>
      </c>
      <c r="U12" t="n">
        <v>0.6899999999999999</v>
      </c>
      <c r="V12" t="n">
        <v>0.85</v>
      </c>
      <c r="W12" t="n">
        <v>1.02</v>
      </c>
      <c r="X12" t="n">
        <v>0.25</v>
      </c>
      <c r="Y12" t="n">
        <v>1</v>
      </c>
      <c r="Z12" t="n">
        <v>10</v>
      </c>
      <c r="AA12" t="n">
        <v>46.54433042030147</v>
      </c>
      <c r="AB12" t="n">
        <v>63.68400627197283</v>
      </c>
      <c r="AC12" t="n">
        <v>57.6060940944533</v>
      </c>
      <c r="AD12" t="n">
        <v>46544.33042030147</v>
      </c>
      <c r="AE12" t="n">
        <v>63684.00627197283</v>
      </c>
      <c r="AF12" t="n">
        <v>2.622302056747189e-06</v>
      </c>
      <c r="AG12" t="n">
        <v>0.1011458333333333</v>
      </c>
      <c r="AH12" t="n">
        <v>57606.09409445331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10.2919</v>
      </c>
      <c r="E13" t="n">
        <v>9.720000000000001</v>
      </c>
      <c r="F13" t="n">
        <v>7.32</v>
      </c>
      <c r="G13" t="n">
        <v>33.79</v>
      </c>
      <c r="H13" t="n">
        <v>0.55</v>
      </c>
      <c r="I13" t="n">
        <v>13</v>
      </c>
      <c r="J13" t="n">
        <v>119.61</v>
      </c>
      <c r="K13" t="n">
        <v>43.4</v>
      </c>
      <c r="L13" t="n">
        <v>3.75</v>
      </c>
      <c r="M13" t="n">
        <v>3</v>
      </c>
      <c r="N13" t="n">
        <v>17.46</v>
      </c>
      <c r="O13" t="n">
        <v>14985.35</v>
      </c>
      <c r="P13" t="n">
        <v>57.47</v>
      </c>
      <c r="Q13" t="n">
        <v>605.84</v>
      </c>
      <c r="R13" t="n">
        <v>32.04</v>
      </c>
      <c r="S13" t="n">
        <v>21.88</v>
      </c>
      <c r="T13" t="n">
        <v>4034.02</v>
      </c>
      <c r="U13" t="n">
        <v>0.68</v>
      </c>
      <c r="V13" t="n">
        <v>0.84</v>
      </c>
      <c r="W13" t="n">
        <v>1.02</v>
      </c>
      <c r="X13" t="n">
        <v>0.26</v>
      </c>
      <c r="Y13" t="n">
        <v>1</v>
      </c>
      <c r="Z13" t="n">
        <v>10</v>
      </c>
      <c r="AA13" t="n">
        <v>46.73062017185919</v>
      </c>
      <c r="AB13" t="n">
        <v>63.93889612857776</v>
      </c>
      <c r="AC13" t="n">
        <v>57.83665762088411</v>
      </c>
      <c r="AD13" t="n">
        <v>46730.62017185919</v>
      </c>
      <c r="AE13" t="n">
        <v>63938.89612857776</v>
      </c>
      <c r="AF13" t="n">
        <v>2.619680314674185e-06</v>
      </c>
      <c r="AG13" t="n">
        <v>0.10125</v>
      </c>
      <c r="AH13" t="n">
        <v>57836.65762088411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10.2957</v>
      </c>
      <c r="E14" t="n">
        <v>9.710000000000001</v>
      </c>
      <c r="F14" t="n">
        <v>7.32</v>
      </c>
      <c r="G14" t="n">
        <v>33.78</v>
      </c>
      <c r="H14" t="n">
        <v>0.59</v>
      </c>
      <c r="I14" t="n">
        <v>13</v>
      </c>
      <c r="J14" t="n">
        <v>119.93</v>
      </c>
      <c r="K14" t="n">
        <v>43.4</v>
      </c>
      <c r="L14" t="n">
        <v>4</v>
      </c>
      <c r="M14" t="n">
        <v>1</v>
      </c>
      <c r="N14" t="n">
        <v>17.53</v>
      </c>
      <c r="O14" t="n">
        <v>15025.44</v>
      </c>
      <c r="P14" t="n">
        <v>57</v>
      </c>
      <c r="Q14" t="n">
        <v>605.88</v>
      </c>
      <c r="R14" t="n">
        <v>31.84</v>
      </c>
      <c r="S14" t="n">
        <v>21.88</v>
      </c>
      <c r="T14" t="n">
        <v>3931.46</v>
      </c>
      <c r="U14" t="n">
        <v>0.6899999999999999</v>
      </c>
      <c r="V14" t="n">
        <v>0.85</v>
      </c>
      <c r="W14" t="n">
        <v>1.02</v>
      </c>
      <c r="X14" t="n">
        <v>0.26</v>
      </c>
      <c r="Y14" t="n">
        <v>1</v>
      </c>
      <c r="Z14" t="n">
        <v>10</v>
      </c>
      <c r="AA14" t="n">
        <v>46.46536767572424</v>
      </c>
      <c r="AB14" t="n">
        <v>63.57596596125187</v>
      </c>
      <c r="AC14" t="n">
        <v>57.50836499935199</v>
      </c>
      <c r="AD14" t="n">
        <v>46465.36767572424</v>
      </c>
      <c r="AE14" t="n">
        <v>63575.96596125187</v>
      </c>
      <c r="AF14" t="n">
        <v>2.620647559322478e-06</v>
      </c>
      <c r="AG14" t="n">
        <v>0.1011458333333333</v>
      </c>
      <c r="AH14" t="n">
        <v>57508.36499935199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10.296</v>
      </c>
      <c r="E15" t="n">
        <v>9.710000000000001</v>
      </c>
      <c r="F15" t="n">
        <v>7.32</v>
      </c>
      <c r="G15" t="n">
        <v>33.77</v>
      </c>
      <c r="H15" t="n">
        <v>0.62</v>
      </c>
      <c r="I15" t="n">
        <v>13</v>
      </c>
      <c r="J15" t="n">
        <v>120.26</v>
      </c>
      <c r="K15" t="n">
        <v>43.4</v>
      </c>
      <c r="L15" t="n">
        <v>4.25</v>
      </c>
      <c r="M15" t="n">
        <v>1</v>
      </c>
      <c r="N15" t="n">
        <v>17.61</v>
      </c>
      <c r="O15" t="n">
        <v>15065.56</v>
      </c>
      <c r="P15" t="n">
        <v>56.85</v>
      </c>
      <c r="Q15" t="n">
        <v>605.88</v>
      </c>
      <c r="R15" t="n">
        <v>31.84</v>
      </c>
      <c r="S15" t="n">
        <v>21.88</v>
      </c>
      <c r="T15" t="n">
        <v>3931.47</v>
      </c>
      <c r="U15" t="n">
        <v>0.6899999999999999</v>
      </c>
      <c r="V15" t="n">
        <v>0.85</v>
      </c>
      <c r="W15" t="n">
        <v>1.02</v>
      </c>
      <c r="X15" t="n">
        <v>0.26</v>
      </c>
      <c r="Y15" t="n">
        <v>1</v>
      </c>
      <c r="Z15" t="n">
        <v>10</v>
      </c>
      <c r="AA15" t="n">
        <v>46.38478675741555</v>
      </c>
      <c r="AB15" t="n">
        <v>63.46571159384278</v>
      </c>
      <c r="AC15" t="n">
        <v>57.40863315402542</v>
      </c>
      <c r="AD15" t="n">
        <v>46384.78675741555</v>
      </c>
      <c r="AE15" t="n">
        <v>63465.71159384278</v>
      </c>
      <c r="AF15" t="n">
        <v>2.62072392074208e-06</v>
      </c>
      <c r="AG15" t="n">
        <v>0.1011458333333333</v>
      </c>
      <c r="AH15" t="n">
        <v>57408.63315402542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10.2945</v>
      </c>
      <c r="E16" t="n">
        <v>9.710000000000001</v>
      </c>
      <c r="F16" t="n">
        <v>7.32</v>
      </c>
      <c r="G16" t="n">
        <v>33.78</v>
      </c>
      <c r="H16" t="n">
        <v>0.66</v>
      </c>
      <c r="I16" t="n">
        <v>13</v>
      </c>
      <c r="J16" t="n">
        <v>120.58</v>
      </c>
      <c r="K16" t="n">
        <v>43.4</v>
      </c>
      <c r="L16" t="n">
        <v>4.5</v>
      </c>
      <c r="M16" t="n">
        <v>0</v>
      </c>
      <c r="N16" t="n">
        <v>17.68</v>
      </c>
      <c r="O16" t="n">
        <v>15105.7</v>
      </c>
      <c r="P16" t="n">
        <v>57</v>
      </c>
      <c r="Q16" t="n">
        <v>605.88</v>
      </c>
      <c r="R16" t="n">
        <v>31.84</v>
      </c>
      <c r="S16" t="n">
        <v>21.88</v>
      </c>
      <c r="T16" t="n">
        <v>3934.05</v>
      </c>
      <c r="U16" t="n">
        <v>0.6899999999999999</v>
      </c>
      <c r="V16" t="n">
        <v>0.85</v>
      </c>
      <c r="W16" t="n">
        <v>1.03</v>
      </c>
      <c r="X16" t="n">
        <v>0.26</v>
      </c>
      <c r="Y16" t="n">
        <v>1</v>
      </c>
      <c r="Z16" t="n">
        <v>10</v>
      </c>
      <c r="AA16" t="n">
        <v>46.47056165303729</v>
      </c>
      <c r="AB16" t="n">
        <v>63.58307259015371</v>
      </c>
      <c r="AC16" t="n">
        <v>57.51479338156567</v>
      </c>
      <c r="AD16" t="n">
        <v>46470.56165303729</v>
      </c>
      <c r="AE16" t="n">
        <v>63583.07259015372</v>
      </c>
      <c r="AF16" t="n">
        <v>2.62034211364407e-06</v>
      </c>
      <c r="AG16" t="n">
        <v>0.1011458333333333</v>
      </c>
      <c r="AH16" t="n">
        <v>57514.79338156567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9.269299999999999</v>
      </c>
      <c r="E2" t="n">
        <v>10.79</v>
      </c>
      <c r="F2" t="n">
        <v>7.98</v>
      </c>
      <c r="G2" t="n">
        <v>10.41</v>
      </c>
      <c r="H2" t="n">
        <v>0.2</v>
      </c>
      <c r="I2" t="n">
        <v>46</v>
      </c>
      <c r="J2" t="n">
        <v>89.87</v>
      </c>
      <c r="K2" t="n">
        <v>37.55</v>
      </c>
      <c r="L2" t="n">
        <v>1</v>
      </c>
      <c r="M2" t="n">
        <v>44</v>
      </c>
      <c r="N2" t="n">
        <v>11.32</v>
      </c>
      <c r="O2" t="n">
        <v>11317.98</v>
      </c>
      <c r="P2" t="n">
        <v>62.51</v>
      </c>
      <c r="Q2" t="n">
        <v>605.9</v>
      </c>
      <c r="R2" t="n">
        <v>52.65</v>
      </c>
      <c r="S2" t="n">
        <v>21.88</v>
      </c>
      <c r="T2" t="n">
        <v>14171.16</v>
      </c>
      <c r="U2" t="n">
        <v>0.42</v>
      </c>
      <c r="V2" t="n">
        <v>0.78</v>
      </c>
      <c r="W2" t="n">
        <v>1.07</v>
      </c>
      <c r="X2" t="n">
        <v>0.92</v>
      </c>
      <c r="Y2" t="n">
        <v>1</v>
      </c>
      <c r="Z2" t="n">
        <v>10</v>
      </c>
      <c r="AA2" t="n">
        <v>53.99025734257498</v>
      </c>
      <c r="AB2" t="n">
        <v>73.8718519781344</v>
      </c>
      <c r="AC2" t="n">
        <v>66.82162610515333</v>
      </c>
      <c r="AD2" t="n">
        <v>53990.25734257499</v>
      </c>
      <c r="AE2" t="n">
        <v>73871.85197813441</v>
      </c>
      <c r="AF2" t="n">
        <v>2.457701948272573e-06</v>
      </c>
      <c r="AG2" t="n">
        <v>0.1123958333333333</v>
      </c>
      <c r="AH2" t="n">
        <v>66821.62610515332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9.651</v>
      </c>
      <c r="E3" t="n">
        <v>10.36</v>
      </c>
      <c r="F3" t="n">
        <v>7.76</v>
      </c>
      <c r="G3" t="n">
        <v>13.3</v>
      </c>
      <c r="H3" t="n">
        <v>0.24</v>
      </c>
      <c r="I3" t="n">
        <v>35</v>
      </c>
      <c r="J3" t="n">
        <v>90.18000000000001</v>
      </c>
      <c r="K3" t="n">
        <v>37.55</v>
      </c>
      <c r="L3" t="n">
        <v>1.25</v>
      </c>
      <c r="M3" t="n">
        <v>33</v>
      </c>
      <c r="N3" t="n">
        <v>11.37</v>
      </c>
      <c r="O3" t="n">
        <v>11355.7</v>
      </c>
      <c r="P3" t="n">
        <v>59.05</v>
      </c>
      <c r="Q3" t="n">
        <v>606.13</v>
      </c>
      <c r="R3" t="n">
        <v>46.16</v>
      </c>
      <c r="S3" t="n">
        <v>21.88</v>
      </c>
      <c r="T3" t="n">
        <v>10983.41</v>
      </c>
      <c r="U3" t="n">
        <v>0.47</v>
      </c>
      <c r="V3" t="n">
        <v>0.8</v>
      </c>
      <c r="W3" t="n">
        <v>1.04</v>
      </c>
      <c r="X3" t="n">
        <v>0.7</v>
      </c>
      <c r="Y3" t="n">
        <v>1</v>
      </c>
      <c r="Z3" t="n">
        <v>10</v>
      </c>
      <c r="AA3" t="n">
        <v>49.56153311556774</v>
      </c>
      <c r="AB3" t="n">
        <v>67.81227610922257</v>
      </c>
      <c r="AC3" t="n">
        <v>61.34036765250035</v>
      </c>
      <c r="AD3" t="n">
        <v>49561.53311556774</v>
      </c>
      <c r="AE3" t="n">
        <v>67812.27610922257</v>
      </c>
      <c r="AF3" t="n">
        <v>2.558907522982167e-06</v>
      </c>
      <c r="AG3" t="n">
        <v>0.1079166666666667</v>
      </c>
      <c r="AH3" t="n">
        <v>61340.36765250035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9.9217</v>
      </c>
      <c r="E4" t="n">
        <v>10.08</v>
      </c>
      <c r="F4" t="n">
        <v>7.61</v>
      </c>
      <c r="G4" t="n">
        <v>16.31</v>
      </c>
      <c r="H4" t="n">
        <v>0.29</v>
      </c>
      <c r="I4" t="n">
        <v>28</v>
      </c>
      <c r="J4" t="n">
        <v>90.48</v>
      </c>
      <c r="K4" t="n">
        <v>37.55</v>
      </c>
      <c r="L4" t="n">
        <v>1.5</v>
      </c>
      <c r="M4" t="n">
        <v>26</v>
      </c>
      <c r="N4" t="n">
        <v>11.43</v>
      </c>
      <c r="O4" t="n">
        <v>11393.43</v>
      </c>
      <c r="P4" t="n">
        <v>56.44</v>
      </c>
      <c r="Q4" t="n">
        <v>605.92</v>
      </c>
      <c r="R4" t="n">
        <v>41.4</v>
      </c>
      <c r="S4" t="n">
        <v>21.88</v>
      </c>
      <c r="T4" t="n">
        <v>8636.200000000001</v>
      </c>
      <c r="U4" t="n">
        <v>0.53</v>
      </c>
      <c r="V4" t="n">
        <v>0.8100000000000001</v>
      </c>
      <c r="W4" t="n">
        <v>1.03</v>
      </c>
      <c r="X4" t="n">
        <v>0.55</v>
      </c>
      <c r="Y4" t="n">
        <v>1</v>
      </c>
      <c r="Z4" t="n">
        <v>10</v>
      </c>
      <c r="AA4" t="n">
        <v>46.55252902503466</v>
      </c>
      <c r="AB4" t="n">
        <v>63.69522396466569</v>
      </c>
      <c r="AC4" t="n">
        <v>57.6162411862997</v>
      </c>
      <c r="AD4" t="n">
        <v>46552.52902503466</v>
      </c>
      <c r="AE4" t="n">
        <v>63695.22396466569</v>
      </c>
      <c r="AF4" t="n">
        <v>2.630682081729579e-06</v>
      </c>
      <c r="AG4" t="n">
        <v>0.105</v>
      </c>
      <c r="AH4" t="n">
        <v>57616.2411862997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10.1272</v>
      </c>
      <c r="E5" t="n">
        <v>9.869999999999999</v>
      </c>
      <c r="F5" t="n">
        <v>7.5</v>
      </c>
      <c r="G5" t="n">
        <v>19.57</v>
      </c>
      <c r="H5" t="n">
        <v>0.34</v>
      </c>
      <c r="I5" t="n">
        <v>23</v>
      </c>
      <c r="J5" t="n">
        <v>90.79000000000001</v>
      </c>
      <c r="K5" t="n">
        <v>37.55</v>
      </c>
      <c r="L5" t="n">
        <v>1.75</v>
      </c>
      <c r="M5" t="n">
        <v>21</v>
      </c>
      <c r="N5" t="n">
        <v>11.49</v>
      </c>
      <c r="O5" t="n">
        <v>11431.19</v>
      </c>
      <c r="P5" t="n">
        <v>53.68</v>
      </c>
      <c r="Q5" t="n">
        <v>605.84</v>
      </c>
      <c r="R5" t="n">
        <v>37.98</v>
      </c>
      <c r="S5" t="n">
        <v>21.88</v>
      </c>
      <c r="T5" t="n">
        <v>6953.99</v>
      </c>
      <c r="U5" t="n">
        <v>0.58</v>
      </c>
      <c r="V5" t="n">
        <v>0.82</v>
      </c>
      <c r="W5" t="n">
        <v>1.02</v>
      </c>
      <c r="X5" t="n">
        <v>0.44</v>
      </c>
      <c r="Y5" t="n">
        <v>1</v>
      </c>
      <c r="Z5" t="n">
        <v>10</v>
      </c>
      <c r="AA5" t="n">
        <v>43.96388850174855</v>
      </c>
      <c r="AB5" t="n">
        <v>60.15333179794754</v>
      </c>
      <c r="AC5" t="n">
        <v>54.41238223689511</v>
      </c>
      <c r="AD5" t="n">
        <v>43963.88850174855</v>
      </c>
      <c r="AE5" t="n">
        <v>60153.33179794754</v>
      </c>
      <c r="AF5" t="n">
        <v>2.685169232902809e-06</v>
      </c>
      <c r="AG5" t="n">
        <v>0.1028125</v>
      </c>
      <c r="AH5" t="n">
        <v>54412.38223689512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10.2526</v>
      </c>
      <c r="E6" t="n">
        <v>9.75</v>
      </c>
      <c r="F6" t="n">
        <v>7.44</v>
      </c>
      <c r="G6" t="n">
        <v>22.31</v>
      </c>
      <c r="H6" t="n">
        <v>0.39</v>
      </c>
      <c r="I6" t="n">
        <v>20</v>
      </c>
      <c r="J6" t="n">
        <v>91.09999999999999</v>
      </c>
      <c r="K6" t="n">
        <v>37.55</v>
      </c>
      <c r="L6" t="n">
        <v>2</v>
      </c>
      <c r="M6" t="n">
        <v>17</v>
      </c>
      <c r="N6" t="n">
        <v>11.54</v>
      </c>
      <c r="O6" t="n">
        <v>11468.97</v>
      </c>
      <c r="P6" t="n">
        <v>51.81</v>
      </c>
      <c r="Q6" t="n">
        <v>605.87</v>
      </c>
      <c r="R6" t="n">
        <v>35.84</v>
      </c>
      <c r="S6" t="n">
        <v>21.88</v>
      </c>
      <c r="T6" t="n">
        <v>5899.07</v>
      </c>
      <c r="U6" t="n">
        <v>0.61</v>
      </c>
      <c r="V6" t="n">
        <v>0.83</v>
      </c>
      <c r="W6" t="n">
        <v>1.02</v>
      </c>
      <c r="X6" t="n">
        <v>0.38</v>
      </c>
      <c r="Y6" t="n">
        <v>1</v>
      </c>
      <c r="Z6" t="n">
        <v>10</v>
      </c>
      <c r="AA6" t="n">
        <v>42.34912611649857</v>
      </c>
      <c r="AB6" t="n">
        <v>57.94394266416095</v>
      </c>
      <c r="AC6" t="n">
        <v>52.41385410113929</v>
      </c>
      <c r="AD6" t="n">
        <v>42349.12611649858</v>
      </c>
      <c r="AE6" t="n">
        <v>57943.94266416095</v>
      </c>
      <c r="AF6" t="n">
        <v>2.718418326611436e-06</v>
      </c>
      <c r="AG6" t="n">
        <v>0.1015625</v>
      </c>
      <c r="AH6" t="n">
        <v>52413.85410113929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10.3232</v>
      </c>
      <c r="E7" t="n">
        <v>9.69</v>
      </c>
      <c r="F7" t="n">
        <v>7.41</v>
      </c>
      <c r="G7" t="n">
        <v>24.69</v>
      </c>
      <c r="H7" t="n">
        <v>0.43</v>
      </c>
      <c r="I7" t="n">
        <v>18</v>
      </c>
      <c r="J7" t="n">
        <v>91.40000000000001</v>
      </c>
      <c r="K7" t="n">
        <v>37.55</v>
      </c>
      <c r="L7" t="n">
        <v>2.25</v>
      </c>
      <c r="M7" t="n">
        <v>8</v>
      </c>
      <c r="N7" t="n">
        <v>11.6</v>
      </c>
      <c r="O7" t="n">
        <v>11506.78</v>
      </c>
      <c r="P7" t="n">
        <v>49.42</v>
      </c>
      <c r="Q7" t="n">
        <v>605.84</v>
      </c>
      <c r="R7" t="n">
        <v>34.8</v>
      </c>
      <c r="S7" t="n">
        <v>21.88</v>
      </c>
      <c r="T7" t="n">
        <v>5389.17</v>
      </c>
      <c r="U7" t="n">
        <v>0.63</v>
      </c>
      <c r="V7" t="n">
        <v>0.84</v>
      </c>
      <c r="W7" t="n">
        <v>1.03</v>
      </c>
      <c r="X7" t="n">
        <v>0.35</v>
      </c>
      <c r="Y7" t="n">
        <v>1</v>
      </c>
      <c r="Z7" t="n">
        <v>10</v>
      </c>
      <c r="AA7" t="n">
        <v>40.75907132194183</v>
      </c>
      <c r="AB7" t="n">
        <v>55.76835954582651</v>
      </c>
      <c r="AC7" t="n">
        <v>50.44590558226594</v>
      </c>
      <c r="AD7" t="n">
        <v>40759.07132194183</v>
      </c>
      <c r="AE7" t="n">
        <v>55768.3595458265</v>
      </c>
      <c r="AF7" t="n">
        <v>2.737137513340536e-06</v>
      </c>
      <c r="AG7" t="n">
        <v>0.1009375</v>
      </c>
      <c r="AH7" t="n">
        <v>50445.90558226594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10.3448</v>
      </c>
      <c r="E8" t="n">
        <v>9.67</v>
      </c>
      <c r="F8" t="n">
        <v>7.41</v>
      </c>
      <c r="G8" t="n">
        <v>26.14</v>
      </c>
      <c r="H8" t="n">
        <v>0.48</v>
      </c>
      <c r="I8" t="n">
        <v>17</v>
      </c>
      <c r="J8" t="n">
        <v>91.70999999999999</v>
      </c>
      <c r="K8" t="n">
        <v>37.55</v>
      </c>
      <c r="L8" t="n">
        <v>2.5</v>
      </c>
      <c r="M8" t="n">
        <v>2</v>
      </c>
      <c r="N8" t="n">
        <v>11.66</v>
      </c>
      <c r="O8" t="n">
        <v>11544.61</v>
      </c>
      <c r="P8" t="n">
        <v>49.32</v>
      </c>
      <c r="Q8" t="n">
        <v>605.89</v>
      </c>
      <c r="R8" t="n">
        <v>34.4</v>
      </c>
      <c r="S8" t="n">
        <v>21.88</v>
      </c>
      <c r="T8" t="n">
        <v>5189.31</v>
      </c>
      <c r="U8" t="n">
        <v>0.64</v>
      </c>
      <c r="V8" t="n">
        <v>0.84</v>
      </c>
      <c r="W8" t="n">
        <v>1.04</v>
      </c>
      <c r="X8" t="n">
        <v>0.35</v>
      </c>
      <c r="Y8" t="n">
        <v>1</v>
      </c>
      <c r="Z8" t="n">
        <v>10</v>
      </c>
      <c r="AA8" t="n">
        <v>40.62477603066647</v>
      </c>
      <c r="AB8" t="n">
        <v>55.58461080361432</v>
      </c>
      <c r="AC8" t="n">
        <v>50.27969356211697</v>
      </c>
      <c r="AD8" t="n">
        <v>40624.77603066647</v>
      </c>
      <c r="AE8" t="n">
        <v>55584.61080361433</v>
      </c>
      <c r="AF8" t="n">
        <v>2.742864629960204e-06</v>
      </c>
      <c r="AG8" t="n">
        <v>0.1007291666666667</v>
      </c>
      <c r="AH8" t="n">
        <v>50279.69356211697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10.3436</v>
      </c>
      <c r="E9" t="n">
        <v>9.67</v>
      </c>
      <c r="F9" t="n">
        <v>7.41</v>
      </c>
      <c r="G9" t="n">
        <v>26.14</v>
      </c>
      <c r="H9" t="n">
        <v>0.52</v>
      </c>
      <c r="I9" t="n">
        <v>17</v>
      </c>
      <c r="J9" t="n">
        <v>92.02</v>
      </c>
      <c r="K9" t="n">
        <v>37.55</v>
      </c>
      <c r="L9" t="n">
        <v>2.75</v>
      </c>
      <c r="M9" t="n">
        <v>0</v>
      </c>
      <c r="N9" t="n">
        <v>11.71</v>
      </c>
      <c r="O9" t="n">
        <v>11582.46</v>
      </c>
      <c r="P9" t="n">
        <v>49.27</v>
      </c>
      <c r="Q9" t="n">
        <v>605.89</v>
      </c>
      <c r="R9" t="n">
        <v>34.37</v>
      </c>
      <c r="S9" t="n">
        <v>21.88</v>
      </c>
      <c r="T9" t="n">
        <v>5177.67</v>
      </c>
      <c r="U9" t="n">
        <v>0.64</v>
      </c>
      <c r="V9" t="n">
        <v>0.84</v>
      </c>
      <c r="W9" t="n">
        <v>1.04</v>
      </c>
      <c r="X9" t="n">
        <v>0.35</v>
      </c>
      <c r="Y9" t="n">
        <v>1</v>
      </c>
      <c r="Z9" t="n">
        <v>10</v>
      </c>
      <c r="AA9" t="n">
        <v>40.60296336198024</v>
      </c>
      <c r="AB9" t="n">
        <v>55.55476574801094</v>
      </c>
      <c r="AC9" t="n">
        <v>50.25269687673247</v>
      </c>
      <c r="AD9" t="n">
        <v>40602.96336198023</v>
      </c>
      <c r="AE9" t="n">
        <v>55554.76574801094</v>
      </c>
      <c r="AF9" t="n">
        <v>2.742546456814667e-06</v>
      </c>
      <c r="AG9" t="n">
        <v>0.1007291666666667</v>
      </c>
      <c r="AH9" t="n">
        <v>50252.69687673247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8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6.7305</v>
      </c>
      <c r="E2" t="n">
        <v>14.86</v>
      </c>
      <c r="F2" t="n">
        <v>8.880000000000001</v>
      </c>
      <c r="G2" t="n">
        <v>5.99</v>
      </c>
      <c r="H2" t="n">
        <v>0.09</v>
      </c>
      <c r="I2" t="n">
        <v>89</v>
      </c>
      <c r="J2" t="n">
        <v>194.77</v>
      </c>
      <c r="K2" t="n">
        <v>54.38</v>
      </c>
      <c r="L2" t="n">
        <v>1</v>
      </c>
      <c r="M2" t="n">
        <v>87</v>
      </c>
      <c r="N2" t="n">
        <v>39.4</v>
      </c>
      <c r="O2" t="n">
        <v>24256.19</v>
      </c>
      <c r="P2" t="n">
        <v>122.43</v>
      </c>
      <c r="Q2" t="n">
        <v>605.99</v>
      </c>
      <c r="R2" t="n">
        <v>80.72</v>
      </c>
      <c r="S2" t="n">
        <v>21.88</v>
      </c>
      <c r="T2" t="n">
        <v>27989.49</v>
      </c>
      <c r="U2" t="n">
        <v>0.27</v>
      </c>
      <c r="V2" t="n">
        <v>0.7</v>
      </c>
      <c r="W2" t="n">
        <v>1.14</v>
      </c>
      <c r="X2" t="n">
        <v>1.82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7.3863</v>
      </c>
      <c r="E3" t="n">
        <v>13.54</v>
      </c>
      <c r="F3" t="n">
        <v>8.42</v>
      </c>
      <c r="G3" t="n">
        <v>7.54</v>
      </c>
      <c r="H3" t="n">
        <v>0.11</v>
      </c>
      <c r="I3" t="n">
        <v>67</v>
      </c>
      <c r="J3" t="n">
        <v>195.16</v>
      </c>
      <c r="K3" t="n">
        <v>54.38</v>
      </c>
      <c r="L3" t="n">
        <v>1.25</v>
      </c>
      <c r="M3" t="n">
        <v>65</v>
      </c>
      <c r="N3" t="n">
        <v>39.53</v>
      </c>
      <c r="O3" t="n">
        <v>24303.87</v>
      </c>
      <c r="P3" t="n">
        <v>115.3</v>
      </c>
      <c r="Q3" t="n">
        <v>605.9</v>
      </c>
      <c r="R3" t="n">
        <v>66.48999999999999</v>
      </c>
      <c r="S3" t="n">
        <v>21.88</v>
      </c>
      <c r="T3" t="n">
        <v>20986.45</v>
      </c>
      <c r="U3" t="n">
        <v>0.33</v>
      </c>
      <c r="V3" t="n">
        <v>0.73</v>
      </c>
      <c r="W3" t="n">
        <v>1.1</v>
      </c>
      <c r="X3" t="n">
        <v>1.36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7.8397</v>
      </c>
      <c r="E4" t="n">
        <v>12.76</v>
      </c>
      <c r="F4" t="n">
        <v>8.140000000000001</v>
      </c>
      <c r="G4" t="n">
        <v>9.039999999999999</v>
      </c>
      <c r="H4" t="n">
        <v>0.14</v>
      </c>
      <c r="I4" t="n">
        <v>54</v>
      </c>
      <c r="J4" t="n">
        <v>195.55</v>
      </c>
      <c r="K4" t="n">
        <v>54.38</v>
      </c>
      <c r="L4" t="n">
        <v>1.5</v>
      </c>
      <c r="M4" t="n">
        <v>52</v>
      </c>
      <c r="N4" t="n">
        <v>39.67</v>
      </c>
      <c r="O4" t="n">
        <v>24351.61</v>
      </c>
      <c r="P4" t="n">
        <v>110.92</v>
      </c>
      <c r="Q4" t="n">
        <v>605.97</v>
      </c>
      <c r="R4" t="n">
        <v>57.88</v>
      </c>
      <c r="S4" t="n">
        <v>21.88</v>
      </c>
      <c r="T4" t="n">
        <v>16747.67</v>
      </c>
      <c r="U4" t="n">
        <v>0.38</v>
      </c>
      <c r="V4" t="n">
        <v>0.76</v>
      </c>
      <c r="W4" t="n">
        <v>1.08</v>
      </c>
      <c r="X4" t="n">
        <v>1.08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8.187799999999999</v>
      </c>
      <c r="E5" t="n">
        <v>12.21</v>
      </c>
      <c r="F5" t="n">
        <v>7.95</v>
      </c>
      <c r="G5" t="n">
        <v>10.6</v>
      </c>
      <c r="H5" t="n">
        <v>0.16</v>
      </c>
      <c r="I5" t="n">
        <v>45</v>
      </c>
      <c r="J5" t="n">
        <v>195.93</v>
      </c>
      <c r="K5" t="n">
        <v>54.38</v>
      </c>
      <c r="L5" t="n">
        <v>1.75</v>
      </c>
      <c r="M5" t="n">
        <v>43</v>
      </c>
      <c r="N5" t="n">
        <v>39.81</v>
      </c>
      <c r="O5" t="n">
        <v>24399.39</v>
      </c>
      <c r="P5" t="n">
        <v>107.61</v>
      </c>
      <c r="Q5" t="n">
        <v>605.87</v>
      </c>
      <c r="R5" t="n">
        <v>51.97</v>
      </c>
      <c r="S5" t="n">
        <v>21.88</v>
      </c>
      <c r="T5" t="n">
        <v>13836.79</v>
      </c>
      <c r="U5" t="n">
        <v>0.42</v>
      </c>
      <c r="V5" t="n">
        <v>0.78</v>
      </c>
      <c r="W5" t="n">
        <v>1.06</v>
      </c>
      <c r="X5" t="n">
        <v>0.89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8.4315</v>
      </c>
      <c r="E6" t="n">
        <v>11.86</v>
      </c>
      <c r="F6" t="n">
        <v>7.83</v>
      </c>
      <c r="G6" t="n">
        <v>12.04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105.42</v>
      </c>
      <c r="Q6" t="n">
        <v>605.86</v>
      </c>
      <c r="R6" t="n">
        <v>48.16</v>
      </c>
      <c r="S6" t="n">
        <v>21.88</v>
      </c>
      <c r="T6" t="n">
        <v>11963.62</v>
      </c>
      <c r="U6" t="n">
        <v>0.45</v>
      </c>
      <c r="V6" t="n">
        <v>0.79</v>
      </c>
      <c r="W6" t="n">
        <v>1.05</v>
      </c>
      <c r="X6" t="n">
        <v>0.77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8.656599999999999</v>
      </c>
      <c r="E7" t="n">
        <v>11.55</v>
      </c>
      <c r="F7" t="n">
        <v>7.71</v>
      </c>
      <c r="G7" t="n">
        <v>13.61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32</v>
      </c>
      <c r="N7" t="n">
        <v>40.08</v>
      </c>
      <c r="O7" t="n">
        <v>24495.09</v>
      </c>
      <c r="P7" t="n">
        <v>103.28</v>
      </c>
      <c r="Q7" t="n">
        <v>605.85</v>
      </c>
      <c r="R7" t="n">
        <v>44.59</v>
      </c>
      <c r="S7" t="n">
        <v>21.88</v>
      </c>
      <c r="T7" t="n">
        <v>10200.28</v>
      </c>
      <c r="U7" t="n">
        <v>0.49</v>
      </c>
      <c r="V7" t="n">
        <v>0.8</v>
      </c>
      <c r="W7" t="n">
        <v>1.04</v>
      </c>
      <c r="X7" t="n">
        <v>0.66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8.7921</v>
      </c>
      <c r="E8" t="n">
        <v>11.37</v>
      </c>
      <c r="F8" t="n">
        <v>7.65</v>
      </c>
      <c r="G8" t="n">
        <v>14.81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101.77</v>
      </c>
      <c r="Q8" t="n">
        <v>605.86</v>
      </c>
      <c r="R8" t="n">
        <v>42.71</v>
      </c>
      <c r="S8" t="n">
        <v>21.88</v>
      </c>
      <c r="T8" t="n">
        <v>9276.92</v>
      </c>
      <c r="U8" t="n">
        <v>0.51</v>
      </c>
      <c r="V8" t="n">
        <v>0.8100000000000001</v>
      </c>
      <c r="W8" t="n">
        <v>1.04</v>
      </c>
      <c r="X8" t="n">
        <v>0.59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8.926600000000001</v>
      </c>
      <c r="E9" t="n">
        <v>11.2</v>
      </c>
      <c r="F9" t="n">
        <v>7.6</v>
      </c>
      <c r="G9" t="n">
        <v>16.28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100.44</v>
      </c>
      <c r="Q9" t="n">
        <v>605.9400000000001</v>
      </c>
      <c r="R9" t="n">
        <v>40.94</v>
      </c>
      <c r="S9" t="n">
        <v>21.88</v>
      </c>
      <c r="T9" t="n">
        <v>8405.370000000001</v>
      </c>
      <c r="U9" t="n">
        <v>0.53</v>
      </c>
      <c r="V9" t="n">
        <v>0.8100000000000001</v>
      </c>
      <c r="W9" t="n">
        <v>1.03</v>
      </c>
      <c r="X9" t="n">
        <v>0.54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9.068199999999999</v>
      </c>
      <c r="E10" t="n">
        <v>11.03</v>
      </c>
      <c r="F10" t="n">
        <v>7.54</v>
      </c>
      <c r="G10" t="n">
        <v>18.09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98.92</v>
      </c>
      <c r="Q10" t="n">
        <v>605.95</v>
      </c>
      <c r="R10" t="n">
        <v>39.28</v>
      </c>
      <c r="S10" t="n">
        <v>21.88</v>
      </c>
      <c r="T10" t="n">
        <v>7589.79</v>
      </c>
      <c r="U10" t="n">
        <v>0.5600000000000001</v>
      </c>
      <c r="V10" t="n">
        <v>0.82</v>
      </c>
      <c r="W10" t="n">
        <v>1.02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9.160500000000001</v>
      </c>
      <c r="E11" t="n">
        <v>10.92</v>
      </c>
      <c r="F11" t="n">
        <v>7.51</v>
      </c>
      <c r="G11" t="n">
        <v>19.58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97.94</v>
      </c>
      <c r="Q11" t="n">
        <v>605.89</v>
      </c>
      <c r="R11" t="n">
        <v>38.43</v>
      </c>
      <c r="S11" t="n">
        <v>21.88</v>
      </c>
      <c r="T11" t="n">
        <v>7176.4</v>
      </c>
      <c r="U11" t="n">
        <v>0.57</v>
      </c>
      <c r="V11" t="n">
        <v>0.82</v>
      </c>
      <c r="W11" t="n">
        <v>1.02</v>
      </c>
      <c r="X11" t="n">
        <v>0.45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9.279500000000001</v>
      </c>
      <c r="E12" t="n">
        <v>10.78</v>
      </c>
      <c r="F12" t="n">
        <v>7.44</v>
      </c>
      <c r="G12" t="n">
        <v>21.27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96.63</v>
      </c>
      <c r="Q12" t="n">
        <v>605.84</v>
      </c>
      <c r="R12" t="n">
        <v>36.1</v>
      </c>
      <c r="S12" t="n">
        <v>21.88</v>
      </c>
      <c r="T12" t="n">
        <v>6022.39</v>
      </c>
      <c r="U12" t="n">
        <v>0.61</v>
      </c>
      <c r="V12" t="n">
        <v>0.83</v>
      </c>
      <c r="W12" t="n">
        <v>1.02</v>
      </c>
      <c r="X12" t="n">
        <v>0.39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9.3226</v>
      </c>
      <c r="E13" t="n">
        <v>10.73</v>
      </c>
      <c r="F13" t="n">
        <v>7.43</v>
      </c>
      <c r="G13" t="n">
        <v>22.3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95.78</v>
      </c>
      <c r="Q13" t="n">
        <v>605.84</v>
      </c>
      <c r="R13" t="n">
        <v>35.96</v>
      </c>
      <c r="S13" t="n">
        <v>21.88</v>
      </c>
      <c r="T13" t="n">
        <v>5954.44</v>
      </c>
      <c r="U13" t="n">
        <v>0.61</v>
      </c>
      <c r="V13" t="n">
        <v>0.83</v>
      </c>
      <c r="W13" t="n">
        <v>1.02</v>
      </c>
      <c r="X13" t="n">
        <v>0.37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9.412000000000001</v>
      </c>
      <c r="E14" t="n">
        <v>10.62</v>
      </c>
      <c r="F14" t="n">
        <v>7.41</v>
      </c>
      <c r="G14" t="n">
        <v>24.69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16</v>
      </c>
      <c r="N14" t="n">
        <v>41.06</v>
      </c>
      <c r="O14" t="n">
        <v>24831.54</v>
      </c>
      <c r="P14" t="n">
        <v>94.48999999999999</v>
      </c>
      <c r="Q14" t="n">
        <v>605.9</v>
      </c>
      <c r="R14" t="n">
        <v>35.11</v>
      </c>
      <c r="S14" t="n">
        <v>21.88</v>
      </c>
      <c r="T14" t="n">
        <v>5539.82</v>
      </c>
      <c r="U14" t="n">
        <v>0.62</v>
      </c>
      <c r="V14" t="n">
        <v>0.83</v>
      </c>
      <c r="W14" t="n">
        <v>1.02</v>
      </c>
      <c r="X14" t="n">
        <v>0.35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9.469200000000001</v>
      </c>
      <c r="E15" t="n">
        <v>10.56</v>
      </c>
      <c r="F15" t="n">
        <v>7.38</v>
      </c>
      <c r="G15" t="n">
        <v>26.06</v>
      </c>
      <c r="H15" t="n">
        <v>0.38</v>
      </c>
      <c r="I15" t="n">
        <v>17</v>
      </c>
      <c r="J15" t="n">
        <v>199.83</v>
      </c>
      <c r="K15" t="n">
        <v>54.38</v>
      </c>
      <c r="L15" t="n">
        <v>4.25</v>
      </c>
      <c r="M15" t="n">
        <v>15</v>
      </c>
      <c r="N15" t="n">
        <v>41.2</v>
      </c>
      <c r="O15" t="n">
        <v>24879.79</v>
      </c>
      <c r="P15" t="n">
        <v>93.87</v>
      </c>
      <c r="Q15" t="n">
        <v>605.84</v>
      </c>
      <c r="R15" t="n">
        <v>34.36</v>
      </c>
      <c r="S15" t="n">
        <v>21.88</v>
      </c>
      <c r="T15" t="n">
        <v>5173.92</v>
      </c>
      <c r="U15" t="n">
        <v>0.64</v>
      </c>
      <c r="V15" t="n">
        <v>0.84</v>
      </c>
      <c r="W15" t="n">
        <v>1.01</v>
      </c>
      <c r="X15" t="n">
        <v>0.33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9.5258</v>
      </c>
      <c r="E16" t="n">
        <v>10.5</v>
      </c>
      <c r="F16" t="n">
        <v>7.36</v>
      </c>
      <c r="G16" t="n">
        <v>27.6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14</v>
      </c>
      <c r="N16" t="n">
        <v>41.35</v>
      </c>
      <c r="O16" t="n">
        <v>24928.09</v>
      </c>
      <c r="P16" t="n">
        <v>92.95</v>
      </c>
      <c r="Q16" t="n">
        <v>605.84</v>
      </c>
      <c r="R16" t="n">
        <v>33.48</v>
      </c>
      <c r="S16" t="n">
        <v>21.88</v>
      </c>
      <c r="T16" t="n">
        <v>4734.28</v>
      </c>
      <c r="U16" t="n">
        <v>0.65</v>
      </c>
      <c r="V16" t="n">
        <v>0.84</v>
      </c>
      <c r="W16" t="n">
        <v>1.02</v>
      </c>
      <c r="X16" t="n">
        <v>0.3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9.5839</v>
      </c>
      <c r="E17" t="n">
        <v>10.43</v>
      </c>
      <c r="F17" t="n">
        <v>7.33</v>
      </c>
      <c r="G17" t="n">
        <v>29.34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13</v>
      </c>
      <c r="N17" t="n">
        <v>41.49</v>
      </c>
      <c r="O17" t="n">
        <v>24976.45</v>
      </c>
      <c r="P17" t="n">
        <v>91.7</v>
      </c>
      <c r="Q17" t="n">
        <v>605.89</v>
      </c>
      <c r="R17" t="n">
        <v>32.62</v>
      </c>
      <c r="S17" t="n">
        <v>21.88</v>
      </c>
      <c r="T17" t="n">
        <v>4309.22</v>
      </c>
      <c r="U17" t="n">
        <v>0.67</v>
      </c>
      <c r="V17" t="n">
        <v>0.84</v>
      </c>
      <c r="W17" t="n">
        <v>1.02</v>
      </c>
      <c r="X17" t="n">
        <v>0.28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9.6357</v>
      </c>
      <c r="E18" t="n">
        <v>10.38</v>
      </c>
      <c r="F18" t="n">
        <v>7.32</v>
      </c>
      <c r="G18" t="n">
        <v>31.36</v>
      </c>
      <c r="H18" t="n">
        <v>0.44</v>
      </c>
      <c r="I18" t="n">
        <v>14</v>
      </c>
      <c r="J18" t="n">
        <v>201.01</v>
      </c>
      <c r="K18" t="n">
        <v>54.38</v>
      </c>
      <c r="L18" t="n">
        <v>5</v>
      </c>
      <c r="M18" t="n">
        <v>12</v>
      </c>
      <c r="N18" t="n">
        <v>41.63</v>
      </c>
      <c r="O18" t="n">
        <v>25024.84</v>
      </c>
      <c r="P18" t="n">
        <v>90.67</v>
      </c>
      <c r="Q18" t="n">
        <v>605.84</v>
      </c>
      <c r="R18" t="n">
        <v>32.01</v>
      </c>
      <c r="S18" t="n">
        <v>21.88</v>
      </c>
      <c r="T18" t="n">
        <v>4010.79</v>
      </c>
      <c r="U18" t="n">
        <v>0.68</v>
      </c>
      <c r="V18" t="n">
        <v>0.85</v>
      </c>
      <c r="W18" t="n">
        <v>1.02</v>
      </c>
      <c r="X18" t="n">
        <v>0.26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9.6288</v>
      </c>
      <c r="E19" t="n">
        <v>10.39</v>
      </c>
      <c r="F19" t="n">
        <v>7.32</v>
      </c>
      <c r="G19" t="n">
        <v>31.39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90.59</v>
      </c>
      <c r="Q19" t="n">
        <v>605.87</v>
      </c>
      <c r="R19" t="n">
        <v>32.44</v>
      </c>
      <c r="S19" t="n">
        <v>21.88</v>
      </c>
      <c r="T19" t="n">
        <v>4226.96</v>
      </c>
      <c r="U19" t="n">
        <v>0.67</v>
      </c>
      <c r="V19" t="n">
        <v>0.84</v>
      </c>
      <c r="W19" t="n">
        <v>1.01</v>
      </c>
      <c r="X19" t="n">
        <v>0.27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9.686</v>
      </c>
      <c r="E20" t="n">
        <v>10.32</v>
      </c>
      <c r="F20" t="n">
        <v>7.3</v>
      </c>
      <c r="G20" t="n">
        <v>33.7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89.12</v>
      </c>
      <c r="Q20" t="n">
        <v>605.84</v>
      </c>
      <c r="R20" t="n">
        <v>31.83</v>
      </c>
      <c r="S20" t="n">
        <v>21.88</v>
      </c>
      <c r="T20" t="n">
        <v>3928.18</v>
      </c>
      <c r="U20" t="n">
        <v>0.6899999999999999</v>
      </c>
      <c r="V20" t="n">
        <v>0.85</v>
      </c>
      <c r="W20" t="n">
        <v>1.01</v>
      </c>
      <c r="X20" t="n">
        <v>0.24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9.745799999999999</v>
      </c>
      <c r="E21" t="n">
        <v>10.26</v>
      </c>
      <c r="F21" t="n">
        <v>7.28</v>
      </c>
      <c r="G21" t="n">
        <v>36.39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88.18000000000001</v>
      </c>
      <c r="Q21" t="n">
        <v>605.84</v>
      </c>
      <c r="R21" t="n">
        <v>30.96</v>
      </c>
      <c r="S21" t="n">
        <v>21.88</v>
      </c>
      <c r="T21" t="n">
        <v>3497.65</v>
      </c>
      <c r="U21" t="n">
        <v>0.71</v>
      </c>
      <c r="V21" t="n">
        <v>0.85</v>
      </c>
      <c r="W21" t="n">
        <v>1.01</v>
      </c>
      <c r="X21" t="n">
        <v>0.22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9.7392</v>
      </c>
      <c r="E22" t="n">
        <v>10.27</v>
      </c>
      <c r="F22" t="n">
        <v>7.28</v>
      </c>
      <c r="G22" t="n">
        <v>36.42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87.79000000000001</v>
      </c>
      <c r="Q22" t="n">
        <v>605.88</v>
      </c>
      <c r="R22" t="n">
        <v>31.36</v>
      </c>
      <c r="S22" t="n">
        <v>21.88</v>
      </c>
      <c r="T22" t="n">
        <v>3698.58</v>
      </c>
      <c r="U22" t="n">
        <v>0.7</v>
      </c>
      <c r="V22" t="n">
        <v>0.85</v>
      </c>
      <c r="W22" t="n">
        <v>1.01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9.8109</v>
      </c>
      <c r="E23" t="n">
        <v>10.19</v>
      </c>
      <c r="F23" t="n">
        <v>7.25</v>
      </c>
      <c r="G23" t="n">
        <v>39.54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9</v>
      </c>
      <c r="N23" t="n">
        <v>42.35</v>
      </c>
      <c r="O23" t="n">
        <v>25267.7</v>
      </c>
      <c r="P23" t="n">
        <v>86.64</v>
      </c>
      <c r="Q23" t="n">
        <v>605.87</v>
      </c>
      <c r="R23" t="n">
        <v>29.98</v>
      </c>
      <c r="S23" t="n">
        <v>21.88</v>
      </c>
      <c r="T23" t="n">
        <v>3013.22</v>
      </c>
      <c r="U23" t="n">
        <v>0.73</v>
      </c>
      <c r="V23" t="n">
        <v>0.85</v>
      </c>
      <c r="W23" t="n">
        <v>1.01</v>
      </c>
      <c r="X23" t="n">
        <v>0.19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9.7935</v>
      </c>
      <c r="E24" t="n">
        <v>10.21</v>
      </c>
      <c r="F24" t="n">
        <v>7.27</v>
      </c>
      <c r="G24" t="n">
        <v>39.63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9</v>
      </c>
      <c r="N24" t="n">
        <v>42.49</v>
      </c>
      <c r="O24" t="n">
        <v>25316.39</v>
      </c>
      <c r="P24" t="n">
        <v>86.02</v>
      </c>
      <c r="Q24" t="n">
        <v>605.84</v>
      </c>
      <c r="R24" t="n">
        <v>30.6</v>
      </c>
      <c r="S24" t="n">
        <v>21.88</v>
      </c>
      <c r="T24" t="n">
        <v>3323.26</v>
      </c>
      <c r="U24" t="n">
        <v>0.72</v>
      </c>
      <c r="V24" t="n">
        <v>0.85</v>
      </c>
      <c r="W24" t="n">
        <v>1.01</v>
      </c>
      <c r="X24" t="n">
        <v>0.21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9.854900000000001</v>
      </c>
      <c r="E25" t="n">
        <v>10.15</v>
      </c>
      <c r="F25" t="n">
        <v>7.24</v>
      </c>
      <c r="G25" t="n">
        <v>43.45</v>
      </c>
      <c r="H25" t="n">
        <v>0.59</v>
      </c>
      <c r="I25" t="n">
        <v>10</v>
      </c>
      <c r="J25" t="n">
        <v>203.77</v>
      </c>
      <c r="K25" t="n">
        <v>54.38</v>
      </c>
      <c r="L25" t="n">
        <v>6.75</v>
      </c>
      <c r="M25" t="n">
        <v>8</v>
      </c>
      <c r="N25" t="n">
        <v>42.64</v>
      </c>
      <c r="O25" t="n">
        <v>25365.14</v>
      </c>
      <c r="P25" t="n">
        <v>84.78</v>
      </c>
      <c r="Q25" t="n">
        <v>605.84</v>
      </c>
      <c r="R25" t="n">
        <v>29.81</v>
      </c>
      <c r="S25" t="n">
        <v>21.88</v>
      </c>
      <c r="T25" t="n">
        <v>2933.05</v>
      </c>
      <c r="U25" t="n">
        <v>0.73</v>
      </c>
      <c r="V25" t="n">
        <v>0.85</v>
      </c>
      <c r="W25" t="n">
        <v>1.01</v>
      </c>
      <c r="X25" t="n">
        <v>0.18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9.8687</v>
      </c>
      <c r="E26" t="n">
        <v>10.13</v>
      </c>
      <c r="F26" t="n">
        <v>7.23</v>
      </c>
      <c r="G26" t="n">
        <v>43.37</v>
      </c>
      <c r="H26" t="n">
        <v>0.61</v>
      </c>
      <c r="I26" t="n">
        <v>10</v>
      </c>
      <c r="J26" t="n">
        <v>204.16</v>
      </c>
      <c r="K26" t="n">
        <v>54.38</v>
      </c>
      <c r="L26" t="n">
        <v>7</v>
      </c>
      <c r="M26" t="n">
        <v>8</v>
      </c>
      <c r="N26" t="n">
        <v>42.78</v>
      </c>
      <c r="O26" t="n">
        <v>25413.94</v>
      </c>
      <c r="P26" t="n">
        <v>83.84999999999999</v>
      </c>
      <c r="Q26" t="n">
        <v>605.84</v>
      </c>
      <c r="R26" t="n">
        <v>29.54</v>
      </c>
      <c r="S26" t="n">
        <v>21.88</v>
      </c>
      <c r="T26" t="n">
        <v>2797.63</v>
      </c>
      <c r="U26" t="n">
        <v>0.74</v>
      </c>
      <c r="V26" t="n">
        <v>0.86</v>
      </c>
      <c r="W26" t="n">
        <v>1</v>
      </c>
      <c r="X26" t="n">
        <v>0.17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9.8657</v>
      </c>
      <c r="E27" t="n">
        <v>10.14</v>
      </c>
      <c r="F27" t="n">
        <v>7.23</v>
      </c>
      <c r="G27" t="n">
        <v>43.38</v>
      </c>
      <c r="H27" t="n">
        <v>0.63</v>
      </c>
      <c r="I27" t="n">
        <v>10</v>
      </c>
      <c r="J27" t="n">
        <v>204.56</v>
      </c>
      <c r="K27" t="n">
        <v>54.38</v>
      </c>
      <c r="L27" t="n">
        <v>7.25</v>
      </c>
      <c r="M27" t="n">
        <v>8</v>
      </c>
      <c r="N27" t="n">
        <v>42.93</v>
      </c>
      <c r="O27" t="n">
        <v>25462.78</v>
      </c>
      <c r="P27" t="n">
        <v>82.76000000000001</v>
      </c>
      <c r="Q27" t="n">
        <v>605.84</v>
      </c>
      <c r="R27" t="n">
        <v>29.55</v>
      </c>
      <c r="S27" t="n">
        <v>21.88</v>
      </c>
      <c r="T27" t="n">
        <v>2801.37</v>
      </c>
      <c r="U27" t="n">
        <v>0.74</v>
      </c>
      <c r="V27" t="n">
        <v>0.86</v>
      </c>
      <c r="W27" t="n">
        <v>1</v>
      </c>
      <c r="X27" t="n">
        <v>0.17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9.9116</v>
      </c>
      <c r="E28" t="n">
        <v>10.09</v>
      </c>
      <c r="F28" t="n">
        <v>7.22</v>
      </c>
      <c r="G28" t="n">
        <v>48.15</v>
      </c>
      <c r="H28" t="n">
        <v>0.65</v>
      </c>
      <c r="I28" t="n">
        <v>9</v>
      </c>
      <c r="J28" t="n">
        <v>204.95</v>
      </c>
      <c r="K28" t="n">
        <v>54.38</v>
      </c>
      <c r="L28" t="n">
        <v>7.5</v>
      </c>
      <c r="M28" t="n">
        <v>7</v>
      </c>
      <c r="N28" t="n">
        <v>43.08</v>
      </c>
      <c r="O28" t="n">
        <v>25511.67</v>
      </c>
      <c r="P28" t="n">
        <v>81.98999999999999</v>
      </c>
      <c r="Q28" t="n">
        <v>605.84</v>
      </c>
      <c r="R28" t="n">
        <v>29.28</v>
      </c>
      <c r="S28" t="n">
        <v>21.88</v>
      </c>
      <c r="T28" t="n">
        <v>2671.56</v>
      </c>
      <c r="U28" t="n">
        <v>0.75</v>
      </c>
      <c r="V28" t="n">
        <v>0.86</v>
      </c>
      <c r="W28" t="n">
        <v>1</v>
      </c>
      <c r="X28" t="n">
        <v>0.17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9.922499999999999</v>
      </c>
      <c r="E29" t="n">
        <v>10.08</v>
      </c>
      <c r="F29" t="n">
        <v>7.21</v>
      </c>
      <c r="G29" t="n">
        <v>48.08</v>
      </c>
      <c r="H29" t="n">
        <v>0.67</v>
      </c>
      <c r="I29" t="n">
        <v>9</v>
      </c>
      <c r="J29" t="n">
        <v>205.35</v>
      </c>
      <c r="K29" t="n">
        <v>54.38</v>
      </c>
      <c r="L29" t="n">
        <v>7.75</v>
      </c>
      <c r="M29" t="n">
        <v>7</v>
      </c>
      <c r="N29" t="n">
        <v>43.22</v>
      </c>
      <c r="O29" t="n">
        <v>25560.62</v>
      </c>
      <c r="P29" t="n">
        <v>81.69</v>
      </c>
      <c r="Q29" t="n">
        <v>605.84</v>
      </c>
      <c r="R29" t="n">
        <v>28.99</v>
      </c>
      <c r="S29" t="n">
        <v>21.88</v>
      </c>
      <c r="T29" t="n">
        <v>2525.79</v>
      </c>
      <c r="U29" t="n">
        <v>0.75</v>
      </c>
      <c r="V29" t="n">
        <v>0.86</v>
      </c>
      <c r="W29" t="n">
        <v>1</v>
      </c>
      <c r="X29" t="n">
        <v>0.15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9.9092</v>
      </c>
      <c r="E30" t="n">
        <v>10.09</v>
      </c>
      <c r="F30" t="n">
        <v>7.22</v>
      </c>
      <c r="G30" t="n">
        <v>48.17</v>
      </c>
      <c r="H30" t="n">
        <v>0.6899999999999999</v>
      </c>
      <c r="I30" t="n">
        <v>9</v>
      </c>
      <c r="J30" t="n">
        <v>205.75</v>
      </c>
      <c r="K30" t="n">
        <v>54.38</v>
      </c>
      <c r="L30" t="n">
        <v>8</v>
      </c>
      <c r="M30" t="n">
        <v>7</v>
      </c>
      <c r="N30" t="n">
        <v>43.37</v>
      </c>
      <c r="O30" t="n">
        <v>25609.61</v>
      </c>
      <c r="P30" t="n">
        <v>80.12</v>
      </c>
      <c r="Q30" t="n">
        <v>605.84</v>
      </c>
      <c r="R30" t="n">
        <v>29.35</v>
      </c>
      <c r="S30" t="n">
        <v>21.88</v>
      </c>
      <c r="T30" t="n">
        <v>2707.26</v>
      </c>
      <c r="U30" t="n">
        <v>0.75</v>
      </c>
      <c r="V30" t="n">
        <v>0.86</v>
      </c>
      <c r="W30" t="n">
        <v>1.01</v>
      </c>
      <c r="X30" t="n">
        <v>0.17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9.9778</v>
      </c>
      <c r="E31" t="n">
        <v>10.02</v>
      </c>
      <c r="F31" t="n">
        <v>7.19</v>
      </c>
      <c r="G31" t="n">
        <v>53.96</v>
      </c>
      <c r="H31" t="n">
        <v>0.71</v>
      </c>
      <c r="I31" t="n">
        <v>8</v>
      </c>
      <c r="J31" t="n">
        <v>206.15</v>
      </c>
      <c r="K31" t="n">
        <v>54.38</v>
      </c>
      <c r="L31" t="n">
        <v>8.25</v>
      </c>
      <c r="M31" t="n">
        <v>6</v>
      </c>
      <c r="N31" t="n">
        <v>43.52</v>
      </c>
      <c r="O31" t="n">
        <v>25658.66</v>
      </c>
      <c r="P31" t="n">
        <v>78.83</v>
      </c>
      <c r="Q31" t="n">
        <v>605.84</v>
      </c>
      <c r="R31" t="n">
        <v>28.33</v>
      </c>
      <c r="S31" t="n">
        <v>21.88</v>
      </c>
      <c r="T31" t="n">
        <v>2203.32</v>
      </c>
      <c r="U31" t="n">
        <v>0.77</v>
      </c>
      <c r="V31" t="n">
        <v>0.86</v>
      </c>
      <c r="W31" t="n">
        <v>1</v>
      </c>
      <c r="X31" t="n">
        <v>0.14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9.9839</v>
      </c>
      <c r="E32" t="n">
        <v>10.02</v>
      </c>
      <c r="F32" t="n">
        <v>7.19</v>
      </c>
      <c r="G32" t="n">
        <v>53.91</v>
      </c>
      <c r="H32" t="n">
        <v>0.73</v>
      </c>
      <c r="I32" t="n">
        <v>8</v>
      </c>
      <c r="J32" t="n">
        <v>206.54</v>
      </c>
      <c r="K32" t="n">
        <v>54.38</v>
      </c>
      <c r="L32" t="n">
        <v>8.5</v>
      </c>
      <c r="M32" t="n">
        <v>4</v>
      </c>
      <c r="N32" t="n">
        <v>43.67</v>
      </c>
      <c r="O32" t="n">
        <v>25707.76</v>
      </c>
      <c r="P32" t="n">
        <v>78.42</v>
      </c>
      <c r="Q32" t="n">
        <v>605.85</v>
      </c>
      <c r="R32" t="n">
        <v>28.11</v>
      </c>
      <c r="S32" t="n">
        <v>21.88</v>
      </c>
      <c r="T32" t="n">
        <v>2093.02</v>
      </c>
      <c r="U32" t="n">
        <v>0.78</v>
      </c>
      <c r="V32" t="n">
        <v>0.86</v>
      </c>
      <c r="W32" t="n">
        <v>1</v>
      </c>
      <c r="X32" t="n">
        <v>0.13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9.973100000000001</v>
      </c>
      <c r="E33" t="n">
        <v>10.03</v>
      </c>
      <c r="F33" t="n">
        <v>7.2</v>
      </c>
      <c r="G33" t="n">
        <v>53.99</v>
      </c>
      <c r="H33" t="n">
        <v>0.75</v>
      </c>
      <c r="I33" t="n">
        <v>8</v>
      </c>
      <c r="J33" t="n">
        <v>206.94</v>
      </c>
      <c r="K33" t="n">
        <v>54.38</v>
      </c>
      <c r="L33" t="n">
        <v>8.75</v>
      </c>
      <c r="M33" t="n">
        <v>3</v>
      </c>
      <c r="N33" t="n">
        <v>43.81</v>
      </c>
      <c r="O33" t="n">
        <v>25756.9</v>
      </c>
      <c r="P33" t="n">
        <v>77.91</v>
      </c>
      <c r="Q33" t="n">
        <v>605.84</v>
      </c>
      <c r="R33" t="n">
        <v>28.44</v>
      </c>
      <c r="S33" t="n">
        <v>21.88</v>
      </c>
      <c r="T33" t="n">
        <v>2256.46</v>
      </c>
      <c r="U33" t="n">
        <v>0.77</v>
      </c>
      <c r="V33" t="n">
        <v>0.86</v>
      </c>
      <c r="W33" t="n">
        <v>1.01</v>
      </c>
      <c r="X33" t="n">
        <v>0.14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9.9756</v>
      </c>
      <c r="E34" t="n">
        <v>10.02</v>
      </c>
      <c r="F34" t="n">
        <v>7.2</v>
      </c>
      <c r="G34" t="n">
        <v>53.98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2</v>
      </c>
      <c r="N34" t="n">
        <v>43.96</v>
      </c>
      <c r="O34" t="n">
        <v>25806.1</v>
      </c>
      <c r="P34" t="n">
        <v>77.70999999999999</v>
      </c>
      <c r="Q34" t="n">
        <v>605.84</v>
      </c>
      <c r="R34" t="n">
        <v>28.37</v>
      </c>
      <c r="S34" t="n">
        <v>21.88</v>
      </c>
      <c r="T34" t="n">
        <v>2220.41</v>
      </c>
      <c r="U34" t="n">
        <v>0.77</v>
      </c>
      <c r="V34" t="n">
        <v>0.86</v>
      </c>
      <c r="W34" t="n">
        <v>1.01</v>
      </c>
      <c r="X34" t="n">
        <v>0.14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9.976699999999999</v>
      </c>
      <c r="E35" t="n">
        <v>10.02</v>
      </c>
      <c r="F35" t="n">
        <v>7.2</v>
      </c>
      <c r="G35" t="n">
        <v>53.97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2</v>
      </c>
      <c r="N35" t="n">
        <v>44.11</v>
      </c>
      <c r="O35" t="n">
        <v>25855.35</v>
      </c>
      <c r="P35" t="n">
        <v>77.25</v>
      </c>
      <c r="Q35" t="n">
        <v>605.86</v>
      </c>
      <c r="R35" t="n">
        <v>28.32</v>
      </c>
      <c r="S35" t="n">
        <v>21.88</v>
      </c>
      <c r="T35" t="n">
        <v>2196.49</v>
      </c>
      <c r="U35" t="n">
        <v>0.77</v>
      </c>
      <c r="V35" t="n">
        <v>0.86</v>
      </c>
      <c r="W35" t="n">
        <v>1</v>
      </c>
      <c r="X35" t="n">
        <v>0.14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9.979799999999999</v>
      </c>
      <c r="E36" t="n">
        <v>10.02</v>
      </c>
      <c r="F36" t="n">
        <v>7.19</v>
      </c>
      <c r="G36" t="n">
        <v>53.94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2</v>
      </c>
      <c r="N36" t="n">
        <v>44.26</v>
      </c>
      <c r="O36" t="n">
        <v>25904.65</v>
      </c>
      <c r="P36" t="n">
        <v>76.95</v>
      </c>
      <c r="Q36" t="n">
        <v>605.9</v>
      </c>
      <c r="R36" t="n">
        <v>28.19</v>
      </c>
      <c r="S36" t="n">
        <v>21.88</v>
      </c>
      <c r="T36" t="n">
        <v>2133.57</v>
      </c>
      <c r="U36" t="n">
        <v>0.78</v>
      </c>
      <c r="V36" t="n">
        <v>0.86</v>
      </c>
      <c r="W36" t="n">
        <v>1.01</v>
      </c>
      <c r="X36" t="n">
        <v>0.13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9.9809</v>
      </c>
      <c r="E37" t="n">
        <v>10.02</v>
      </c>
      <c r="F37" t="n">
        <v>7.19</v>
      </c>
      <c r="G37" t="n">
        <v>53.94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2</v>
      </c>
      <c r="N37" t="n">
        <v>44.41</v>
      </c>
      <c r="O37" t="n">
        <v>25954</v>
      </c>
      <c r="P37" t="n">
        <v>76.61</v>
      </c>
      <c r="Q37" t="n">
        <v>605.84</v>
      </c>
      <c r="R37" t="n">
        <v>28.17</v>
      </c>
      <c r="S37" t="n">
        <v>21.88</v>
      </c>
      <c r="T37" t="n">
        <v>2121.7</v>
      </c>
      <c r="U37" t="n">
        <v>0.78</v>
      </c>
      <c r="V37" t="n">
        <v>0.86</v>
      </c>
      <c r="W37" t="n">
        <v>1.01</v>
      </c>
      <c r="X37" t="n">
        <v>0.13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9.9704</v>
      </c>
      <c r="E38" t="n">
        <v>10.03</v>
      </c>
      <c r="F38" t="n">
        <v>7.2</v>
      </c>
      <c r="G38" t="n">
        <v>54.01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0</v>
      </c>
      <c r="N38" t="n">
        <v>44.56</v>
      </c>
      <c r="O38" t="n">
        <v>26003.41</v>
      </c>
      <c r="P38" t="n">
        <v>76.7</v>
      </c>
      <c r="Q38" t="n">
        <v>605.88</v>
      </c>
      <c r="R38" t="n">
        <v>28.3</v>
      </c>
      <c r="S38" t="n">
        <v>21.88</v>
      </c>
      <c r="T38" t="n">
        <v>2186.55</v>
      </c>
      <c r="U38" t="n">
        <v>0.77</v>
      </c>
      <c r="V38" t="n">
        <v>0.86</v>
      </c>
      <c r="W38" t="n">
        <v>1.01</v>
      </c>
      <c r="X38" t="n">
        <v>0.14</v>
      </c>
      <c r="Y38" t="n">
        <v>1</v>
      </c>
      <c r="Z38" t="n">
        <v>10</v>
      </c>
    </row>
    <row r="39">
      <c r="A39" t="n">
        <v>0</v>
      </c>
      <c r="B39" t="n">
        <v>140</v>
      </c>
      <c r="C39" t="inlineStr">
        <is>
          <t xml:space="preserve">CONCLUIDO	</t>
        </is>
      </c>
      <c r="D39" t="n">
        <v>5.37</v>
      </c>
      <c r="E39" t="n">
        <v>18.62</v>
      </c>
      <c r="F39" t="n">
        <v>9.51</v>
      </c>
      <c r="G39" t="n">
        <v>4.79</v>
      </c>
      <c r="H39" t="n">
        <v>0.06</v>
      </c>
      <c r="I39" t="n">
        <v>119</v>
      </c>
      <c r="J39" t="n">
        <v>274.09</v>
      </c>
      <c r="K39" t="n">
        <v>60.56</v>
      </c>
      <c r="L39" t="n">
        <v>1</v>
      </c>
      <c r="M39" t="n">
        <v>117</v>
      </c>
      <c r="N39" t="n">
        <v>72.53</v>
      </c>
      <c r="O39" t="n">
        <v>34038.11</v>
      </c>
      <c r="P39" t="n">
        <v>163.75</v>
      </c>
      <c r="Q39" t="n">
        <v>606.02</v>
      </c>
      <c r="R39" t="n">
        <v>100.44</v>
      </c>
      <c r="S39" t="n">
        <v>21.88</v>
      </c>
      <c r="T39" t="n">
        <v>37700.43</v>
      </c>
      <c r="U39" t="n">
        <v>0.22</v>
      </c>
      <c r="V39" t="n">
        <v>0.65</v>
      </c>
      <c r="W39" t="n">
        <v>1.19</v>
      </c>
      <c r="X39" t="n">
        <v>2.45</v>
      </c>
      <c r="Y39" t="n">
        <v>1</v>
      </c>
      <c r="Z39" t="n">
        <v>10</v>
      </c>
    </row>
    <row r="40">
      <c r="A40" t="n">
        <v>1</v>
      </c>
      <c r="B40" t="n">
        <v>140</v>
      </c>
      <c r="C40" t="inlineStr">
        <is>
          <t xml:space="preserve">CONCLUIDO	</t>
        </is>
      </c>
      <c r="D40" t="n">
        <v>6.0822</v>
      </c>
      <c r="E40" t="n">
        <v>16.44</v>
      </c>
      <c r="F40" t="n">
        <v>8.890000000000001</v>
      </c>
      <c r="G40" t="n">
        <v>5.99</v>
      </c>
      <c r="H40" t="n">
        <v>0.08</v>
      </c>
      <c r="I40" t="n">
        <v>89</v>
      </c>
      <c r="J40" t="n">
        <v>274.57</v>
      </c>
      <c r="K40" t="n">
        <v>60.56</v>
      </c>
      <c r="L40" t="n">
        <v>1.25</v>
      </c>
      <c r="M40" t="n">
        <v>87</v>
      </c>
      <c r="N40" t="n">
        <v>72.76000000000001</v>
      </c>
      <c r="O40" t="n">
        <v>34097.72</v>
      </c>
      <c r="P40" t="n">
        <v>152.74</v>
      </c>
      <c r="Q40" t="n">
        <v>606.0599999999999</v>
      </c>
      <c r="R40" t="n">
        <v>80.8</v>
      </c>
      <c r="S40" t="n">
        <v>21.88</v>
      </c>
      <c r="T40" t="n">
        <v>28030.3</v>
      </c>
      <c r="U40" t="n">
        <v>0.27</v>
      </c>
      <c r="V40" t="n">
        <v>0.7</v>
      </c>
      <c r="W40" t="n">
        <v>1.15</v>
      </c>
      <c r="X40" t="n">
        <v>1.83</v>
      </c>
      <c r="Y40" t="n">
        <v>1</v>
      </c>
      <c r="Z40" t="n">
        <v>10</v>
      </c>
    </row>
    <row r="41">
      <c r="A41" t="n">
        <v>2</v>
      </c>
      <c r="B41" t="n">
        <v>140</v>
      </c>
      <c r="C41" t="inlineStr">
        <is>
          <t xml:space="preserve">CONCLUIDO	</t>
        </is>
      </c>
      <c r="D41" t="n">
        <v>6.6223</v>
      </c>
      <c r="E41" t="n">
        <v>15.1</v>
      </c>
      <c r="F41" t="n">
        <v>8.49</v>
      </c>
      <c r="G41" t="n">
        <v>7.18</v>
      </c>
      <c r="H41" t="n">
        <v>0.1</v>
      </c>
      <c r="I41" t="n">
        <v>71</v>
      </c>
      <c r="J41" t="n">
        <v>275.05</v>
      </c>
      <c r="K41" t="n">
        <v>60.56</v>
      </c>
      <c r="L41" t="n">
        <v>1.5</v>
      </c>
      <c r="M41" t="n">
        <v>69</v>
      </c>
      <c r="N41" t="n">
        <v>73</v>
      </c>
      <c r="O41" t="n">
        <v>34157.42</v>
      </c>
      <c r="P41" t="n">
        <v>145.37</v>
      </c>
      <c r="Q41" t="n">
        <v>605.97</v>
      </c>
      <c r="R41" t="n">
        <v>68.69</v>
      </c>
      <c r="S41" t="n">
        <v>21.88</v>
      </c>
      <c r="T41" t="n">
        <v>22066.28</v>
      </c>
      <c r="U41" t="n">
        <v>0.32</v>
      </c>
      <c r="V41" t="n">
        <v>0.73</v>
      </c>
      <c r="W41" t="n">
        <v>1.11</v>
      </c>
      <c r="X41" t="n">
        <v>1.43</v>
      </c>
      <c r="Y41" t="n">
        <v>1</v>
      </c>
      <c r="Z41" t="n">
        <v>10</v>
      </c>
    </row>
    <row r="42">
      <c r="A42" t="n">
        <v>3</v>
      </c>
      <c r="B42" t="n">
        <v>140</v>
      </c>
      <c r="C42" t="inlineStr">
        <is>
          <t xml:space="preserve">CONCLUIDO	</t>
        </is>
      </c>
      <c r="D42" t="n">
        <v>7.0269</v>
      </c>
      <c r="E42" t="n">
        <v>14.23</v>
      </c>
      <c r="F42" t="n">
        <v>8.25</v>
      </c>
      <c r="G42" t="n">
        <v>8.390000000000001</v>
      </c>
      <c r="H42" t="n">
        <v>0.11</v>
      </c>
      <c r="I42" t="n">
        <v>59</v>
      </c>
      <c r="J42" t="n">
        <v>275.54</v>
      </c>
      <c r="K42" t="n">
        <v>60.56</v>
      </c>
      <c r="L42" t="n">
        <v>1.75</v>
      </c>
      <c r="M42" t="n">
        <v>57</v>
      </c>
      <c r="N42" t="n">
        <v>73.23</v>
      </c>
      <c r="O42" t="n">
        <v>34217.22</v>
      </c>
      <c r="P42" t="n">
        <v>140.85</v>
      </c>
      <c r="Q42" t="n">
        <v>605.9400000000001</v>
      </c>
      <c r="R42" t="n">
        <v>61.45</v>
      </c>
      <c r="S42" t="n">
        <v>21.88</v>
      </c>
      <c r="T42" t="n">
        <v>18505.12</v>
      </c>
      <c r="U42" t="n">
        <v>0.36</v>
      </c>
      <c r="V42" t="n">
        <v>0.75</v>
      </c>
      <c r="W42" t="n">
        <v>1.08</v>
      </c>
      <c r="X42" t="n">
        <v>1.19</v>
      </c>
      <c r="Y42" t="n">
        <v>1</v>
      </c>
      <c r="Z42" t="n">
        <v>10</v>
      </c>
    </row>
    <row r="43">
      <c r="A43" t="n">
        <v>4</v>
      </c>
      <c r="B43" t="n">
        <v>140</v>
      </c>
      <c r="C43" t="inlineStr">
        <is>
          <t xml:space="preserve">CONCLUIDO	</t>
        </is>
      </c>
      <c r="D43" t="n">
        <v>7.3324</v>
      </c>
      <c r="E43" t="n">
        <v>13.64</v>
      </c>
      <c r="F43" t="n">
        <v>8.07</v>
      </c>
      <c r="G43" t="n">
        <v>9.5</v>
      </c>
      <c r="H43" t="n">
        <v>0.13</v>
      </c>
      <c r="I43" t="n">
        <v>51</v>
      </c>
      <c r="J43" t="n">
        <v>276.02</v>
      </c>
      <c r="K43" t="n">
        <v>60.56</v>
      </c>
      <c r="L43" t="n">
        <v>2</v>
      </c>
      <c r="M43" t="n">
        <v>49</v>
      </c>
      <c r="N43" t="n">
        <v>73.47</v>
      </c>
      <c r="O43" t="n">
        <v>34277.1</v>
      </c>
      <c r="P43" t="n">
        <v>137.45</v>
      </c>
      <c r="Q43" t="n">
        <v>606.04</v>
      </c>
      <c r="R43" t="n">
        <v>55.59</v>
      </c>
      <c r="S43" t="n">
        <v>21.88</v>
      </c>
      <c r="T43" t="n">
        <v>15619.02</v>
      </c>
      <c r="U43" t="n">
        <v>0.39</v>
      </c>
      <c r="V43" t="n">
        <v>0.77</v>
      </c>
      <c r="W43" t="n">
        <v>1.08</v>
      </c>
      <c r="X43" t="n">
        <v>1.01</v>
      </c>
      <c r="Y43" t="n">
        <v>1</v>
      </c>
      <c r="Z43" t="n">
        <v>10</v>
      </c>
    </row>
    <row r="44">
      <c r="A44" t="n">
        <v>5</v>
      </c>
      <c r="B44" t="n">
        <v>140</v>
      </c>
      <c r="C44" t="inlineStr">
        <is>
          <t xml:space="preserve">CONCLUIDO	</t>
        </is>
      </c>
      <c r="D44" t="n">
        <v>7.6165</v>
      </c>
      <c r="E44" t="n">
        <v>13.13</v>
      </c>
      <c r="F44" t="n">
        <v>7.93</v>
      </c>
      <c r="G44" t="n">
        <v>10.81</v>
      </c>
      <c r="H44" t="n">
        <v>0.14</v>
      </c>
      <c r="I44" t="n">
        <v>44</v>
      </c>
      <c r="J44" t="n">
        <v>276.51</v>
      </c>
      <c r="K44" t="n">
        <v>60.56</v>
      </c>
      <c r="L44" t="n">
        <v>2.25</v>
      </c>
      <c r="M44" t="n">
        <v>42</v>
      </c>
      <c r="N44" t="n">
        <v>73.70999999999999</v>
      </c>
      <c r="O44" t="n">
        <v>34337.08</v>
      </c>
      <c r="P44" t="n">
        <v>134.55</v>
      </c>
      <c r="Q44" t="n">
        <v>605.88</v>
      </c>
      <c r="R44" t="n">
        <v>51.55</v>
      </c>
      <c r="S44" t="n">
        <v>21.88</v>
      </c>
      <c r="T44" t="n">
        <v>13632.82</v>
      </c>
      <c r="U44" t="n">
        <v>0.42</v>
      </c>
      <c r="V44" t="n">
        <v>0.78</v>
      </c>
      <c r="W44" t="n">
        <v>1.05</v>
      </c>
      <c r="X44" t="n">
        <v>0.87</v>
      </c>
      <c r="Y44" t="n">
        <v>1</v>
      </c>
      <c r="Z44" t="n">
        <v>10</v>
      </c>
    </row>
    <row r="45">
      <c r="A45" t="n">
        <v>6</v>
      </c>
      <c r="B45" t="n">
        <v>140</v>
      </c>
      <c r="C45" t="inlineStr">
        <is>
          <t xml:space="preserve">CONCLUIDO	</t>
        </is>
      </c>
      <c r="D45" t="n">
        <v>7.8355</v>
      </c>
      <c r="E45" t="n">
        <v>12.76</v>
      </c>
      <c r="F45" t="n">
        <v>7.82</v>
      </c>
      <c r="G45" t="n">
        <v>12.04</v>
      </c>
      <c r="H45" t="n">
        <v>0.16</v>
      </c>
      <c r="I45" t="n">
        <v>39</v>
      </c>
      <c r="J45" t="n">
        <v>277</v>
      </c>
      <c r="K45" t="n">
        <v>60.56</v>
      </c>
      <c r="L45" t="n">
        <v>2.5</v>
      </c>
      <c r="M45" t="n">
        <v>37</v>
      </c>
      <c r="N45" t="n">
        <v>73.94</v>
      </c>
      <c r="O45" t="n">
        <v>34397.15</v>
      </c>
      <c r="P45" t="n">
        <v>132.48</v>
      </c>
      <c r="Q45" t="n">
        <v>605.99</v>
      </c>
      <c r="R45" t="n">
        <v>48.03</v>
      </c>
      <c r="S45" t="n">
        <v>21.88</v>
      </c>
      <c r="T45" t="n">
        <v>11895.19</v>
      </c>
      <c r="U45" t="n">
        <v>0.46</v>
      </c>
      <c r="V45" t="n">
        <v>0.79</v>
      </c>
      <c r="W45" t="n">
        <v>1.05</v>
      </c>
      <c r="X45" t="n">
        <v>0.77</v>
      </c>
      <c r="Y45" t="n">
        <v>1</v>
      </c>
      <c r="Z45" t="n">
        <v>10</v>
      </c>
    </row>
    <row r="46">
      <c r="A46" t="n">
        <v>7</v>
      </c>
      <c r="B46" t="n">
        <v>140</v>
      </c>
      <c r="C46" t="inlineStr">
        <is>
          <t xml:space="preserve">CONCLUIDO	</t>
        </is>
      </c>
      <c r="D46" t="n">
        <v>8.0105</v>
      </c>
      <c r="E46" t="n">
        <v>12.48</v>
      </c>
      <c r="F46" t="n">
        <v>7.75</v>
      </c>
      <c r="G46" t="n">
        <v>13.29</v>
      </c>
      <c r="H46" t="n">
        <v>0.18</v>
      </c>
      <c r="I46" t="n">
        <v>35</v>
      </c>
      <c r="J46" t="n">
        <v>277.48</v>
      </c>
      <c r="K46" t="n">
        <v>60.56</v>
      </c>
      <c r="L46" t="n">
        <v>2.75</v>
      </c>
      <c r="M46" t="n">
        <v>33</v>
      </c>
      <c r="N46" t="n">
        <v>74.18000000000001</v>
      </c>
      <c r="O46" t="n">
        <v>34457.31</v>
      </c>
      <c r="P46" t="n">
        <v>130.65</v>
      </c>
      <c r="Q46" t="n">
        <v>605.88</v>
      </c>
      <c r="R46" t="n">
        <v>45.92</v>
      </c>
      <c r="S46" t="n">
        <v>21.88</v>
      </c>
      <c r="T46" t="n">
        <v>10859.28</v>
      </c>
      <c r="U46" t="n">
        <v>0.48</v>
      </c>
      <c r="V46" t="n">
        <v>0.8</v>
      </c>
      <c r="W46" t="n">
        <v>1.04</v>
      </c>
      <c r="X46" t="n">
        <v>0.7</v>
      </c>
      <c r="Y46" t="n">
        <v>1</v>
      </c>
      <c r="Z46" t="n">
        <v>10</v>
      </c>
    </row>
    <row r="47">
      <c r="A47" t="n">
        <v>8</v>
      </c>
      <c r="B47" t="n">
        <v>140</v>
      </c>
      <c r="C47" t="inlineStr">
        <is>
          <t xml:space="preserve">CONCLUIDO	</t>
        </is>
      </c>
      <c r="D47" t="n">
        <v>8.157500000000001</v>
      </c>
      <c r="E47" t="n">
        <v>12.26</v>
      </c>
      <c r="F47" t="n">
        <v>7.69</v>
      </c>
      <c r="G47" t="n">
        <v>14.41</v>
      </c>
      <c r="H47" t="n">
        <v>0.19</v>
      </c>
      <c r="I47" t="n">
        <v>32</v>
      </c>
      <c r="J47" t="n">
        <v>277.97</v>
      </c>
      <c r="K47" t="n">
        <v>60.56</v>
      </c>
      <c r="L47" t="n">
        <v>3</v>
      </c>
      <c r="M47" t="n">
        <v>30</v>
      </c>
      <c r="N47" t="n">
        <v>74.42</v>
      </c>
      <c r="O47" t="n">
        <v>34517.57</v>
      </c>
      <c r="P47" t="n">
        <v>129.27</v>
      </c>
      <c r="Q47" t="n">
        <v>605.91</v>
      </c>
      <c r="R47" t="n">
        <v>43.84</v>
      </c>
      <c r="S47" t="n">
        <v>21.88</v>
      </c>
      <c r="T47" t="n">
        <v>9834.549999999999</v>
      </c>
      <c r="U47" t="n">
        <v>0.5</v>
      </c>
      <c r="V47" t="n">
        <v>0.8</v>
      </c>
      <c r="W47" t="n">
        <v>1.04</v>
      </c>
      <c r="X47" t="n">
        <v>0.63</v>
      </c>
      <c r="Y47" t="n">
        <v>1</v>
      </c>
      <c r="Z47" t="n">
        <v>10</v>
      </c>
    </row>
    <row r="48">
      <c r="A48" t="n">
        <v>9</v>
      </c>
      <c r="B48" t="n">
        <v>140</v>
      </c>
      <c r="C48" t="inlineStr">
        <is>
          <t xml:space="preserve">CONCLUIDO	</t>
        </is>
      </c>
      <c r="D48" t="n">
        <v>8.2425</v>
      </c>
      <c r="E48" t="n">
        <v>12.13</v>
      </c>
      <c r="F48" t="n">
        <v>7.66</v>
      </c>
      <c r="G48" t="n">
        <v>15.33</v>
      </c>
      <c r="H48" t="n">
        <v>0.21</v>
      </c>
      <c r="I48" t="n">
        <v>30</v>
      </c>
      <c r="J48" t="n">
        <v>278.46</v>
      </c>
      <c r="K48" t="n">
        <v>60.56</v>
      </c>
      <c r="L48" t="n">
        <v>3.25</v>
      </c>
      <c r="M48" t="n">
        <v>28</v>
      </c>
      <c r="N48" t="n">
        <v>74.66</v>
      </c>
      <c r="O48" t="n">
        <v>34577.92</v>
      </c>
      <c r="P48" t="n">
        <v>128.51</v>
      </c>
      <c r="Q48" t="n">
        <v>605.92</v>
      </c>
      <c r="R48" t="n">
        <v>42.87</v>
      </c>
      <c r="S48" t="n">
        <v>21.88</v>
      </c>
      <c r="T48" t="n">
        <v>9361.76</v>
      </c>
      <c r="U48" t="n">
        <v>0.51</v>
      </c>
      <c r="V48" t="n">
        <v>0.8100000000000001</v>
      </c>
      <c r="W48" t="n">
        <v>1.04</v>
      </c>
      <c r="X48" t="n">
        <v>0.61</v>
      </c>
      <c r="Y48" t="n">
        <v>1</v>
      </c>
      <c r="Z48" t="n">
        <v>10</v>
      </c>
    </row>
    <row r="49">
      <c r="A49" t="n">
        <v>10</v>
      </c>
      <c r="B49" t="n">
        <v>140</v>
      </c>
      <c r="C49" t="inlineStr">
        <is>
          <t xml:space="preserve">CONCLUIDO	</t>
        </is>
      </c>
      <c r="D49" t="n">
        <v>8.4122</v>
      </c>
      <c r="E49" t="n">
        <v>11.89</v>
      </c>
      <c r="F49" t="n">
        <v>7.58</v>
      </c>
      <c r="G49" t="n">
        <v>16.84</v>
      </c>
      <c r="H49" t="n">
        <v>0.22</v>
      </c>
      <c r="I49" t="n">
        <v>27</v>
      </c>
      <c r="J49" t="n">
        <v>278.95</v>
      </c>
      <c r="K49" t="n">
        <v>60.56</v>
      </c>
      <c r="L49" t="n">
        <v>3.5</v>
      </c>
      <c r="M49" t="n">
        <v>25</v>
      </c>
      <c r="N49" t="n">
        <v>74.90000000000001</v>
      </c>
      <c r="O49" t="n">
        <v>34638.36</v>
      </c>
      <c r="P49" t="n">
        <v>126.7</v>
      </c>
      <c r="Q49" t="n">
        <v>606.02</v>
      </c>
      <c r="R49" t="n">
        <v>40.24</v>
      </c>
      <c r="S49" t="n">
        <v>21.88</v>
      </c>
      <c r="T49" t="n">
        <v>8060.18</v>
      </c>
      <c r="U49" t="n">
        <v>0.54</v>
      </c>
      <c r="V49" t="n">
        <v>0.82</v>
      </c>
      <c r="W49" t="n">
        <v>1.03</v>
      </c>
      <c r="X49" t="n">
        <v>0.52</v>
      </c>
      <c r="Y49" t="n">
        <v>1</v>
      </c>
      <c r="Z49" t="n">
        <v>10</v>
      </c>
    </row>
    <row r="50">
      <c r="A50" t="n">
        <v>11</v>
      </c>
      <c r="B50" t="n">
        <v>140</v>
      </c>
      <c r="C50" t="inlineStr">
        <is>
          <t xml:space="preserve">CONCLUIDO	</t>
        </is>
      </c>
      <c r="D50" t="n">
        <v>8.510999999999999</v>
      </c>
      <c r="E50" t="n">
        <v>11.75</v>
      </c>
      <c r="F50" t="n">
        <v>7.54</v>
      </c>
      <c r="G50" t="n">
        <v>18.1</v>
      </c>
      <c r="H50" t="n">
        <v>0.24</v>
      </c>
      <c r="I50" t="n">
        <v>25</v>
      </c>
      <c r="J50" t="n">
        <v>279.44</v>
      </c>
      <c r="K50" t="n">
        <v>60.56</v>
      </c>
      <c r="L50" t="n">
        <v>3.75</v>
      </c>
      <c r="M50" t="n">
        <v>23</v>
      </c>
      <c r="N50" t="n">
        <v>75.14</v>
      </c>
      <c r="O50" t="n">
        <v>34698.9</v>
      </c>
      <c r="P50" t="n">
        <v>125.63</v>
      </c>
      <c r="Q50" t="n">
        <v>605.91</v>
      </c>
      <c r="R50" t="n">
        <v>39.26</v>
      </c>
      <c r="S50" t="n">
        <v>21.88</v>
      </c>
      <c r="T50" t="n">
        <v>7582.2</v>
      </c>
      <c r="U50" t="n">
        <v>0.5600000000000001</v>
      </c>
      <c r="V50" t="n">
        <v>0.82</v>
      </c>
      <c r="W50" t="n">
        <v>1.03</v>
      </c>
      <c r="X50" t="n">
        <v>0.48</v>
      </c>
      <c r="Y50" t="n">
        <v>1</v>
      </c>
      <c r="Z50" t="n">
        <v>10</v>
      </c>
    </row>
    <row r="51">
      <c r="A51" t="n">
        <v>12</v>
      </c>
      <c r="B51" t="n">
        <v>140</v>
      </c>
      <c r="C51" t="inlineStr">
        <is>
          <t xml:space="preserve">CONCLUIDO	</t>
        </is>
      </c>
      <c r="D51" t="n">
        <v>8.5564</v>
      </c>
      <c r="E51" t="n">
        <v>11.69</v>
      </c>
      <c r="F51" t="n">
        <v>7.53</v>
      </c>
      <c r="G51" t="n">
        <v>18.83</v>
      </c>
      <c r="H51" t="n">
        <v>0.25</v>
      </c>
      <c r="I51" t="n">
        <v>24</v>
      </c>
      <c r="J51" t="n">
        <v>279.94</v>
      </c>
      <c r="K51" t="n">
        <v>60.56</v>
      </c>
      <c r="L51" t="n">
        <v>4</v>
      </c>
      <c r="M51" t="n">
        <v>22</v>
      </c>
      <c r="N51" t="n">
        <v>75.38</v>
      </c>
      <c r="O51" t="n">
        <v>34759.54</v>
      </c>
      <c r="P51" t="n">
        <v>125.25</v>
      </c>
      <c r="Q51" t="n">
        <v>605.84</v>
      </c>
      <c r="R51" t="n">
        <v>38.82</v>
      </c>
      <c r="S51" t="n">
        <v>21.88</v>
      </c>
      <c r="T51" t="n">
        <v>7365.13</v>
      </c>
      <c r="U51" t="n">
        <v>0.5600000000000001</v>
      </c>
      <c r="V51" t="n">
        <v>0.82</v>
      </c>
      <c r="W51" t="n">
        <v>1.03</v>
      </c>
      <c r="X51" t="n">
        <v>0.48</v>
      </c>
      <c r="Y51" t="n">
        <v>1</v>
      </c>
      <c r="Z51" t="n">
        <v>10</v>
      </c>
    </row>
    <row r="52">
      <c r="A52" t="n">
        <v>13</v>
      </c>
      <c r="B52" t="n">
        <v>140</v>
      </c>
      <c r="C52" t="inlineStr">
        <is>
          <t xml:space="preserve">CONCLUIDO	</t>
        </is>
      </c>
      <c r="D52" t="n">
        <v>8.6762</v>
      </c>
      <c r="E52" t="n">
        <v>11.53</v>
      </c>
      <c r="F52" t="n">
        <v>7.48</v>
      </c>
      <c r="G52" t="n">
        <v>20.39</v>
      </c>
      <c r="H52" t="n">
        <v>0.27</v>
      </c>
      <c r="I52" t="n">
        <v>22</v>
      </c>
      <c r="J52" t="n">
        <v>280.43</v>
      </c>
      <c r="K52" t="n">
        <v>60.56</v>
      </c>
      <c r="L52" t="n">
        <v>4.25</v>
      </c>
      <c r="M52" t="n">
        <v>20</v>
      </c>
      <c r="N52" t="n">
        <v>75.62</v>
      </c>
      <c r="O52" t="n">
        <v>34820.27</v>
      </c>
      <c r="P52" t="n">
        <v>123.83</v>
      </c>
      <c r="Q52" t="n">
        <v>605.9299999999999</v>
      </c>
      <c r="R52" t="n">
        <v>37.28</v>
      </c>
      <c r="S52" t="n">
        <v>21.88</v>
      </c>
      <c r="T52" t="n">
        <v>6604.32</v>
      </c>
      <c r="U52" t="n">
        <v>0.59</v>
      </c>
      <c r="V52" t="n">
        <v>0.83</v>
      </c>
      <c r="W52" t="n">
        <v>1.02</v>
      </c>
      <c r="X52" t="n">
        <v>0.42</v>
      </c>
      <c r="Y52" t="n">
        <v>1</v>
      </c>
      <c r="Z52" t="n">
        <v>10</v>
      </c>
    </row>
    <row r="53">
      <c r="A53" t="n">
        <v>14</v>
      </c>
      <c r="B53" t="n">
        <v>140</v>
      </c>
      <c r="C53" t="inlineStr">
        <is>
          <t xml:space="preserve">CONCLUIDO	</t>
        </is>
      </c>
      <c r="D53" t="n">
        <v>8.743600000000001</v>
      </c>
      <c r="E53" t="n">
        <v>11.44</v>
      </c>
      <c r="F53" t="n">
        <v>7.44</v>
      </c>
      <c r="G53" t="n">
        <v>21.25</v>
      </c>
      <c r="H53" t="n">
        <v>0.29</v>
      </c>
      <c r="I53" t="n">
        <v>21</v>
      </c>
      <c r="J53" t="n">
        <v>280.92</v>
      </c>
      <c r="K53" t="n">
        <v>60.56</v>
      </c>
      <c r="L53" t="n">
        <v>4.5</v>
      </c>
      <c r="M53" t="n">
        <v>19</v>
      </c>
      <c r="N53" t="n">
        <v>75.87</v>
      </c>
      <c r="O53" t="n">
        <v>34881.09</v>
      </c>
      <c r="P53" t="n">
        <v>122.8</v>
      </c>
      <c r="Q53" t="n">
        <v>605.9</v>
      </c>
      <c r="R53" t="n">
        <v>35.94</v>
      </c>
      <c r="S53" t="n">
        <v>21.88</v>
      </c>
      <c r="T53" t="n">
        <v>5944.1</v>
      </c>
      <c r="U53" t="n">
        <v>0.61</v>
      </c>
      <c r="V53" t="n">
        <v>0.83</v>
      </c>
      <c r="W53" t="n">
        <v>1.02</v>
      </c>
      <c r="X53" t="n">
        <v>0.38</v>
      </c>
      <c r="Y53" t="n">
        <v>1</v>
      </c>
      <c r="Z53" t="n">
        <v>10</v>
      </c>
    </row>
    <row r="54">
      <c r="A54" t="n">
        <v>15</v>
      </c>
      <c r="B54" t="n">
        <v>140</v>
      </c>
      <c r="C54" t="inlineStr">
        <is>
          <t xml:space="preserve">CONCLUIDO	</t>
        </is>
      </c>
      <c r="D54" t="n">
        <v>8.7803</v>
      </c>
      <c r="E54" t="n">
        <v>11.39</v>
      </c>
      <c r="F54" t="n">
        <v>7.44</v>
      </c>
      <c r="G54" t="n">
        <v>22.33</v>
      </c>
      <c r="H54" t="n">
        <v>0.3</v>
      </c>
      <c r="I54" t="n">
        <v>20</v>
      </c>
      <c r="J54" t="n">
        <v>281.41</v>
      </c>
      <c r="K54" t="n">
        <v>60.56</v>
      </c>
      <c r="L54" t="n">
        <v>4.75</v>
      </c>
      <c r="M54" t="n">
        <v>18</v>
      </c>
      <c r="N54" t="n">
        <v>76.11</v>
      </c>
      <c r="O54" t="n">
        <v>34942.02</v>
      </c>
      <c r="P54" t="n">
        <v>122.67</v>
      </c>
      <c r="Q54" t="n">
        <v>605.84</v>
      </c>
      <c r="R54" t="n">
        <v>36.03</v>
      </c>
      <c r="S54" t="n">
        <v>21.88</v>
      </c>
      <c r="T54" t="n">
        <v>5990.31</v>
      </c>
      <c r="U54" t="n">
        <v>0.61</v>
      </c>
      <c r="V54" t="n">
        <v>0.83</v>
      </c>
      <c r="W54" t="n">
        <v>1.03</v>
      </c>
      <c r="X54" t="n">
        <v>0.39</v>
      </c>
      <c r="Y54" t="n">
        <v>1</v>
      </c>
      <c r="Z54" t="n">
        <v>10</v>
      </c>
    </row>
    <row r="55">
      <c r="A55" t="n">
        <v>16</v>
      </c>
      <c r="B55" t="n">
        <v>140</v>
      </c>
      <c r="C55" t="inlineStr">
        <is>
          <t xml:space="preserve">CONCLUIDO	</t>
        </is>
      </c>
      <c r="D55" t="n">
        <v>8.8409</v>
      </c>
      <c r="E55" t="n">
        <v>11.31</v>
      </c>
      <c r="F55" t="n">
        <v>7.42</v>
      </c>
      <c r="G55" t="n">
        <v>23.42</v>
      </c>
      <c r="H55" t="n">
        <v>0.32</v>
      </c>
      <c r="I55" t="n">
        <v>19</v>
      </c>
      <c r="J55" t="n">
        <v>281.91</v>
      </c>
      <c r="K55" t="n">
        <v>60.56</v>
      </c>
      <c r="L55" t="n">
        <v>5</v>
      </c>
      <c r="M55" t="n">
        <v>17</v>
      </c>
      <c r="N55" t="n">
        <v>76.34999999999999</v>
      </c>
      <c r="O55" t="n">
        <v>35003.04</v>
      </c>
      <c r="P55" t="n">
        <v>121.52</v>
      </c>
      <c r="Q55" t="n">
        <v>605.84</v>
      </c>
      <c r="R55" t="n">
        <v>35.33</v>
      </c>
      <c r="S55" t="n">
        <v>21.88</v>
      </c>
      <c r="T55" t="n">
        <v>5645.32</v>
      </c>
      <c r="U55" t="n">
        <v>0.62</v>
      </c>
      <c r="V55" t="n">
        <v>0.83</v>
      </c>
      <c r="W55" t="n">
        <v>1.02</v>
      </c>
      <c r="X55" t="n">
        <v>0.36</v>
      </c>
      <c r="Y55" t="n">
        <v>1</v>
      </c>
      <c r="Z55" t="n">
        <v>10</v>
      </c>
    </row>
    <row r="56">
      <c r="A56" t="n">
        <v>17</v>
      </c>
      <c r="B56" t="n">
        <v>140</v>
      </c>
      <c r="C56" t="inlineStr">
        <is>
          <t xml:space="preserve">CONCLUIDO	</t>
        </is>
      </c>
      <c r="D56" t="n">
        <v>8.8979</v>
      </c>
      <c r="E56" t="n">
        <v>11.24</v>
      </c>
      <c r="F56" t="n">
        <v>7.4</v>
      </c>
      <c r="G56" t="n">
        <v>24.66</v>
      </c>
      <c r="H56" t="n">
        <v>0.33</v>
      </c>
      <c r="I56" t="n">
        <v>18</v>
      </c>
      <c r="J56" t="n">
        <v>282.4</v>
      </c>
      <c r="K56" t="n">
        <v>60.56</v>
      </c>
      <c r="L56" t="n">
        <v>5.25</v>
      </c>
      <c r="M56" t="n">
        <v>16</v>
      </c>
      <c r="N56" t="n">
        <v>76.59999999999999</v>
      </c>
      <c r="O56" t="n">
        <v>35064.15</v>
      </c>
      <c r="P56" t="n">
        <v>120.84</v>
      </c>
      <c r="Q56" t="n">
        <v>605.88</v>
      </c>
      <c r="R56" t="n">
        <v>34.81</v>
      </c>
      <c r="S56" t="n">
        <v>21.88</v>
      </c>
      <c r="T56" t="n">
        <v>5392.89</v>
      </c>
      <c r="U56" t="n">
        <v>0.63</v>
      </c>
      <c r="V56" t="n">
        <v>0.84</v>
      </c>
      <c r="W56" t="n">
        <v>1.02</v>
      </c>
      <c r="X56" t="n">
        <v>0.34</v>
      </c>
      <c r="Y56" t="n">
        <v>1</v>
      </c>
      <c r="Z56" t="n">
        <v>10</v>
      </c>
    </row>
    <row r="57">
      <c r="A57" t="n">
        <v>18</v>
      </c>
      <c r="B57" t="n">
        <v>140</v>
      </c>
      <c r="C57" t="inlineStr">
        <is>
          <t xml:space="preserve">CONCLUIDO	</t>
        </is>
      </c>
      <c r="D57" t="n">
        <v>8.9452</v>
      </c>
      <c r="E57" t="n">
        <v>11.18</v>
      </c>
      <c r="F57" t="n">
        <v>7.39</v>
      </c>
      <c r="G57" t="n">
        <v>26.08</v>
      </c>
      <c r="H57" t="n">
        <v>0.35</v>
      </c>
      <c r="I57" t="n">
        <v>17</v>
      </c>
      <c r="J57" t="n">
        <v>282.9</v>
      </c>
      <c r="K57" t="n">
        <v>60.56</v>
      </c>
      <c r="L57" t="n">
        <v>5.5</v>
      </c>
      <c r="M57" t="n">
        <v>15</v>
      </c>
      <c r="N57" t="n">
        <v>76.84999999999999</v>
      </c>
      <c r="O57" t="n">
        <v>35125.37</v>
      </c>
      <c r="P57" t="n">
        <v>120.44</v>
      </c>
      <c r="Q57" t="n">
        <v>605.9299999999999</v>
      </c>
      <c r="R57" t="n">
        <v>34.73</v>
      </c>
      <c r="S57" t="n">
        <v>21.88</v>
      </c>
      <c r="T57" t="n">
        <v>5357.6</v>
      </c>
      <c r="U57" t="n">
        <v>0.63</v>
      </c>
      <c r="V57" t="n">
        <v>0.84</v>
      </c>
      <c r="W57" t="n">
        <v>1.01</v>
      </c>
      <c r="X57" t="n">
        <v>0.33</v>
      </c>
      <c r="Y57" t="n">
        <v>1</v>
      </c>
      <c r="Z57" t="n">
        <v>10</v>
      </c>
    </row>
    <row r="58">
      <c r="A58" t="n">
        <v>19</v>
      </c>
      <c r="B58" t="n">
        <v>140</v>
      </c>
      <c r="C58" t="inlineStr">
        <is>
          <t xml:space="preserve">CONCLUIDO	</t>
        </is>
      </c>
      <c r="D58" t="n">
        <v>9.0221</v>
      </c>
      <c r="E58" t="n">
        <v>11.08</v>
      </c>
      <c r="F58" t="n">
        <v>7.35</v>
      </c>
      <c r="G58" t="n">
        <v>27.55</v>
      </c>
      <c r="H58" t="n">
        <v>0.36</v>
      </c>
      <c r="I58" t="n">
        <v>16</v>
      </c>
      <c r="J58" t="n">
        <v>283.4</v>
      </c>
      <c r="K58" t="n">
        <v>60.56</v>
      </c>
      <c r="L58" t="n">
        <v>5.75</v>
      </c>
      <c r="M58" t="n">
        <v>14</v>
      </c>
      <c r="N58" t="n">
        <v>77.09</v>
      </c>
      <c r="O58" t="n">
        <v>35186.68</v>
      </c>
      <c r="P58" t="n">
        <v>119.45</v>
      </c>
      <c r="Q58" t="n">
        <v>605.84</v>
      </c>
      <c r="R58" t="n">
        <v>33.28</v>
      </c>
      <c r="S58" t="n">
        <v>21.88</v>
      </c>
      <c r="T58" t="n">
        <v>4635.16</v>
      </c>
      <c r="U58" t="n">
        <v>0.66</v>
      </c>
      <c r="V58" t="n">
        <v>0.84</v>
      </c>
      <c r="W58" t="n">
        <v>1.01</v>
      </c>
      <c r="X58" t="n">
        <v>0.29</v>
      </c>
      <c r="Y58" t="n">
        <v>1</v>
      </c>
      <c r="Z58" t="n">
        <v>10</v>
      </c>
    </row>
    <row r="59">
      <c r="A59" t="n">
        <v>20</v>
      </c>
      <c r="B59" t="n">
        <v>140</v>
      </c>
      <c r="C59" t="inlineStr">
        <is>
          <t xml:space="preserve">CONCLUIDO	</t>
        </is>
      </c>
      <c r="D59" t="n">
        <v>9.0016</v>
      </c>
      <c r="E59" t="n">
        <v>11.11</v>
      </c>
      <c r="F59" t="n">
        <v>7.37</v>
      </c>
      <c r="G59" t="n">
        <v>27.65</v>
      </c>
      <c r="H59" t="n">
        <v>0.38</v>
      </c>
      <c r="I59" t="n">
        <v>16</v>
      </c>
      <c r="J59" t="n">
        <v>283.9</v>
      </c>
      <c r="K59" t="n">
        <v>60.56</v>
      </c>
      <c r="L59" t="n">
        <v>6</v>
      </c>
      <c r="M59" t="n">
        <v>14</v>
      </c>
      <c r="N59" t="n">
        <v>77.34</v>
      </c>
      <c r="O59" t="n">
        <v>35248.1</v>
      </c>
      <c r="P59" t="n">
        <v>119.04</v>
      </c>
      <c r="Q59" t="n">
        <v>605.84</v>
      </c>
      <c r="R59" t="n">
        <v>34.1</v>
      </c>
      <c r="S59" t="n">
        <v>21.88</v>
      </c>
      <c r="T59" t="n">
        <v>5046.8</v>
      </c>
      <c r="U59" t="n">
        <v>0.64</v>
      </c>
      <c r="V59" t="n">
        <v>0.84</v>
      </c>
      <c r="W59" t="n">
        <v>1.01</v>
      </c>
      <c r="X59" t="n">
        <v>0.32</v>
      </c>
      <c r="Y59" t="n">
        <v>1</v>
      </c>
      <c r="Z59" t="n">
        <v>10</v>
      </c>
    </row>
    <row r="60">
      <c r="A60" t="n">
        <v>21</v>
      </c>
      <c r="B60" t="n">
        <v>140</v>
      </c>
      <c r="C60" t="inlineStr">
        <is>
          <t xml:space="preserve">CONCLUIDO	</t>
        </is>
      </c>
      <c r="D60" t="n">
        <v>9.072100000000001</v>
      </c>
      <c r="E60" t="n">
        <v>11.02</v>
      </c>
      <c r="F60" t="n">
        <v>7.34</v>
      </c>
      <c r="G60" t="n">
        <v>29.35</v>
      </c>
      <c r="H60" t="n">
        <v>0.39</v>
      </c>
      <c r="I60" t="n">
        <v>15</v>
      </c>
      <c r="J60" t="n">
        <v>284.4</v>
      </c>
      <c r="K60" t="n">
        <v>60.56</v>
      </c>
      <c r="L60" t="n">
        <v>6.25</v>
      </c>
      <c r="M60" t="n">
        <v>13</v>
      </c>
      <c r="N60" t="n">
        <v>77.59</v>
      </c>
      <c r="O60" t="n">
        <v>35309.61</v>
      </c>
      <c r="P60" t="n">
        <v>118.59</v>
      </c>
      <c r="Q60" t="n">
        <v>605.88</v>
      </c>
      <c r="R60" t="n">
        <v>32.79</v>
      </c>
      <c r="S60" t="n">
        <v>21.88</v>
      </c>
      <c r="T60" t="n">
        <v>4395.03</v>
      </c>
      <c r="U60" t="n">
        <v>0.67</v>
      </c>
      <c r="V60" t="n">
        <v>0.84</v>
      </c>
      <c r="W60" t="n">
        <v>1.02</v>
      </c>
      <c r="X60" t="n">
        <v>0.28</v>
      </c>
      <c r="Y60" t="n">
        <v>1</v>
      </c>
      <c r="Z60" t="n">
        <v>10</v>
      </c>
    </row>
    <row r="61">
      <c r="A61" t="n">
        <v>22</v>
      </c>
      <c r="B61" t="n">
        <v>140</v>
      </c>
      <c r="C61" t="inlineStr">
        <is>
          <t xml:space="preserve">CONCLUIDO	</t>
        </is>
      </c>
      <c r="D61" t="n">
        <v>9.133599999999999</v>
      </c>
      <c r="E61" t="n">
        <v>10.95</v>
      </c>
      <c r="F61" t="n">
        <v>7.32</v>
      </c>
      <c r="G61" t="n">
        <v>31.36</v>
      </c>
      <c r="H61" t="n">
        <v>0.41</v>
      </c>
      <c r="I61" t="n">
        <v>14</v>
      </c>
      <c r="J61" t="n">
        <v>284.89</v>
      </c>
      <c r="K61" t="n">
        <v>60.56</v>
      </c>
      <c r="L61" t="n">
        <v>6.5</v>
      </c>
      <c r="M61" t="n">
        <v>12</v>
      </c>
      <c r="N61" t="n">
        <v>77.84</v>
      </c>
      <c r="O61" t="n">
        <v>35371.22</v>
      </c>
      <c r="P61" t="n">
        <v>117.49</v>
      </c>
      <c r="Q61" t="n">
        <v>605.88</v>
      </c>
      <c r="R61" t="n">
        <v>32.16</v>
      </c>
      <c r="S61" t="n">
        <v>21.88</v>
      </c>
      <c r="T61" t="n">
        <v>4086.53</v>
      </c>
      <c r="U61" t="n">
        <v>0.68</v>
      </c>
      <c r="V61" t="n">
        <v>0.85</v>
      </c>
      <c r="W61" t="n">
        <v>1.01</v>
      </c>
      <c r="X61" t="n">
        <v>0.26</v>
      </c>
      <c r="Y61" t="n">
        <v>1</v>
      </c>
      <c r="Z61" t="n">
        <v>10</v>
      </c>
    </row>
    <row r="62">
      <c r="A62" t="n">
        <v>23</v>
      </c>
      <c r="B62" t="n">
        <v>140</v>
      </c>
      <c r="C62" t="inlineStr">
        <is>
          <t xml:space="preserve">CONCLUIDO	</t>
        </is>
      </c>
      <c r="D62" t="n">
        <v>9.138</v>
      </c>
      <c r="E62" t="n">
        <v>10.94</v>
      </c>
      <c r="F62" t="n">
        <v>7.31</v>
      </c>
      <c r="G62" t="n">
        <v>31.33</v>
      </c>
      <c r="H62" t="n">
        <v>0.42</v>
      </c>
      <c r="I62" t="n">
        <v>14</v>
      </c>
      <c r="J62" t="n">
        <v>285.39</v>
      </c>
      <c r="K62" t="n">
        <v>60.56</v>
      </c>
      <c r="L62" t="n">
        <v>6.75</v>
      </c>
      <c r="M62" t="n">
        <v>12</v>
      </c>
      <c r="N62" t="n">
        <v>78.09</v>
      </c>
      <c r="O62" t="n">
        <v>35432.93</v>
      </c>
      <c r="P62" t="n">
        <v>117.42</v>
      </c>
      <c r="Q62" t="n">
        <v>605.84</v>
      </c>
      <c r="R62" t="n">
        <v>31.99</v>
      </c>
      <c r="S62" t="n">
        <v>21.88</v>
      </c>
      <c r="T62" t="n">
        <v>4004.22</v>
      </c>
      <c r="U62" t="n">
        <v>0.68</v>
      </c>
      <c r="V62" t="n">
        <v>0.85</v>
      </c>
      <c r="W62" t="n">
        <v>1.01</v>
      </c>
      <c r="X62" t="n">
        <v>0.25</v>
      </c>
      <c r="Y62" t="n">
        <v>1</v>
      </c>
      <c r="Z62" t="n">
        <v>10</v>
      </c>
    </row>
    <row r="63">
      <c r="A63" t="n">
        <v>24</v>
      </c>
      <c r="B63" t="n">
        <v>140</v>
      </c>
      <c r="C63" t="inlineStr">
        <is>
          <t xml:space="preserve">CONCLUIDO	</t>
        </is>
      </c>
      <c r="D63" t="n">
        <v>9.1867</v>
      </c>
      <c r="E63" t="n">
        <v>10.89</v>
      </c>
      <c r="F63" t="n">
        <v>7.31</v>
      </c>
      <c r="G63" t="n">
        <v>33.72</v>
      </c>
      <c r="H63" t="n">
        <v>0.44</v>
      </c>
      <c r="I63" t="n">
        <v>13</v>
      </c>
      <c r="J63" t="n">
        <v>285.9</v>
      </c>
      <c r="K63" t="n">
        <v>60.56</v>
      </c>
      <c r="L63" t="n">
        <v>7</v>
      </c>
      <c r="M63" t="n">
        <v>11</v>
      </c>
      <c r="N63" t="n">
        <v>78.34</v>
      </c>
      <c r="O63" t="n">
        <v>35494.74</v>
      </c>
      <c r="P63" t="n">
        <v>116.4</v>
      </c>
      <c r="Q63" t="n">
        <v>605.9400000000001</v>
      </c>
      <c r="R63" t="n">
        <v>31.85</v>
      </c>
      <c r="S63" t="n">
        <v>21.88</v>
      </c>
      <c r="T63" t="n">
        <v>3936.37</v>
      </c>
      <c r="U63" t="n">
        <v>0.6899999999999999</v>
      </c>
      <c r="V63" t="n">
        <v>0.85</v>
      </c>
      <c r="W63" t="n">
        <v>1.01</v>
      </c>
      <c r="X63" t="n">
        <v>0.25</v>
      </c>
      <c r="Y63" t="n">
        <v>1</v>
      </c>
      <c r="Z63" t="n">
        <v>10</v>
      </c>
    </row>
    <row r="64">
      <c r="A64" t="n">
        <v>25</v>
      </c>
      <c r="B64" t="n">
        <v>140</v>
      </c>
      <c r="C64" t="inlineStr">
        <is>
          <t xml:space="preserve">CONCLUIDO	</t>
        </is>
      </c>
      <c r="D64" t="n">
        <v>9.1844</v>
      </c>
      <c r="E64" t="n">
        <v>10.89</v>
      </c>
      <c r="F64" t="n">
        <v>7.31</v>
      </c>
      <c r="G64" t="n">
        <v>33.73</v>
      </c>
      <c r="H64" t="n">
        <v>0.45</v>
      </c>
      <c r="I64" t="n">
        <v>13</v>
      </c>
      <c r="J64" t="n">
        <v>286.4</v>
      </c>
      <c r="K64" t="n">
        <v>60.56</v>
      </c>
      <c r="L64" t="n">
        <v>7.25</v>
      </c>
      <c r="M64" t="n">
        <v>11</v>
      </c>
      <c r="N64" t="n">
        <v>78.59</v>
      </c>
      <c r="O64" t="n">
        <v>35556.78</v>
      </c>
      <c r="P64" t="n">
        <v>116.5</v>
      </c>
      <c r="Q64" t="n">
        <v>605.92</v>
      </c>
      <c r="R64" t="n">
        <v>31.97</v>
      </c>
      <c r="S64" t="n">
        <v>21.88</v>
      </c>
      <c r="T64" t="n">
        <v>3997.97</v>
      </c>
      <c r="U64" t="n">
        <v>0.68</v>
      </c>
      <c r="V64" t="n">
        <v>0.85</v>
      </c>
      <c r="W64" t="n">
        <v>1.01</v>
      </c>
      <c r="X64" t="n">
        <v>0.25</v>
      </c>
      <c r="Y64" t="n">
        <v>1</v>
      </c>
      <c r="Z64" t="n">
        <v>10</v>
      </c>
    </row>
    <row r="65">
      <c r="A65" t="n">
        <v>26</v>
      </c>
      <c r="B65" t="n">
        <v>140</v>
      </c>
      <c r="C65" t="inlineStr">
        <is>
          <t xml:space="preserve">CONCLUIDO	</t>
        </is>
      </c>
      <c r="D65" t="n">
        <v>9.185499999999999</v>
      </c>
      <c r="E65" t="n">
        <v>10.89</v>
      </c>
      <c r="F65" t="n">
        <v>7.31</v>
      </c>
      <c r="G65" t="n">
        <v>33.72</v>
      </c>
      <c r="H65" t="n">
        <v>0.47</v>
      </c>
      <c r="I65" t="n">
        <v>13</v>
      </c>
      <c r="J65" t="n">
        <v>286.9</v>
      </c>
      <c r="K65" t="n">
        <v>60.56</v>
      </c>
      <c r="L65" t="n">
        <v>7.5</v>
      </c>
      <c r="M65" t="n">
        <v>11</v>
      </c>
      <c r="N65" t="n">
        <v>78.84999999999999</v>
      </c>
      <c r="O65" t="n">
        <v>35618.8</v>
      </c>
      <c r="P65" t="n">
        <v>115.91</v>
      </c>
      <c r="Q65" t="n">
        <v>605.87</v>
      </c>
      <c r="R65" t="n">
        <v>31.72</v>
      </c>
      <c r="S65" t="n">
        <v>21.88</v>
      </c>
      <c r="T65" t="n">
        <v>3870.97</v>
      </c>
      <c r="U65" t="n">
        <v>0.6899999999999999</v>
      </c>
      <c r="V65" t="n">
        <v>0.85</v>
      </c>
      <c r="W65" t="n">
        <v>1.02</v>
      </c>
      <c r="X65" t="n">
        <v>0.25</v>
      </c>
      <c r="Y65" t="n">
        <v>1</v>
      </c>
      <c r="Z65" t="n">
        <v>10</v>
      </c>
    </row>
    <row r="66">
      <c r="A66" t="n">
        <v>27</v>
      </c>
      <c r="B66" t="n">
        <v>140</v>
      </c>
      <c r="C66" t="inlineStr">
        <is>
          <t xml:space="preserve">CONCLUIDO	</t>
        </is>
      </c>
      <c r="D66" t="n">
        <v>9.253299999999999</v>
      </c>
      <c r="E66" t="n">
        <v>10.81</v>
      </c>
      <c r="F66" t="n">
        <v>7.28</v>
      </c>
      <c r="G66" t="n">
        <v>36.4</v>
      </c>
      <c r="H66" t="n">
        <v>0.48</v>
      </c>
      <c r="I66" t="n">
        <v>12</v>
      </c>
      <c r="J66" t="n">
        <v>287.41</v>
      </c>
      <c r="K66" t="n">
        <v>60.56</v>
      </c>
      <c r="L66" t="n">
        <v>7.75</v>
      </c>
      <c r="M66" t="n">
        <v>10</v>
      </c>
      <c r="N66" t="n">
        <v>79.09999999999999</v>
      </c>
      <c r="O66" t="n">
        <v>35680.92</v>
      </c>
      <c r="P66" t="n">
        <v>114.93</v>
      </c>
      <c r="Q66" t="n">
        <v>605.99</v>
      </c>
      <c r="R66" t="n">
        <v>31.2</v>
      </c>
      <c r="S66" t="n">
        <v>21.88</v>
      </c>
      <c r="T66" t="n">
        <v>3617.58</v>
      </c>
      <c r="U66" t="n">
        <v>0.7</v>
      </c>
      <c r="V66" t="n">
        <v>0.85</v>
      </c>
      <c r="W66" t="n">
        <v>1</v>
      </c>
      <c r="X66" t="n">
        <v>0.22</v>
      </c>
      <c r="Y66" t="n">
        <v>1</v>
      </c>
      <c r="Z66" t="n">
        <v>10</v>
      </c>
    </row>
    <row r="67">
      <c r="A67" t="n">
        <v>28</v>
      </c>
      <c r="B67" t="n">
        <v>140</v>
      </c>
      <c r="C67" t="inlineStr">
        <is>
          <t xml:space="preserve">CONCLUIDO	</t>
        </is>
      </c>
      <c r="D67" t="n">
        <v>9.252800000000001</v>
      </c>
      <c r="E67" t="n">
        <v>10.81</v>
      </c>
      <c r="F67" t="n">
        <v>7.28</v>
      </c>
      <c r="G67" t="n">
        <v>36.4</v>
      </c>
      <c r="H67" t="n">
        <v>0.49</v>
      </c>
      <c r="I67" t="n">
        <v>12</v>
      </c>
      <c r="J67" t="n">
        <v>287.91</v>
      </c>
      <c r="K67" t="n">
        <v>60.56</v>
      </c>
      <c r="L67" t="n">
        <v>8</v>
      </c>
      <c r="M67" t="n">
        <v>10</v>
      </c>
      <c r="N67" t="n">
        <v>79.36</v>
      </c>
      <c r="O67" t="n">
        <v>35743.15</v>
      </c>
      <c r="P67" t="n">
        <v>114.79</v>
      </c>
      <c r="Q67" t="n">
        <v>605.84</v>
      </c>
      <c r="R67" t="n">
        <v>30.99</v>
      </c>
      <c r="S67" t="n">
        <v>21.88</v>
      </c>
      <c r="T67" t="n">
        <v>3510.45</v>
      </c>
      <c r="U67" t="n">
        <v>0.71</v>
      </c>
      <c r="V67" t="n">
        <v>0.85</v>
      </c>
      <c r="W67" t="n">
        <v>1.01</v>
      </c>
      <c r="X67" t="n">
        <v>0.22</v>
      </c>
      <c r="Y67" t="n">
        <v>1</v>
      </c>
      <c r="Z67" t="n">
        <v>10</v>
      </c>
    </row>
    <row r="68">
      <c r="A68" t="n">
        <v>29</v>
      </c>
      <c r="B68" t="n">
        <v>140</v>
      </c>
      <c r="C68" t="inlineStr">
        <is>
          <t xml:space="preserve">CONCLUIDO	</t>
        </is>
      </c>
      <c r="D68" t="n">
        <v>9.326700000000001</v>
      </c>
      <c r="E68" t="n">
        <v>10.72</v>
      </c>
      <c r="F68" t="n">
        <v>7.25</v>
      </c>
      <c r="G68" t="n">
        <v>39.53</v>
      </c>
      <c r="H68" t="n">
        <v>0.51</v>
      </c>
      <c r="I68" t="n">
        <v>11</v>
      </c>
      <c r="J68" t="n">
        <v>288.42</v>
      </c>
      <c r="K68" t="n">
        <v>60.56</v>
      </c>
      <c r="L68" t="n">
        <v>8.25</v>
      </c>
      <c r="M68" t="n">
        <v>9</v>
      </c>
      <c r="N68" t="n">
        <v>79.61</v>
      </c>
      <c r="O68" t="n">
        <v>35805.48</v>
      </c>
      <c r="P68" t="n">
        <v>113.81</v>
      </c>
      <c r="Q68" t="n">
        <v>605.84</v>
      </c>
      <c r="R68" t="n">
        <v>29.91</v>
      </c>
      <c r="S68" t="n">
        <v>21.88</v>
      </c>
      <c r="T68" t="n">
        <v>2978.31</v>
      </c>
      <c r="U68" t="n">
        <v>0.73</v>
      </c>
      <c r="V68" t="n">
        <v>0.85</v>
      </c>
      <c r="W68" t="n">
        <v>1.01</v>
      </c>
      <c r="X68" t="n">
        <v>0.19</v>
      </c>
      <c r="Y68" t="n">
        <v>1</v>
      </c>
      <c r="Z68" t="n">
        <v>10</v>
      </c>
    </row>
    <row r="69">
      <c r="A69" t="n">
        <v>30</v>
      </c>
      <c r="B69" t="n">
        <v>140</v>
      </c>
      <c r="C69" t="inlineStr">
        <is>
          <t xml:space="preserve">CONCLUIDO	</t>
        </is>
      </c>
      <c r="D69" t="n">
        <v>9.3165</v>
      </c>
      <c r="E69" t="n">
        <v>10.73</v>
      </c>
      <c r="F69" t="n">
        <v>7.26</v>
      </c>
      <c r="G69" t="n">
        <v>39.59</v>
      </c>
      <c r="H69" t="n">
        <v>0.52</v>
      </c>
      <c r="I69" t="n">
        <v>11</v>
      </c>
      <c r="J69" t="n">
        <v>288.92</v>
      </c>
      <c r="K69" t="n">
        <v>60.56</v>
      </c>
      <c r="L69" t="n">
        <v>8.5</v>
      </c>
      <c r="M69" t="n">
        <v>9</v>
      </c>
      <c r="N69" t="n">
        <v>79.87</v>
      </c>
      <c r="O69" t="n">
        <v>35867.91</v>
      </c>
      <c r="P69" t="n">
        <v>113.61</v>
      </c>
      <c r="Q69" t="n">
        <v>605.86</v>
      </c>
      <c r="R69" t="n">
        <v>30.32</v>
      </c>
      <c r="S69" t="n">
        <v>21.88</v>
      </c>
      <c r="T69" t="n">
        <v>3180.87</v>
      </c>
      <c r="U69" t="n">
        <v>0.72</v>
      </c>
      <c r="V69" t="n">
        <v>0.85</v>
      </c>
      <c r="W69" t="n">
        <v>1.01</v>
      </c>
      <c r="X69" t="n">
        <v>0.2</v>
      </c>
      <c r="Y69" t="n">
        <v>1</v>
      </c>
      <c r="Z69" t="n">
        <v>10</v>
      </c>
    </row>
    <row r="70">
      <c r="A70" t="n">
        <v>31</v>
      </c>
      <c r="B70" t="n">
        <v>140</v>
      </c>
      <c r="C70" t="inlineStr">
        <is>
          <t xml:space="preserve">CONCLUIDO	</t>
        </is>
      </c>
      <c r="D70" t="n">
        <v>9.318199999999999</v>
      </c>
      <c r="E70" t="n">
        <v>10.73</v>
      </c>
      <c r="F70" t="n">
        <v>7.26</v>
      </c>
      <c r="G70" t="n">
        <v>39.58</v>
      </c>
      <c r="H70" t="n">
        <v>0.54</v>
      </c>
      <c r="I70" t="n">
        <v>11</v>
      </c>
      <c r="J70" t="n">
        <v>289.43</v>
      </c>
      <c r="K70" t="n">
        <v>60.56</v>
      </c>
      <c r="L70" t="n">
        <v>8.75</v>
      </c>
      <c r="M70" t="n">
        <v>9</v>
      </c>
      <c r="N70" t="n">
        <v>80.12</v>
      </c>
      <c r="O70" t="n">
        <v>35930.44</v>
      </c>
      <c r="P70" t="n">
        <v>113</v>
      </c>
      <c r="Q70" t="n">
        <v>605.9</v>
      </c>
      <c r="R70" t="n">
        <v>30.37</v>
      </c>
      <c r="S70" t="n">
        <v>21.88</v>
      </c>
      <c r="T70" t="n">
        <v>3208.27</v>
      </c>
      <c r="U70" t="n">
        <v>0.72</v>
      </c>
      <c r="V70" t="n">
        <v>0.85</v>
      </c>
      <c r="W70" t="n">
        <v>1.01</v>
      </c>
      <c r="X70" t="n">
        <v>0.2</v>
      </c>
      <c r="Y70" t="n">
        <v>1</v>
      </c>
      <c r="Z70" t="n">
        <v>10</v>
      </c>
    </row>
    <row r="71">
      <c r="A71" t="n">
        <v>32</v>
      </c>
      <c r="B71" t="n">
        <v>140</v>
      </c>
      <c r="C71" t="inlineStr">
        <is>
          <t xml:space="preserve">CONCLUIDO	</t>
        </is>
      </c>
      <c r="D71" t="n">
        <v>9.379899999999999</v>
      </c>
      <c r="E71" t="n">
        <v>10.66</v>
      </c>
      <c r="F71" t="n">
        <v>7.24</v>
      </c>
      <c r="G71" t="n">
        <v>43.43</v>
      </c>
      <c r="H71" t="n">
        <v>0.55</v>
      </c>
      <c r="I71" t="n">
        <v>10</v>
      </c>
      <c r="J71" t="n">
        <v>289.94</v>
      </c>
      <c r="K71" t="n">
        <v>60.56</v>
      </c>
      <c r="L71" t="n">
        <v>9</v>
      </c>
      <c r="M71" t="n">
        <v>8</v>
      </c>
      <c r="N71" t="n">
        <v>80.38</v>
      </c>
      <c r="O71" t="n">
        <v>35993.08</v>
      </c>
      <c r="P71" t="n">
        <v>112.37</v>
      </c>
      <c r="Q71" t="n">
        <v>605.84</v>
      </c>
      <c r="R71" t="n">
        <v>29.81</v>
      </c>
      <c r="S71" t="n">
        <v>21.88</v>
      </c>
      <c r="T71" t="n">
        <v>2933.14</v>
      </c>
      <c r="U71" t="n">
        <v>0.73</v>
      </c>
      <c r="V71" t="n">
        <v>0.85</v>
      </c>
      <c r="W71" t="n">
        <v>1</v>
      </c>
      <c r="X71" t="n">
        <v>0.18</v>
      </c>
      <c r="Y71" t="n">
        <v>1</v>
      </c>
      <c r="Z71" t="n">
        <v>10</v>
      </c>
    </row>
    <row r="72">
      <c r="A72" t="n">
        <v>33</v>
      </c>
      <c r="B72" t="n">
        <v>140</v>
      </c>
      <c r="C72" t="inlineStr">
        <is>
          <t xml:space="preserve">CONCLUIDO	</t>
        </is>
      </c>
      <c r="D72" t="n">
        <v>9.3796</v>
      </c>
      <c r="E72" t="n">
        <v>10.66</v>
      </c>
      <c r="F72" t="n">
        <v>7.24</v>
      </c>
      <c r="G72" t="n">
        <v>43.43</v>
      </c>
      <c r="H72" t="n">
        <v>0.57</v>
      </c>
      <c r="I72" t="n">
        <v>10</v>
      </c>
      <c r="J72" t="n">
        <v>290.45</v>
      </c>
      <c r="K72" t="n">
        <v>60.56</v>
      </c>
      <c r="L72" t="n">
        <v>9.25</v>
      </c>
      <c r="M72" t="n">
        <v>8</v>
      </c>
      <c r="N72" t="n">
        <v>80.64</v>
      </c>
      <c r="O72" t="n">
        <v>36055.83</v>
      </c>
      <c r="P72" t="n">
        <v>112.09</v>
      </c>
      <c r="Q72" t="n">
        <v>605.84</v>
      </c>
      <c r="R72" t="n">
        <v>29.71</v>
      </c>
      <c r="S72" t="n">
        <v>21.88</v>
      </c>
      <c r="T72" t="n">
        <v>2881.93</v>
      </c>
      <c r="U72" t="n">
        <v>0.74</v>
      </c>
      <c r="V72" t="n">
        <v>0.85</v>
      </c>
      <c r="W72" t="n">
        <v>1.01</v>
      </c>
      <c r="X72" t="n">
        <v>0.18</v>
      </c>
      <c r="Y72" t="n">
        <v>1</v>
      </c>
      <c r="Z72" t="n">
        <v>10</v>
      </c>
    </row>
    <row r="73">
      <c r="A73" t="n">
        <v>34</v>
      </c>
      <c r="B73" t="n">
        <v>140</v>
      </c>
      <c r="C73" t="inlineStr">
        <is>
          <t xml:space="preserve">CONCLUIDO	</t>
        </is>
      </c>
      <c r="D73" t="n">
        <v>9.375500000000001</v>
      </c>
      <c r="E73" t="n">
        <v>10.67</v>
      </c>
      <c r="F73" t="n">
        <v>7.24</v>
      </c>
      <c r="G73" t="n">
        <v>43.46</v>
      </c>
      <c r="H73" t="n">
        <v>0.58</v>
      </c>
      <c r="I73" t="n">
        <v>10</v>
      </c>
      <c r="J73" t="n">
        <v>290.96</v>
      </c>
      <c r="K73" t="n">
        <v>60.56</v>
      </c>
      <c r="L73" t="n">
        <v>9.5</v>
      </c>
      <c r="M73" t="n">
        <v>8</v>
      </c>
      <c r="N73" t="n">
        <v>80.90000000000001</v>
      </c>
      <c r="O73" t="n">
        <v>36118.68</v>
      </c>
      <c r="P73" t="n">
        <v>111.45</v>
      </c>
      <c r="Q73" t="n">
        <v>605.85</v>
      </c>
      <c r="R73" t="n">
        <v>29.82</v>
      </c>
      <c r="S73" t="n">
        <v>21.88</v>
      </c>
      <c r="T73" t="n">
        <v>2939.11</v>
      </c>
      <c r="U73" t="n">
        <v>0.73</v>
      </c>
      <c r="V73" t="n">
        <v>0.85</v>
      </c>
      <c r="W73" t="n">
        <v>1.01</v>
      </c>
      <c r="X73" t="n">
        <v>0.18</v>
      </c>
      <c r="Y73" t="n">
        <v>1</v>
      </c>
      <c r="Z73" t="n">
        <v>10</v>
      </c>
    </row>
    <row r="74">
      <c r="A74" t="n">
        <v>35</v>
      </c>
      <c r="B74" t="n">
        <v>140</v>
      </c>
      <c r="C74" t="inlineStr">
        <is>
          <t xml:space="preserve">CONCLUIDO	</t>
        </is>
      </c>
      <c r="D74" t="n">
        <v>9.3767</v>
      </c>
      <c r="E74" t="n">
        <v>10.66</v>
      </c>
      <c r="F74" t="n">
        <v>7.24</v>
      </c>
      <c r="G74" t="n">
        <v>43.45</v>
      </c>
      <c r="H74" t="n">
        <v>0.6</v>
      </c>
      <c r="I74" t="n">
        <v>10</v>
      </c>
      <c r="J74" t="n">
        <v>291.47</v>
      </c>
      <c r="K74" t="n">
        <v>60.56</v>
      </c>
      <c r="L74" t="n">
        <v>9.75</v>
      </c>
      <c r="M74" t="n">
        <v>8</v>
      </c>
      <c r="N74" t="n">
        <v>81.16</v>
      </c>
      <c r="O74" t="n">
        <v>36181.64</v>
      </c>
      <c r="P74" t="n">
        <v>110.69</v>
      </c>
      <c r="Q74" t="n">
        <v>605.84</v>
      </c>
      <c r="R74" t="n">
        <v>29.87</v>
      </c>
      <c r="S74" t="n">
        <v>21.88</v>
      </c>
      <c r="T74" t="n">
        <v>2961.82</v>
      </c>
      <c r="U74" t="n">
        <v>0.73</v>
      </c>
      <c r="V74" t="n">
        <v>0.85</v>
      </c>
      <c r="W74" t="n">
        <v>1.01</v>
      </c>
      <c r="X74" t="n">
        <v>0.18</v>
      </c>
      <c r="Y74" t="n">
        <v>1</v>
      </c>
      <c r="Z74" t="n">
        <v>10</v>
      </c>
    </row>
    <row r="75">
      <c r="A75" t="n">
        <v>36</v>
      </c>
      <c r="B75" t="n">
        <v>140</v>
      </c>
      <c r="C75" t="inlineStr">
        <is>
          <t xml:space="preserve">CONCLUIDO	</t>
        </is>
      </c>
      <c r="D75" t="n">
        <v>9.440899999999999</v>
      </c>
      <c r="E75" t="n">
        <v>10.59</v>
      </c>
      <c r="F75" t="n">
        <v>7.22</v>
      </c>
      <c r="G75" t="n">
        <v>48.14</v>
      </c>
      <c r="H75" t="n">
        <v>0.61</v>
      </c>
      <c r="I75" t="n">
        <v>9</v>
      </c>
      <c r="J75" t="n">
        <v>291.98</v>
      </c>
      <c r="K75" t="n">
        <v>60.56</v>
      </c>
      <c r="L75" t="n">
        <v>10</v>
      </c>
      <c r="M75" t="n">
        <v>7</v>
      </c>
      <c r="N75" t="n">
        <v>81.42</v>
      </c>
      <c r="O75" t="n">
        <v>36244.71</v>
      </c>
      <c r="P75" t="n">
        <v>109.97</v>
      </c>
      <c r="Q75" t="n">
        <v>605.86</v>
      </c>
      <c r="R75" t="n">
        <v>29.27</v>
      </c>
      <c r="S75" t="n">
        <v>21.88</v>
      </c>
      <c r="T75" t="n">
        <v>2669.08</v>
      </c>
      <c r="U75" t="n">
        <v>0.75</v>
      </c>
      <c r="V75" t="n">
        <v>0.86</v>
      </c>
      <c r="W75" t="n">
        <v>1</v>
      </c>
      <c r="X75" t="n">
        <v>0.16</v>
      </c>
      <c r="Y75" t="n">
        <v>1</v>
      </c>
      <c r="Z75" t="n">
        <v>10</v>
      </c>
    </row>
    <row r="76">
      <c r="A76" t="n">
        <v>37</v>
      </c>
      <c r="B76" t="n">
        <v>140</v>
      </c>
      <c r="C76" t="inlineStr">
        <is>
          <t xml:space="preserve">CONCLUIDO	</t>
        </is>
      </c>
      <c r="D76" t="n">
        <v>9.441599999999999</v>
      </c>
      <c r="E76" t="n">
        <v>10.59</v>
      </c>
      <c r="F76" t="n">
        <v>7.22</v>
      </c>
      <c r="G76" t="n">
        <v>48.14</v>
      </c>
      <c r="H76" t="n">
        <v>0.62</v>
      </c>
      <c r="I76" t="n">
        <v>9</v>
      </c>
      <c r="J76" t="n">
        <v>292.49</v>
      </c>
      <c r="K76" t="n">
        <v>60.56</v>
      </c>
      <c r="L76" t="n">
        <v>10.25</v>
      </c>
      <c r="M76" t="n">
        <v>7</v>
      </c>
      <c r="N76" t="n">
        <v>81.68000000000001</v>
      </c>
      <c r="O76" t="n">
        <v>36307.88</v>
      </c>
      <c r="P76" t="n">
        <v>110.1</v>
      </c>
      <c r="Q76" t="n">
        <v>605.84</v>
      </c>
      <c r="R76" t="n">
        <v>29.25</v>
      </c>
      <c r="S76" t="n">
        <v>21.88</v>
      </c>
      <c r="T76" t="n">
        <v>2654.96</v>
      </c>
      <c r="U76" t="n">
        <v>0.75</v>
      </c>
      <c r="V76" t="n">
        <v>0.86</v>
      </c>
      <c r="W76" t="n">
        <v>1</v>
      </c>
      <c r="X76" t="n">
        <v>0.16</v>
      </c>
      <c r="Y76" t="n">
        <v>1</v>
      </c>
      <c r="Z76" t="n">
        <v>10</v>
      </c>
    </row>
    <row r="77">
      <c r="A77" t="n">
        <v>38</v>
      </c>
      <c r="B77" t="n">
        <v>140</v>
      </c>
      <c r="C77" t="inlineStr">
        <is>
          <t xml:space="preserve">CONCLUIDO	</t>
        </is>
      </c>
      <c r="D77" t="n">
        <v>9.4429</v>
      </c>
      <c r="E77" t="n">
        <v>10.59</v>
      </c>
      <c r="F77" t="n">
        <v>7.22</v>
      </c>
      <c r="G77" t="n">
        <v>48.13</v>
      </c>
      <c r="H77" t="n">
        <v>0.64</v>
      </c>
      <c r="I77" t="n">
        <v>9</v>
      </c>
      <c r="J77" t="n">
        <v>293</v>
      </c>
      <c r="K77" t="n">
        <v>60.56</v>
      </c>
      <c r="L77" t="n">
        <v>10.5</v>
      </c>
      <c r="M77" t="n">
        <v>7</v>
      </c>
      <c r="N77" t="n">
        <v>81.95</v>
      </c>
      <c r="O77" t="n">
        <v>36371.17</v>
      </c>
      <c r="P77" t="n">
        <v>109.88</v>
      </c>
      <c r="Q77" t="n">
        <v>605.84</v>
      </c>
      <c r="R77" t="n">
        <v>29.13</v>
      </c>
      <c r="S77" t="n">
        <v>21.88</v>
      </c>
      <c r="T77" t="n">
        <v>2596.87</v>
      </c>
      <c r="U77" t="n">
        <v>0.75</v>
      </c>
      <c r="V77" t="n">
        <v>0.86</v>
      </c>
      <c r="W77" t="n">
        <v>1.01</v>
      </c>
      <c r="X77" t="n">
        <v>0.16</v>
      </c>
      <c r="Y77" t="n">
        <v>1</v>
      </c>
      <c r="Z77" t="n">
        <v>10</v>
      </c>
    </row>
    <row r="78">
      <c r="A78" t="n">
        <v>39</v>
      </c>
      <c r="B78" t="n">
        <v>140</v>
      </c>
      <c r="C78" t="inlineStr">
        <is>
          <t xml:space="preserve">CONCLUIDO	</t>
        </is>
      </c>
      <c r="D78" t="n">
        <v>9.436400000000001</v>
      </c>
      <c r="E78" t="n">
        <v>10.6</v>
      </c>
      <c r="F78" t="n">
        <v>7.23</v>
      </c>
      <c r="G78" t="n">
        <v>48.17</v>
      </c>
      <c r="H78" t="n">
        <v>0.65</v>
      </c>
      <c r="I78" t="n">
        <v>9</v>
      </c>
      <c r="J78" t="n">
        <v>293.52</v>
      </c>
      <c r="K78" t="n">
        <v>60.56</v>
      </c>
      <c r="L78" t="n">
        <v>10.75</v>
      </c>
      <c r="M78" t="n">
        <v>7</v>
      </c>
      <c r="N78" t="n">
        <v>82.20999999999999</v>
      </c>
      <c r="O78" t="n">
        <v>36434.56</v>
      </c>
      <c r="P78" t="n">
        <v>108.8</v>
      </c>
      <c r="Q78" t="n">
        <v>605.86</v>
      </c>
      <c r="R78" t="n">
        <v>29.39</v>
      </c>
      <c r="S78" t="n">
        <v>21.88</v>
      </c>
      <c r="T78" t="n">
        <v>2726.05</v>
      </c>
      <c r="U78" t="n">
        <v>0.74</v>
      </c>
      <c r="V78" t="n">
        <v>0.86</v>
      </c>
      <c r="W78" t="n">
        <v>1</v>
      </c>
      <c r="X78" t="n">
        <v>0.17</v>
      </c>
      <c r="Y78" t="n">
        <v>1</v>
      </c>
      <c r="Z78" t="n">
        <v>10</v>
      </c>
    </row>
    <row r="79">
      <c r="A79" t="n">
        <v>40</v>
      </c>
      <c r="B79" t="n">
        <v>140</v>
      </c>
      <c r="C79" t="inlineStr">
        <is>
          <t xml:space="preserve">CONCLUIDO	</t>
        </is>
      </c>
      <c r="D79" t="n">
        <v>9.501899999999999</v>
      </c>
      <c r="E79" t="n">
        <v>10.52</v>
      </c>
      <c r="F79" t="n">
        <v>7.21</v>
      </c>
      <c r="G79" t="n">
        <v>54.04</v>
      </c>
      <c r="H79" t="n">
        <v>0.67</v>
      </c>
      <c r="I79" t="n">
        <v>8</v>
      </c>
      <c r="J79" t="n">
        <v>294.03</v>
      </c>
      <c r="K79" t="n">
        <v>60.56</v>
      </c>
      <c r="L79" t="n">
        <v>11</v>
      </c>
      <c r="M79" t="n">
        <v>6</v>
      </c>
      <c r="N79" t="n">
        <v>82.48</v>
      </c>
      <c r="O79" t="n">
        <v>36498.06</v>
      </c>
      <c r="P79" t="n">
        <v>107.64</v>
      </c>
      <c r="Q79" t="n">
        <v>605.84</v>
      </c>
      <c r="R79" t="n">
        <v>28.67</v>
      </c>
      <c r="S79" t="n">
        <v>21.88</v>
      </c>
      <c r="T79" t="n">
        <v>2370.95</v>
      </c>
      <c r="U79" t="n">
        <v>0.76</v>
      </c>
      <c r="V79" t="n">
        <v>0.86</v>
      </c>
      <c r="W79" t="n">
        <v>1.01</v>
      </c>
      <c r="X79" t="n">
        <v>0.15</v>
      </c>
      <c r="Y79" t="n">
        <v>1</v>
      </c>
      <c r="Z79" t="n">
        <v>10</v>
      </c>
    </row>
    <row r="80">
      <c r="A80" t="n">
        <v>41</v>
      </c>
      <c r="B80" t="n">
        <v>140</v>
      </c>
      <c r="C80" t="inlineStr">
        <is>
          <t xml:space="preserve">CONCLUIDO	</t>
        </is>
      </c>
      <c r="D80" t="n">
        <v>9.513</v>
      </c>
      <c r="E80" t="n">
        <v>10.51</v>
      </c>
      <c r="F80" t="n">
        <v>7.19</v>
      </c>
      <c r="G80" t="n">
        <v>53.95</v>
      </c>
      <c r="H80" t="n">
        <v>0.68</v>
      </c>
      <c r="I80" t="n">
        <v>8</v>
      </c>
      <c r="J80" t="n">
        <v>294.55</v>
      </c>
      <c r="K80" t="n">
        <v>60.56</v>
      </c>
      <c r="L80" t="n">
        <v>11.25</v>
      </c>
      <c r="M80" t="n">
        <v>6</v>
      </c>
      <c r="N80" t="n">
        <v>82.73999999999999</v>
      </c>
      <c r="O80" t="n">
        <v>36561.67</v>
      </c>
      <c r="P80" t="n">
        <v>107.64</v>
      </c>
      <c r="Q80" t="n">
        <v>605.89</v>
      </c>
      <c r="R80" t="n">
        <v>28.45</v>
      </c>
      <c r="S80" t="n">
        <v>21.88</v>
      </c>
      <c r="T80" t="n">
        <v>2264.04</v>
      </c>
      <c r="U80" t="n">
        <v>0.77</v>
      </c>
      <c r="V80" t="n">
        <v>0.86</v>
      </c>
      <c r="W80" t="n">
        <v>1</v>
      </c>
      <c r="X80" t="n">
        <v>0.14</v>
      </c>
      <c r="Y80" t="n">
        <v>1</v>
      </c>
      <c r="Z80" t="n">
        <v>10</v>
      </c>
    </row>
    <row r="81">
      <c r="A81" t="n">
        <v>42</v>
      </c>
      <c r="B81" t="n">
        <v>140</v>
      </c>
      <c r="C81" t="inlineStr">
        <is>
          <t xml:space="preserve">CONCLUIDO	</t>
        </is>
      </c>
      <c r="D81" t="n">
        <v>9.52</v>
      </c>
      <c r="E81" t="n">
        <v>10.5</v>
      </c>
      <c r="F81" t="n">
        <v>7.19</v>
      </c>
      <c r="G81" t="n">
        <v>53.89</v>
      </c>
      <c r="H81" t="n">
        <v>0.6899999999999999</v>
      </c>
      <c r="I81" t="n">
        <v>8</v>
      </c>
      <c r="J81" t="n">
        <v>295.06</v>
      </c>
      <c r="K81" t="n">
        <v>60.56</v>
      </c>
      <c r="L81" t="n">
        <v>11.5</v>
      </c>
      <c r="M81" t="n">
        <v>6</v>
      </c>
      <c r="N81" t="n">
        <v>83.01000000000001</v>
      </c>
      <c r="O81" t="n">
        <v>36625.39</v>
      </c>
      <c r="P81" t="n">
        <v>106.83</v>
      </c>
      <c r="Q81" t="n">
        <v>605.84</v>
      </c>
      <c r="R81" t="n">
        <v>28.17</v>
      </c>
      <c r="S81" t="n">
        <v>21.88</v>
      </c>
      <c r="T81" t="n">
        <v>2123.46</v>
      </c>
      <c r="U81" t="n">
        <v>0.78</v>
      </c>
      <c r="V81" t="n">
        <v>0.86</v>
      </c>
      <c r="W81" t="n">
        <v>1</v>
      </c>
      <c r="X81" t="n">
        <v>0.13</v>
      </c>
      <c r="Y81" t="n">
        <v>1</v>
      </c>
      <c r="Z81" t="n">
        <v>10</v>
      </c>
    </row>
    <row r="82">
      <c r="A82" t="n">
        <v>43</v>
      </c>
      <c r="B82" t="n">
        <v>140</v>
      </c>
      <c r="C82" t="inlineStr">
        <is>
          <t xml:space="preserve">CONCLUIDO	</t>
        </is>
      </c>
      <c r="D82" t="n">
        <v>9.513</v>
      </c>
      <c r="E82" t="n">
        <v>10.51</v>
      </c>
      <c r="F82" t="n">
        <v>7.19</v>
      </c>
      <c r="G82" t="n">
        <v>53.95</v>
      </c>
      <c r="H82" t="n">
        <v>0.71</v>
      </c>
      <c r="I82" t="n">
        <v>8</v>
      </c>
      <c r="J82" t="n">
        <v>295.58</v>
      </c>
      <c r="K82" t="n">
        <v>60.56</v>
      </c>
      <c r="L82" t="n">
        <v>11.75</v>
      </c>
      <c r="M82" t="n">
        <v>6</v>
      </c>
      <c r="N82" t="n">
        <v>83.28</v>
      </c>
      <c r="O82" t="n">
        <v>36689.22</v>
      </c>
      <c r="P82" t="n">
        <v>106.32</v>
      </c>
      <c r="Q82" t="n">
        <v>605.84</v>
      </c>
      <c r="R82" t="n">
        <v>28.27</v>
      </c>
      <c r="S82" t="n">
        <v>21.88</v>
      </c>
      <c r="T82" t="n">
        <v>2170.9</v>
      </c>
      <c r="U82" t="n">
        <v>0.77</v>
      </c>
      <c r="V82" t="n">
        <v>0.86</v>
      </c>
      <c r="W82" t="n">
        <v>1</v>
      </c>
      <c r="X82" t="n">
        <v>0.14</v>
      </c>
      <c r="Y82" t="n">
        <v>1</v>
      </c>
      <c r="Z82" t="n">
        <v>10</v>
      </c>
    </row>
    <row r="83">
      <c r="A83" t="n">
        <v>44</v>
      </c>
      <c r="B83" t="n">
        <v>140</v>
      </c>
      <c r="C83" t="inlineStr">
        <is>
          <t xml:space="preserve">CONCLUIDO	</t>
        </is>
      </c>
      <c r="D83" t="n">
        <v>9.512</v>
      </c>
      <c r="E83" t="n">
        <v>10.51</v>
      </c>
      <c r="F83" t="n">
        <v>7.19</v>
      </c>
      <c r="G83" t="n">
        <v>53.96</v>
      </c>
      <c r="H83" t="n">
        <v>0.72</v>
      </c>
      <c r="I83" t="n">
        <v>8</v>
      </c>
      <c r="J83" t="n">
        <v>296.1</v>
      </c>
      <c r="K83" t="n">
        <v>60.56</v>
      </c>
      <c r="L83" t="n">
        <v>12</v>
      </c>
      <c r="M83" t="n">
        <v>6</v>
      </c>
      <c r="N83" t="n">
        <v>83.54000000000001</v>
      </c>
      <c r="O83" t="n">
        <v>36753.16</v>
      </c>
      <c r="P83" t="n">
        <v>105.58</v>
      </c>
      <c r="Q83" t="n">
        <v>605.84</v>
      </c>
      <c r="R83" t="n">
        <v>28.31</v>
      </c>
      <c r="S83" t="n">
        <v>21.88</v>
      </c>
      <c r="T83" t="n">
        <v>2194.03</v>
      </c>
      <c r="U83" t="n">
        <v>0.77</v>
      </c>
      <c r="V83" t="n">
        <v>0.86</v>
      </c>
      <c r="W83" t="n">
        <v>1</v>
      </c>
      <c r="X83" t="n">
        <v>0.14</v>
      </c>
      <c r="Y83" t="n">
        <v>1</v>
      </c>
      <c r="Z83" t="n">
        <v>10</v>
      </c>
    </row>
    <row r="84">
      <c r="A84" t="n">
        <v>45</v>
      </c>
      <c r="B84" t="n">
        <v>140</v>
      </c>
      <c r="C84" t="inlineStr">
        <is>
          <t xml:space="preserve">CONCLUIDO	</t>
        </is>
      </c>
      <c r="D84" t="n">
        <v>9.512499999999999</v>
      </c>
      <c r="E84" t="n">
        <v>10.51</v>
      </c>
      <c r="F84" t="n">
        <v>7.19</v>
      </c>
      <c r="G84" t="n">
        <v>53.95</v>
      </c>
      <c r="H84" t="n">
        <v>0.74</v>
      </c>
      <c r="I84" t="n">
        <v>8</v>
      </c>
      <c r="J84" t="n">
        <v>296.62</v>
      </c>
      <c r="K84" t="n">
        <v>60.56</v>
      </c>
      <c r="L84" t="n">
        <v>12.25</v>
      </c>
      <c r="M84" t="n">
        <v>6</v>
      </c>
      <c r="N84" t="n">
        <v>83.81</v>
      </c>
      <c r="O84" t="n">
        <v>36817.22</v>
      </c>
      <c r="P84" t="n">
        <v>105.18</v>
      </c>
      <c r="Q84" t="n">
        <v>605.84</v>
      </c>
      <c r="R84" t="n">
        <v>28.39</v>
      </c>
      <c r="S84" t="n">
        <v>21.88</v>
      </c>
      <c r="T84" t="n">
        <v>2234.11</v>
      </c>
      <c r="U84" t="n">
        <v>0.77</v>
      </c>
      <c r="V84" t="n">
        <v>0.86</v>
      </c>
      <c r="W84" t="n">
        <v>1</v>
      </c>
      <c r="X84" t="n">
        <v>0.14</v>
      </c>
      <c r="Y84" t="n">
        <v>1</v>
      </c>
      <c r="Z84" t="n">
        <v>10</v>
      </c>
    </row>
    <row r="85">
      <c r="A85" t="n">
        <v>46</v>
      </c>
      <c r="B85" t="n">
        <v>140</v>
      </c>
      <c r="C85" t="inlineStr">
        <is>
          <t xml:space="preserve">CONCLUIDO	</t>
        </is>
      </c>
      <c r="D85" t="n">
        <v>9.571199999999999</v>
      </c>
      <c r="E85" t="n">
        <v>10.45</v>
      </c>
      <c r="F85" t="n">
        <v>7.18</v>
      </c>
      <c r="G85" t="n">
        <v>61.55</v>
      </c>
      <c r="H85" t="n">
        <v>0.75</v>
      </c>
      <c r="I85" t="n">
        <v>7</v>
      </c>
      <c r="J85" t="n">
        <v>297.14</v>
      </c>
      <c r="K85" t="n">
        <v>60.56</v>
      </c>
      <c r="L85" t="n">
        <v>12.5</v>
      </c>
      <c r="M85" t="n">
        <v>5</v>
      </c>
      <c r="N85" t="n">
        <v>84.08</v>
      </c>
      <c r="O85" t="n">
        <v>36881.39</v>
      </c>
      <c r="P85" t="n">
        <v>104.08</v>
      </c>
      <c r="Q85" t="n">
        <v>605.84</v>
      </c>
      <c r="R85" t="n">
        <v>27.97</v>
      </c>
      <c r="S85" t="n">
        <v>21.88</v>
      </c>
      <c r="T85" t="n">
        <v>2024.42</v>
      </c>
      <c r="U85" t="n">
        <v>0.78</v>
      </c>
      <c r="V85" t="n">
        <v>0.86</v>
      </c>
      <c r="W85" t="n">
        <v>1</v>
      </c>
      <c r="X85" t="n">
        <v>0.12</v>
      </c>
      <c r="Y85" t="n">
        <v>1</v>
      </c>
      <c r="Z85" t="n">
        <v>10</v>
      </c>
    </row>
    <row r="86">
      <c r="A86" t="n">
        <v>47</v>
      </c>
      <c r="B86" t="n">
        <v>140</v>
      </c>
      <c r="C86" t="inlineStr">
        <is>
          <t xml:space="preserve">CONCLUIDO	</t>
        </is>
      </c>
      <c r="D86" t="n">
        <v>9.5778</v>
      </c>
      <c r="E86" t="n">
        <v>10.44</v>
      </c>
      <c r="F86" t="n">
        <v>7.17</v>
      </c>
      <c r="G86" t="n">
        <v>61.49</v>
      </c>
      <c r="H86" t="n">
        <v>0.76</v>
      </c>
      <c r="I86" t="n">
        <v>7</v>
      </c>
      <c r="J86" t="n">
        <v>297.66</v>
      </c>
      <c r="K86" t="n">
        <v>60.56</v>
      </c>
      <c r="L86" t="n">
        <v>12.75</v>
      </c>
      <c r="M86" t="n">
        <v>5</v>
      </c>
      <c r="N86" t="n">
        <v>84.36</v>
      </c>
      <c r="O86" t="n">
        <v>36945.67</v>
      </c>
      <c r="P86" t="n">
        <v>103.88</v>
      </c>
      <c r="Q86" t="n">
        <v>605.84</v>
      </c>
      <c r="R86" t="n">
        <v>27.81</v>
      </c>
      <c r="S86" t="n">
        <v>21.88</v>
      </c>
      <c r="T86" t="n">
        <v>1946.07</v>
      </c>
      <c r="U86" t="n">
        <v>0.79</v>
      </c>
      <c r="V86" t="n">
        <v>0.86</v>
      </c>
      <c r="W86" t="n">
        <v>1</v>
      </c>
      <c r="X86" t="n">
        <v>0.12</v>
      </c>
      <c r="Y86" t="n">
        <v>1</v>
      </c>
      <c r="Z86" t="n">
        <v>10</v>
      </c>
    </row>
    <row r="87">
      <c r="A87" t="n">
        <v>48</v>
      </c>
      <c r="B87" t="n">
        <v>140</v>
      </c>
      <c r="C87" t="inlineStr">
        <is>
          <t xml:space="preserve">CONCLUIDO	</t>
        </is>
      </c>
      <c r="D87" t="n">
        <v>9.571400000000001</v>
      </c>
      <c r="E87" t="n">
        <v>10.45</v>
      </c>
      <c r="F87" t="n">
        <v>7.18</v>
      </c>
      <c r="G87" t="n">
        <v>61.55</v>
      </c>
      <c r="H87" t="n">
        <v>0.78</v>
      </c>
      <c r="I87" t="n">
        <v>7</v>
      </c>
      <c r="J87" t="n">
        <v>298.18</v>
      </c>
      <c r="K87" t="n">
        <v>60.56</v>
      </c>
      <c r="L87" t="n">
        <v>13</v>
      </c>
      <c r="M87" t="n">
        <v>5</v>
      </c>
      <c r="N87" t="n">
        <v>84.63</v>
      </c>
      <c r="O87" t="n">
        <v>37010.06</v>
      </c>
      <c r="P87" t="n">
        <v>104.43</v>
      </c>
      <c r="Q87" t="n">
        <v>605.84</v>
      </c>
      <c r="R87" t="n">
        <v>28.09</v>
      </c>
      <c r="S87" t="n">
        <v>21.88</v>
      </c>
      <c r="T87" t="n">
        <v>2086.21</v>
      </c>
      <c r="U87" t="n">
        <v>0.78</v>
      </c>
      <c r="V87" t="n">
        <v>0.86</v>
      </c>
      <c r="W87" t="n">
        <v>1</v>
      </c>
      <c r="X87" t="n">
        <v>0.12</v>
      </c>
      <c r="Y87" t="n">
        <v>1</v>
      </c>
      <c r="Z87" t="n">
        <v>10</v>
      </c>
    </row>
    <row r="88">
      <c r="A88" t="n">
        <v>49</v>
      </c>
      <c r="B88" t="n">
        <v>140</v>
      </c>
      <c r="C88" t="inlineStr">
        <is>
          <t xml:space="preserve">CONCLUIDO	</t>
        </is>
      </c>
      <c r="D88" t="n">
        <v>9.5663</v>
      </c>
      <c r="E88" t="n">
        <v>10.45</v>
      </c>
      <c r="F88" t="n">
        <v>7.19</v>
      </c>
      <c r="G88" t="n">
        <v>61.6</v>
      </c>
      <c r="H88" t="n">
        <v>0.79</v>
      </c>
      <c r="I88" t="n">
        <v>7</v>
      </c>
      <c r="J88" t="n">
        <v>298.71</v>
      </c>
      <c r="K88" t="n">
        <v>60.56</v>
      </c>
      <c r="L88" t="n">
        <v>13.25</v>
      </c>
      <c r="M88" t="n">
        <v>5</v>
      </c>
      <c r="N88" t="n">
        <v>84.90000000000001</v>
      </c>
      <c r="O88" t="n">
        <v>37074.57</v>
      </c>
      <c r="P88" t="n">
        <v>104.58</v>
      </c>
      <c r="Q88" t="n">
        <v>605.84</v>
      </c>
      <c r="R88" t="n">
        <v>28.22</v>
      </c>
      <c r="S88" t="n">
        <v>21.88</v>
      </c>
      <c r="T88" t="n">
        <v>2149.92</v>
      </c>
      <c r="U88" t="n">
        <v>0.78</v>
      </c>
      <c r="V88" t="n">
        <v>0.86</v>
      </c>
      <c r="W88" t="n">
        <v>1</v>
      </c>
      <c r="X88" t="n">
        <v>0.13</v>
      </c>
      <c r="Y88" t="n">
        <v>1</v>
      </c>
      <c r="Z88" t="n">
        <v>10</v>
      </c>
    </row>
    <row r="89">
      <c r="A89" t="n">
        <v>50</v>
      </c>
      <c r="B89" t="n">
        <v>140</v>
      </c>
      <c r="C89" t="inlineStr">
        <is>
          <t xml:space="preserve">CONCLUIDO	</t>
        </is>
      </c>
      <c r="D89" t="n">
        <v>9.5801</v>
      </c>
      <c r="E89" t="n">
        <v>10.44</v>
      </c>
      <c r="F89" t="n">
        <v>7.17</v>
      </c>
      <c r="G89" t="n">
        <v>61.47</v>
      </c>
      <c r="H89" t="n">
        <v>0.8</v>
      </c>
      <c r="I89" t="n">
        <v>7</v>
      </c>
      <c r="J89" t="n">
        <v>299.23</v>
      </c>
      <c r="K89" t="n">
        <v>60.56</v>
      </c>
      <c r="L89" t="n">
        <v>13.5</v>
      </c>
      <c r="M89" t="n">
        <v>5</v>
      </c>
      <c r="N89" t="n">
        <v>85.18000000000001</v>
      </c>
      <c r="O89" t="n">
        <v>37139.2</v>
      </c>
      <c r="P89" t="n">
        <v>103.81</v>
      </c>
      <c r="Q89" t="n">
        <v>605.88</v>
      </c>
      <c r="R89" t="n">
        <v>27.75</v>
      </c>
      <c r="S89" t="n">
        <v>21.88</v>
      </c>
      <c r="T89" t="n">
        <v>1916.25</v>
      </c>
      <c r="U89" t="n">
        <v>0.79</v>
      </c>
      <c r="V89" t="n">
        <v>0.86</v>
      </c>
      <c r="W89" t="n">
        <v>1</v>
      </c>
      <c r="X89" t="n">
        <v>0.11</v>
      </c>
      <c r="Y89" t="n">
        <v>1</v>
      </c>
      <c r="Z89" t="n">
        <v>10</v>
      </c>
    </row>
    <row r="90">
      <c r="A90" t="n">
        <v>51</v>
      </c>
      <c r="B90" t="n">
        <v>140</v>
      </c>
      <c r="C90" t="inlineStr">
        <is>
          <t xml:space="preserve">CONCLUIDO	</t>
        </is>
      </c>
      <c r="D90" t="n">
        <v>9.571899999999999</v>
      </c>
      <c r="E90" t="n">
        <v>10.45</v>
      </c>
      <c r="F90" t="n">
        <v>7.18</v>
      </c>
      <c r="G90" t="n">
        <v>61.55</v>
      </c>
      <c r="H90" t="n">
        <v>0.82</v>
      </c>
      <c r="I90" t="n">
        <v>7</v>
      </c>
      <c r="J90" t="n">
        <v>299.76</v>
      </c>
      <c r="K90" t="n">
        <v>60.56</v>
      </c>
      <c r="L90" t="n">
        <v>13.75</v>
      </c>
      <c r="M90" t="n">
        <v>5</v>
      </c>
      <c r="N90" t="n">
        <v>85.45</v>
      </c>
      <c r="O90" t="n">
        <v>37204.07</v>
      </c>
      <c r="P90" t="n">
        <v>103.28</v>
      </c>
      <c r="Q90" t="n">
        <v>605.87</v>
      </c>
      <c r="R90" t="n">
        <v>27.94</v>
      </c>
      <c r="S90" t="n">
        <v>21.88</v>
      </c>
      <c r="T90" t="n">
        <v>2013.69</v>
      </c>
      <c r="U90" t="n">
        <v>0.78</v>
      </c>
      <c r="V90" t="n">
        <v>0.86</v>
      </c>
      <c r="W90" t="n">
        <v>1</v>
      </c>
      <c r="X90" t="n">
        <v>0.12</v>
      </c>
      <c r="Y90" t="n">
        <v>1</v>
      </c>
      <c r="Z90" t="n">
        <v>10</v>
      </c>
    </row>
    <row r="91">
      <c r="A91" t="n">
        <v>52</v>
      </c>
      <c r="B91" t="n">
        <v>140</v>
      </c>
      <c r="C91" t="inlineStr">
        <is>
          <t xml:space="preserve">CONCLUIDO	</t>
        </is>
      </c>
      <c r="D91" t="n">
        <v>9.569900000000001</v>
      </c>
      <c r="E91" t="n">
        <v>10.45</v>
      </c>
      <c r="F91" t="n">
        <v>7.18</v>
      </c>
      <c r="G91" t="n">
        <v>61.57</v>
      </c>
      <c r="H91" t="n">
        <v>0.83</v>
      </c>
      <c r="I91" t="n">
        <v>7</v>
      </c>
      <c r="J91" t="n">
        <v>300.28</v>
      </c>
      <c r="K91" t="n">
        <v>60.56</v>
      </c>
      <c r="L91" t="n">
        <v>14</v>
      </c>
      <c r="M91" t="n">
        <v>5</v>
      </c>
      <c r="N91" t="n">
        <v>85.73</v>
      </c>
      <c r="O91" t="n">
        <v>37268.93</v>
      </c>
      <c r="P91" t="n">
        <v>102.79</v>
      </c>
      <c r="Q91" t="n">
        <v>605.84</v>
      </c>
      <c r="R91" t="n">
        <v>28.13</v>
      </c>
      <c r="S91" t="n">
        <v>21.88</v>
      </c>
      <c r="T91" t="n">
        <v>2107.78</v>
      </c>
      <c r="U91" t="n">
        <v>0.78</v>
      </c>
      <c r="V91" t="n">
        <v>0.86</v>
      </c>
      <c r="W91" t="n">
        <v>1</v>
      </c>
      <c r="X91" t="n">
        <v>0.13</v>
      </c>
      <c r="Y91" t="n">
        <v>1</v>
      </c>
      <c r="Z91" t="n">
        <v>10</v>
      </c>
    </row>
    <row r="92">
      <c r="A92" t="n">
        <v>53</v>
      </c>
      <c r="B92" t="n">
        <v>140</v>
      </c>
      <c r="C92" t="inlineStr">
        <is>
          <t xml:space="preserve">CONCLUIDO	</t>
        </is>
      </c>
      <c r="D92" t="n">
        <v>9.579800000000001</v>
      </c>
      <c r="E92" t="n">
        <v>10.44</v>
      </c>
      <c r="F92" t="n">
        <v>7.17</v>
      </c>
      <c r="G92" t="n">
        <v>61.47</v>
      </c>
      <c r="H92" t="n">
        <v>0.84</v>
      </c>
      <c r="I92" t="n">
        <v>7</v>
      </c>
      <c r="J92" t="n">
        <v>300.81</v>
      </c>
      <c r="K92" t="n">
        <v>60.56</v>
      </c>
      <c r="L92" t="n">
        <v>14.25</v>
      </c>
      <c r="M92" t="n">
        <v>5</v>
      </c>
      <c r="N92" t="n">
        <v>86</v>
      </c>
      <c r="O92" t="n">
        <v>37333.9</v>
      </c>
      <c r="P92" t="n">
        <v>101.65</v>
      </c>
      <c r="Q92" t="n">
        <v>605.84</v>
      </c>
      <c r="R92" t="n">
        <v>27.69</v>
      </c>
      <c r="S92" t="n">
        <v>21.88</v>
      </c>
      <c r="T92" t="n">
        <v>1884.59</v>
      </c>
      <c r="U92" t="n">
        <v>0.79</v>
      </c>
      <c r="V92" t="n">
        <v>0.86</v>
      </c>
      <c r="W92" t="n">
        <v>1</v>
      </c>
      <c r="X92" t="n">
        <v>0.11</v>
      </c>
      <c r="Y92" t="n">
        <v>1</v>
      </c>
      <c r="Z92" t="n">
        <v>10</v>
      </c>
    </row>
    <row r="93">
      <c r="A93" t="n">
        <v>54</v>
      </c>
      <c r="B93" t="n">
        <v>140</v>
      </c>
      <c r="C93" t="inlineStr">
        <is>
          <t xml:space="preserve">CONCLUIDO	</t>
        </is>
      </c>
      <c r="D93" t="n">
        <v>9.652799999999999</v>
      </c>
      <c r="E93" t="n">
        <v>10.36</v>
      </c>
      <c r="F93" t="n">
        <v>7.15</v>
      </c>
      <c r="G93" t="n">
        <v>71.45</v>
      </c>
      <c r="H93" t="n">
        <v>0.86</v>
      </c>
      <c r="I93" t="n">
        <v>6</v>
      </c>
      <c r="J93" t="n">
        <v>301.34</v>
      </c>
      <c r="K93" t="n">
        <v>60.56</v>
      </c>
      <c r="L93" t="n">
        <v>14.5</v>
      </c>
      <c r="M93" t="n">
        <v>4</v>
      </c>
      <c r="N93" t="n">
        <v>86.28</v>
      </c>
      <c r="O93" t="n">
        <v>37399</v>
      </c>
      <c r="P93" t="n">
        <v>100.75</v>
      </c>
      <c r="Q93" t="n">
        <v>605.85</v>
      </c>
      <c r="R93" t="n">
        <v>26.94</v>
      </c>
      <c r="S93" t="n">
        <v>21.88</v>
      </c>
      <c r="T93" t="n">
        <v>1518.02</v>
      </c>
      <c r="U93" t="n">
        <v>0.8100000000000001</v>
      </c>
      <c r="V93" t="n">
        <v>0.87</v>
      </c>
      <c r="W93" t="n">
        <v>1</v>
      </c>
      <c r="X93" t="n">
        <v>0.09</v>
      </c>
      <c r="Y93" t="n">
        <v>1</v>
      </c>
      <c r="Z93" t="n">
        <v>10</v>
      </c>
    </row>
    <row r="94">
      <c r="A94" t="n">
        <v>55</v>
      </c>
      <c r="B94" t="n">
        <v>140</v>
      </c>
      <c r="C94" t="inlineStr">
        <is>
          <t xml:space="preserve">CONCLUIDO	</t>
        </is>
      </c>
      <c r="D94" t="n">
        <v>9.645</v>
      </c>
      <c r="E94" t="n">
        <v>10.37</v>
      </c>
      <c r="F94" t="n">
        <v>7.15</v>
      </c>
      <c r="G94" t="n">
        <v>71.54000000000001</v>
      </c>
      <c r="H94" t="n">
        <v>0.87</v>
      </c>
      <c r="I94" t="n">
        <v>6</v>
      </c>
      <c r="J94" t="n">
        <v>301.86</v>
      </c>
      <c r="K94" t="n">
        <v>60.56</v>
      </c>
      <c r="L94" t="n">
        <v>14.75</v>
      </c>
      <c r="M94" t="n">
        <v>3</v>
      </c>
      <c r="N94" t="n">
        <v>86.56</v>
      </c>
      <c r="O94" t="n">
        <v>37464.21</v>
      </c>
      <c r="P94" t="n">
        <v>100.55</v>
      </c>
      <c r="Q94" t="n">
        <v>605.84</v>
      </c>
      <c r="R94" t="n">
        <v>27.04</v>
      </c>
      <c r="S94" t="n">
        <v>21.88</v>
      </c>
      <c r="T94" t="n">
        <v>1565.75</v>
      </c>
      <c r="U94" t="n">
        <v>0.8100000000000001</v>
      </c>
      <c r="V94" t="n">
        <v>0.86</v>
      </c>
      <c r="W94" t="n">
        <v>1</v>
      </c>
      <c r="X94" t="n">
        <v>0.1</v>
      </c>
      <c r="Y94" t="n">
        <v>1</v>
      </c>
      <c r="Z94" t="n">
        <v>10</v>
      </c>
    </row>
    <row r="95">
      <c r="A95" t="n">
        <v>56</v>
      </c>
      <c r="B95" t="n">
        <v>140</v>
      </c>
      <c r="C95" t="inlineStr">
        <is>
          <t xml:space="preserve">CONCLUIDO	</t>
        </is>
      </c>
      <c r="D95" t="n">
        <v>9.6432</v>
      </c>
      <c r="E95" t="n">
        <v>10.37</v>
      </c>
      <c r="F95" t="n">
        <v>7.16</v>
      </c>
      <c r="G95" t="n">
        <v>71.56</v>
      </c>
      <c r="H95" t="n">
        <v>0.88</v>
      </c>
      <c r="I95" t="n">
        <v>6</v>
      </c>
      <c r="J95" t="n">
        <v>302.39</v>
      </c>
      <c r="K95" t="n">
        <v>60.56</v>
      </c>
      <c r="L95" t="n">
        <v>15</v>
      </c>
      <c r="M95" t="n">
        <v>3</v>
      </c>
      <c r="N95" t="n">
        <v>86.84</v>
      </c>
      <c r="O95" t="n">
        <v>37529.55</v>
      </c>
      <c r="P95" t="n">
        <v>100.24</v>
      </c>
      <c r="Q95" t="n">
        <v>605.84</v>
      </c>
      <c r="R95" t="n">
        <v>27.21</v>
      </c>
      <c r="S95" t="n">
        <v>21.88</v>
      </c>
      <c r="T95" t="n">
        <v>1653.59</v>
      </c>
      <c r="U95" t="n">
        <v>0.8</v>
      </c>
      <c r="V95" t="n">
        <v>0.86</v>
      </c>
      <c r="W95" t="n">
        <v>1</v>
      </c>
      <c r="X95" t="n">
        <v>0.1</v>
      </c>
      <c r="Y95" t="n">
        <v>1</v>
      </c>
      <c r="Z95" t="n">
        <v>10</v>
      </c>
    </row>
    <row r="96">
      <c r="A96" t="n">
        <v>57</v>
      </c>
      <c r="B96" t="n">
        <v>140</v>
      </c>
      <c r="C96" t="inlineStr">
        <is>
          <t xml:space="preserve">CONCLUIDO	</t>
        </is>
      </c>
      <c r="D96" t="n">
        <v>9.6432</v>
      </c>
      <c r="E96" t="n">
        <v>10.37</v>
      </c>
      <c r="F96" t="n">
        <v>7.16</v>
      </c>
      <c r="G96" t="n">
        <v>71.56</v>
      </c>
      <c r="H96" t="n">
        <v>0.9</v>
      </c>
      <c r="I96" t="n">
        <v>6</v>
      </c>
      <c r="J96" t="n">
        <v>302.92</v>
      </c>
      <c r="K96" t="n">
        <v>60.56</v>
      </c>
      <c r="L96" t="n">
        <v>15.25</v>
      </c>
      <c r="M96" t="n">
        <v>3</v>
      </c>
      <c r="N96" t="n">
        <v>87.12</v>
      </c>
      <c r="O96" t="n">
        <v>37595</v>
      </c>
      <c r="P96" t="n">
        <v>99.98</v>
      </c>
      <c r="Q96" t="n">
        <v>605.85</v>
      </c>
      <c r="R96" t="n">
        <v>27.24</v>
      </c>
      <c r="S96" t="n">
        <v>21.88</v>
      </c>
      <c r="T96" t="n">
        <v>1666.04</v>
      </c>
      <c r="U96" t="n">
        <v>0.8</v>
      </c>
      <c r="V96" t="n">
        <v>0.86</v>
      </c>
      <c r="W96" t="n">
        <v>1</v>
      </c>
      <c r="X96" t="n">
        <v>0.1</v>
      </c>
      <c r="Y96" t="n">
        <v>1</v>
      </c>
      <c r="Z96" t="n">
        <v>10</v>
      </c>
    </row>
    <row r="97">
      <c r="A97" t="n">
        <v>58</v>
      </c>
      <c r="B97" t="n">
        <v>140</v>
      </c>
      <c r="C97" t="inlineStr">
        <is>
          <t xml:space="preserve">CONCLUIDO	</t>
        </is>
      </c>
      <c r="D97" t="n">
        <v>9.638299999999999</v>
      </c>
      <c r="E97" t="n">
        <v>10.38</v>
      </c>
      <c r="F97" t="n">
        <v>7.16</v>
      </c>
      <c r="G97" t="n">
        <v>71.61</v>
      </c>
      <c r="H97" t="n">
        <v>0.91</v>
      </c>
      <c r="I97" t="n">
        <v>6</v>
      </c>
      <c r="J97" t="n">
        <v>303.46</v>
      </c>
      <c r="K97" t="n">
        <v>60.56</v>
      </c>
      <c r="L97" t="n">
        <v>15.5</v>
      </c>
      <c r="M97" t="n">
        <v>2</v>
      </c>
      <c r="N97" t="n">
        <v>87.40000000000001</v>
      </c>
      <c r="O97" t="n">
        <v>37660.57</v>
      </c>
      <c r="P97" t="n">
        <v>99.92</v>
      </c>
      <c r="Q97" t="n">
        <v>605.88</v>
      </c>
      <c r="R97" t="n">
        <v>27.25</v>
      </c>
      <c r="S97" t="n">
        <v>21.88</v>
      </c>
      <c r="T97" t="n">
        <v>1674.18</v>
      </c>
      <c r="U97" t="n">
        <v>0.8</v>
      </c>
      <c r="V97" t="n">
        <v>0.86</v>
      </c>
      <c r="W97" t="n">
        <v>1</v>
      </c>
      <c r="X97" t="n">
        <v>0.1</v>
      </c>
      <c r="Y97" t="n">
        <v>1</v>
      </c>
      <c r="Z97" t="n">
        <v>10</v>
      </c>
    </row>
    <row r="98">
      <c r="A98" t="n">
        <v>59</v>
      </c>
      <c r="B98" t="n">
        <v>140</v>
      </c>
      <c r="C98" t="inlineStr">
        <is>
          <t xml:space="preserve">CONCLUIDO	</t>
        </is>
      </c>
      <c r="D98" t="n">
        <v>9.639799999999999</v>
      </c>
      <c r="E98" t="n">
        <v>10.37</v>
      </c>
      <c r="F98" t="n">
        <v>7.16</v>
      </c>
      <c r="G98" t="n">
        <v>71.59</v>
      </c>
      <c r="H98" t="n">
        <v>0.92</v>
      </c>
      <c r="I98" t="n">
        <v>6</v>
      </c>
      <c r="J98" t="n">
        <v>303.99</v>
      </c>
      <c r="K98" t="n">
        <v>60.56</v>
      </c>
      <c r="L98" t="n">
        <v>15.75</v>
      </c>
      <c r="M98" t="n">
        <v>1</v>
      </c>
      <c r="N98" t="n">
        <v>87.68000000000001</v>
      </c>
      <c r="O98" t="n">
        <v>37726.27</v>
      </c>
      <c r="P98" t="n">
        <v>99.95</v>
      </c>
      <c r="Q98" t="n">
        <v>605.84</v>
      </c>
      <c r="R98" t="n">
        <v>27.24</v>
      </c>
      <c r="S98" t="n">
        <v>21.88</v>
      </c>
      <c r="T98" t="n">
        <v>1667.45</v>
      </c>
      <c r="U98" t="n">
        <v>0.8</v>
      </c>
      <c r="V98" t="n">
        <v>0.86</v>
      </c>
      <c r="W98" t="n">
        <v>1</v>
      </c>
      <c r="X98" t="n">
        <v>0.1</v>
      </c>
      <c r="Y98" t="n">
        <v>1</v>
      </c>
      <c r="Z98" t="n">
        <v>10</v>
      </c>
    </row>
    <row r="99">
      <c r="A99" t="n">
        <v>60</v>
      </c>
      <c r="B99" t="n">
        <v>140</v>
      </c>
      <c r="C99" t="inlineStr">
        <is>
          <t xml:space="preserve">CONCLUIDO	</t>
        </is>
      </c>
      <c r="D99" t="n">
        <v>9.6419</v>
      </c>
      <c r="E99" t="n">
        <v>10.37</v>
      </c>
      <c r="F99" t="n">
        <v>7.16</v>
      </c>
      <c r="G99" t="n">
        <v>71.56999999999999</v>
      </c>
      <c r="H99" t="n">
        <v>0.9399999999999999</v>
      </c>
      <c r="I99" t="n">
        <v>6</v>
      </c>
      <c r="J99" t="n">
        <v>304.52</v>
      </c>
      <c r="K99" t="n">
        <v>60.56</v>
      </c>
      <c r="L99" t="n">
        <v>16</v>
      </c>
      <c r="M99" t="n">
        <v>1</v>
      </c>
      <c r="N99" t="n">
        <v>87.97</v>
      </c>
      <c r="O99" t="n">
        <v>37792.08</v>
      </c>
      <c r="P99" t="n">
        <v>100.07</v>
      </c>
      <c r="Q99" t="n">
        <v>605.84</v>
      </c>
      <c r="R99" t="n">
        <v>27.1</v>
      </c>
      <c r="S99" t="n">
        <v>21.88</v>
      </c>
      <c r="T99" t="n">
        <v>1594.74</v>
      </c>
      <c r="U99" t="n">
        <v>0.8100000000000001</v>
      </c>
      <c r="V99" t="n">
        <v>0.86</v>
      </c>
      <c r="W99" t="n">
        <v>1</v>
      </c>
      <c r="X99" t="n">
        <v>0.1</v>
      </c>
      <c r="Y99" t="n">
        <v>1</v>
      </c>
      <c r="Z99" t="n">
        <v>10</v>
      </c>
    </row>
    <row r="100">
      <c r="A100" t="n">
        <v>61</v>
      </c>
      <c r="B100" t="n">
        <v>140</v>
      </c>
      <c r="C100" t="inlineStr">
        <is>
          <t xml:space="preserve">CONCLUIDO	</t>
        </is>
      </c>
      <c r="D100" t="n">
        <v>9.645300000000001</v>
      </c>
      <c r="E100" t="n">
        <v>10.37</v>
      </c>
      <c r="F100" t="n">
        <v>7.15</v>
      </c>
      <c r="G100" t="n">
        <v>71.53</v>
      </c>
      <c r="H100" t="n">
        <v>0.95</v>
      </c>
      <c r="I100" t="n">
        <v>6</v>
      </c>
      <c r="J100" t="n">
        <v>305.06</v>
      </c>
      <c r="K100" t="n">
        <v>60.56</v>
      </c>
      <c r="L100" t="n">
        <v>16.25</v>
      </c>
      <c r="M100" t="n">
        <v>1</v>
      </c>
      <c r="N100" t="n">
        <v>88.25</v>
      </c>
      <c r="O100" t="n">
        <v>37858.02</v>
      </c>
      <c r="P100" t="n">
        <v>100.19</v>
      </c>
      <c r="Q100" t="n">
        <v>605.84</v>
      </c>
      <c r="R100" t="n">
        <v>27.04</v>
      </c>
      <c r="S100" t="n">
        <v>21.88</v>
      </c>
      <c r="T100" t="n">
        <v>1567.52</v>
      </c>
      <c r="U100" t="n">
        <v>0.8100000000000001</v>
      </c>
      <c r="V100" t="n">
        <v>0.86</v>
      </c>
      <c r="W100" t="n">
        <v>1</v>
      </c>
      <c r="X100" t="n">
        <v>0.1</v>
      </c>
      <c r="Y100" t="n">
        <v>1</v>
      </c>
      <c r="Z100" t="n">
        <v>10</v>
      </c>
    </row>
    <row r="101">
      <c r="A101" t="n">
        <v>62</v>
      </c>
      <c r="B101" t="n">
        <v>140</v>
      </c>
      <c r="C101" t="inlineStr">
        <is>
          <t xml:space="preserve">CONCLUIDO	</t>
        </is>
      </c>
      <c r="D101" t="n">
        <v>9.6432</v>
      </c>
      <c r="E101" t="n">
        <v>10.37</v>
      </c>
      <c r="F101" t="n">
        <v>7.16</v>
      </c>
      <c r="G101" t="n">
        <v>71.56</v>
      </c>
      <c r="H101" t="n">
        <v>0.96</v>
      </c>
      <c r="I101" t="n">
        <v>6</v>
      </c>
      <c r="J101" t="n">
        <v>305.59</v>
      </c>
      <c r="K101" t="n">
        <v>60.56</v>
      </c>
      <c r="L101" t="n">
        <v>16.5</v>
      </c>
      <c r="M101" t="n">
        <v>1</v>
      </c>
      <c r="N101" t="n">
        <v>88.54000000000001</v>
      </c>
      <c r="O101" t="n">
        <v>37924.08</v>
      </c>
      <c r="P101" t="n">
        <v>100.15</v>
      </c>
      <c r="Q101" t="n">
        <v>605.84</v>
      </c>
      <c r="R101" t="n">
        <v>27.13</v>
      </c>
      <c r="S101" t="n">
        <v>21.88</v>
      </c>
      <c r="T101" t="n">
        <v>1612.15</v>
      </c>
      <c r="U101" t="n">
        <v>0.8100000000000001</v>
      </c>
      <c r="V101" t="n">
        <v>0.86</v>
      </c>
      <c r="W101" t="n">
        <v>1</v>
      </c>
      <c r="X101" t="n">
        <v>0.1</v>
      </c>
      <c r="Y101" t="n">
        <v>1</v>
      </c>
      <c r="Z101" t="n">
        <v>10</v>
      </c>
    </row>
    <row r="102">
      <c r="A102" t="n">
        <v>63</v>
      </c>
      <c r="B102" t="n">
        <v>140</v>
      </c>
      <c r="C102" t="inlineStr">
        <is>
          <t xml:space="preserve">CONCLUIDO	</t>
        </is>
      </c>
      <c r="D102" t="n">
        <v>9.637</v>
      </c>
      <c r="E102" t="n">
        <v>10.38</v>
      </c>
      <c r="F102" t="n">
        <v>7.16</v>
      </c>
      <c r="G102" t="n">
        <v>71.62</v>
      </c>
      <c r="H102" t="n">
        <v>0.97</v>
      </c>
      <c r="I102" t="n">
        <v>6</v>
      </c>
      <c r="J102" t="n">
        <v>306.13</v>
      </c>
      <c r="K102" t="n">
        <v>60.56</v>
      </c>
      <c r="L102" t="n">
        <v>16.75</v>
      </c>
      <c r="M102" t="n">
        <v>1</v>
      </c>
      <c r="N102" t="n">
        <v>88.83</v>
      </c>
      <c r="O102" t="n">
        <v>37990.27</v>
      </c>
      <c r="P102" t="n">
        <v>100.3</v>
      </c>
      <c r="Q102" t="n">
        <v>605.88</v>
      </c>
      <c r="R102" t="n">
        <v>27.24</v>
      </c>
      <c r="S102" t="n">
        <v>21.88</v>
      </c>
      <c r="T102" t="n">
        <v>1665.88</v>
      </c>
      <c r="U102" t="n">
        <v>0.8</v>
      </c>
      <c r="V102" t="n">
        <v>0.86</v>
      </c>
      <c r="W102" t="n">
        <v>1</v>
      </c>
      <c r="X102" t="n">
        <v>0.1</v>
      </c>
      <c r="Y102" t="n">
        <v>1</v>
      </c>
      <c r="Z102" t="n">
        <v>10</v>
      </c>
    </row>
    <row r="103">
      <c r="A103" t="n">
        <v>64</v>
      </c>
      <c r="B103" t="n">
        <v>140</v>
      </c>
      <c r="C103" t="inlineStr">
        <is>
          <t xml:space="preserve">CONCLUIDO	</t>
        </is>
      </c>
      <c r="D103" t="n">
        <v>9.6388</v>
      </c>
      <c r="E103" t="n">
        <v>10.37</v>
      </c>
      <c r="F103" t="n">
        <v>7.16</v>
      </c>
      <c r="G103" t="n">
        <v>71.59999999999999</v>
      </c>
      <c r="H103" t="n">
        <v>0.99</v>
      </c>
      <c r="I103" t="n">
        <v>6</v>
      </c>
      <c r="J103" t="n">
        <v>306.67</v>
      </c>
      <c r="K103" t="n">
        <v>60.56</v>
      </c>
      <c r="L103" t="n">
        <v>17</v>
      </c>
      <c r="M103" t="n">
        <v>1</v>
      </c>
      <c r="N103" t="n">
        <v>89.11</v>
      </c>
      <c r="O103" t="n">
        <v>38056.58</v>
      </c>
      <c r="P103" t="n">
        <v>100.1</v>
      </c>
      <c r="Q103" t="n">
        <v>605.84</v>
      </c>
      <c r="R103" t="n">
        <v>27.22</v>
      </c>
      <c r="S103" t="n">
        <v>21.88</v>
      </c>
      <c r="T103" t="n">
        <v>1654.41</v>
      </c>
      <c r="U103" t="n">
        <v>0.8</v>
      </c>
      <c r="V103" t="n">
        <v>0.86</v>
      </c>
      <c r="W103" t="n">
        <v>1</v>
      </c>
      <c r="X103" t="n">
        <v>0.1</v>
      </c>
      <c r="Y103" t="n">
        <v>1</v>
      </c>
      <c r="Z103" t="n">
        <v>10</v>
      </c>
    </row>
    <row r="104">
      <c r="A104" t="n">
        <v>65</v>
      </c>
      <c r="B104" t="n">
        <v>140</v>
      </c>
      <c r="C104" t="inlineStr">
        <is>
          <t xml:space="preserve">CONCLUIDO	</t>
        </is>
      </c>
      <c r="D104" t="n">
        <v>9.6471</v>
      </c>
      <c r="E104" t="n">
        <v>10.37</v>
      </c>
      <c r="F104" t="n">
        <v>7.15</v>
      </c>
      <c r="G104" t="n">
        <v>71.51000000000001</v>
      </c>
      <c r="H104" t="n">
        <v>1</v>
      </c>
      <c r="I104" t="n">
        <v>6</v>
      </c>
      <c r="J104" t="n">
        <v>307.21</v>
      </c>
      <c r="K104" t="n">
        <v>60.56</v>
      </c>
      <c r="L104" t="n">
        <v>17.25</v>
      </c>
      <c r="M104" t="n">
        <v>1</v>
      </c>
      <c r="N104" t="n">
        <v>89.40000000000001</v>
      </c>
      <c r="O104" t="n">
        <v>38123.01</v>
      </c>
      <c r="P104" t="n">
        <v>99.8</v>
      </c>
      <c r="Q104" t="n">
        <v>605.84</v>
      </c>
      <c r="R104" t="n">
        <v>26.98</v>
      </c>
      <c r="S104" t="n">
        <v>21.88</v>
      </c>
      <c r="T104" t="n">
        <v>1535.26</v>
      </c>
      <c r="U104" t="n">
        <v>0.8100000000000001</v>
      </c>
      <c r="V104" t="n">
        <v>0.86</v>
      </c>
      <c r="W104" t="n">
        <v>1</v>
      </c>
      <c r="X104" t="n">
        <v>0.09</v>
      </c>
      <c r="Y104" t="n">
        <v>1</v>
      </c>
      <c r="Z104" t="n">
        <v>10</v>
      </c>
    </row>
    <row r="105">
      <c r="A105" t="n">
        <v>66</v>
      </c>
      <c r="B105" t="n">
        <v>140</v>
      </c>
      <c r="C105" t="inlineStr">
        <is>
          <t xml:space="preserve">CONCLUIDO	</t>
        </is>
      </c>
      <c r="D105" t="n">
        <v>9.6442</v>
      </c>
      <c r="E105" t="n">
        <v>10.37</v>
      </c>
      <c r="F105" t="n">
        <v>7.15</v>
      </c>
      <c r="G105" t="n">
        <v>71.54000000000001</v>
      </c>
      <c r="H105" t="n">
        <v>1.01</v>
      </c>
      <c r="I105" t="n">
        <v>6</v>
      </c>
      <c r="J105" t="n">
        <v>307.75</v>
      </c>
      <c r="K105" t="n">
        <v>60.56</v>
      </c>
      <c r="L105" t="n">
        <v>17.5</v>
      </c>
      <c r="M105" t="n">
        <v>0</v>
      </c>
      <c r="N105" t="n">
        <v>89.69</v>
      </c>
      <c r="O105" t="n">
        <v>38189.58</v>
      </c>
      <c r="P105" t="n">
        <v>99.56999999999999</v>
      </c>
      <c r="Q105" t="n">
        <v>605.87</v>
      </c>
      <c r="R105" t="n">
        <v>27</v>
      </c>
      <c r="S105" t="n">
        <v>21.88</v>
      </c>
      <c r="T105" t="n">
        <v>1545.64</v>
      </c>
      <c r="U105" t="n">
        <v>0.8100000000000001</v>
      </c>
      <c r="V105" t="n">
        <v>0.86</v>
      </c>
      <c r="W105" t="n">
        <v>1</v>
      </c>
      <c r="X105" t="n">
        <v>0.1</v>
      </c>
      <c r="Y105" t="n">
        <v>1</v>
      </c>
      <c r="Z105" t="n">
        <v>10</v>
      </c>
    </row>
    <row r="106">
      <c r="A106" t="n">
        <v>0</v>
      </c>
      <c r="B106" t="n">
        <v>40</v>
      </c>
      <c r="C106" t="inlineStr">
        <is>
          <t xml:space="preserve">CONCLUIDO	</t>
        </is>
      </c>
      <c r="D106" t="n">
        <v>9.269299999999999</v>
      </c>
      <c r="E106" t="n">
        <v>10.79</v>
      </c>
      <c r="F106" t="n">
        <v>7.98</v>
      </c>
      <c r="G106" t="n">
        <v>10.41</v>
      </c>
      <c r="H106" t="n">
        <v>0.2</v>
      </c>
      <c r="I106" t="n">
        <v>46</v>
      </c>
      <c r="J106" t="n">
        <v>89.87</v>
      </c>
      <c r="K106" t="n">
        <v>37.55</v>
      </c>
      <c r="L106" t="n">
        <v>1</v>
      </c>
      <c r="M106" t="n">
        <v>44</v>
      </c>
      <c r="N106" t="n">
        <v>11.32</v>
      </c>
      <c r="O106" t="n">
        <v>11317.98</v>
      </c>
      <c r="P106" t="n">
        <v>62.51</v>
      </c>
      <c r="Q106" t="n">
        <v>605.9</v>
      </c>
      <c r="R106" t="n">
        <v>52.65</v>
      </c>
      <c r="S106" t="n">
        <v>21.88</v>
      </c>
      <c r="T106" t="n">
        <v>14171.16</v>
      </c>
      <c r="U106" t="n">
        <v>0.42</v>
      </c>
      <c r="V106" t="n">
        <v>0.78</v>
      </c>
      <c r="W106" t="n">
        <v>1.07</v>
      </c>
      <c r="X106" t="n">
        <v>0.92</v>
      </c>
      <c r="Y106" t="n">
        <v>1</v>
      </c>
      <c r="Z106" t="n">
        <v>10</v>
      </c>
    </row>
    <row r="107">
      <c r="A107" t="n">
        <v>1</v>
      </c>
      <c r="B107" t="n">
        <v>40</v>
      </c>
      <c r="C107" t="inlineStr">
        <is>
          <t xml:space="preserve">CONCLUIDO	</t>
        </is>
      </c>
      <c r="D107" t="n">
        <v>9.651</v>
      </c>
      <c r="E107" t="n">
        <v>10.36</v>
      </c>
      <c r="F107" t="n">
        <v>7.76</v>
      </c>
      <c r="G107" t="n">
        <v>13.3</v>
      </c>
      <c r="H107" t="n">
        <v>0.24</v>
      </c>
      <c r="I107" t="n">
        <v>35</v>
      </c>
      <c r="J107" t="n">
        <v>90.18000000000001</v>
      </c>
      <c r="K107" t="n">
        <v>37.55</v>
      </c>
      <c r="L107" t="n">
        <v>1.25</v>
      </c>
      <c r="M107" t="n">
        <v>33</v>
      </c>
      <c r="N107" t="n">
        <v>11.37</v>
      </c>
      <c r="O107" t="n">
        <v>11355.7</v>
      </c>
      <c r="P107" t="n">
        <v>59.05</v>
      </c>
      <c r="Q107" t="n">
        <v>606.13</v>
      </c>
      <c r="R107" t="n">
        <v>46.16</v>
      </c>
      <c r="S107" t="n">
        <v>21.88</v>
      </c>
      <c r="T107" t="n">
        <v>10983.41</v>
      </c>
      <c r="U107" t="n">
        <v>0.47</v>
      </c>
      <c r="V107" t="n">
        <v>0.8</v>
      </c>
      <c r="W107" t="n">
        <v>1.04</v>
      </c>
      <c r="X107" t="n">
        <v>0.7</v>
      </c>
      <c r="Y107" t="n">
        <v>1</v>
      </c>
      <c r="Z107" t="n">
        <v>10</v>
      </c>
    </row>
    <row r="108">
      <c r="A108" t="n">
        <v>2</v>
      </c>
      <c r="B108" t="n">
        <v>40</v>
      </c>
      <c r="C108" t="inlineStr">
        <is>
          <t xml:space="preserve">CONCLUIDO	</t>
        </is>
      </c>
      <c r="D108" t="n">
        <v>9.9217</v>
      </c>
      <c r="E108" t="n">
        <v>10.08</v>
      </c>
      <c r="F108" t="n">
        <v>7.61</v>
      </c>
      <c r="G108" t="n">
        <v>16.31</v>
      </c>
      <c r="H108" t="n">
        <v>0.29</v>
      </c>
      <c r="I108" t="n">
        <v>28</v>
      </c>
      <c r="J108" t="n">
        <v>90.48</v>
      </c>
      <c r="K108" t="n">
        <v>37.55</v>
      </c>
      <c r="L108" t="n">
        <v>1.5</v>
      </c>
      <c r="M108" t="n">
        <v>26</v>
      </c>
      <c r="N108" t="n">
        <v>11.43</v>
      </c>
      <c r="O108" t="n">
        <v>11393.43</v>
      </c>
      <c r="P108" t="n">
        <v>56.44</v>
      </c>
      <c r="Q108" t="n">
        <v>605.92</v>
      </c>
      <c r="R108" t="n">
        <v>41.4</v>
      </c>
      <c r="S108" t="n">
        <v>21.88</v>
      </c>
      <c r="T108" t="n">
        <v>8636.200000000001</v>
      </c>
      <c r="U108" t="n">
        <v>0.53</v>
      </c>
      <c r="V108" t="n">
        <v>0.8100000000000001</v>
      </c>
      <c r="W108" t="n">
        <v>1.03</v>
      </c>
      <c r="X108" t="n">
        <v>0.55</v>
      </c>
      <c r="Y108" t="n">
        <v>1</v>
      </c>
      <c r="Z108" t="n">
        <v>10</v>
      </c>
    </row>
    <row r="109">
      <c r="A109" t="n">
        <v>3</v>
      </c>
      <c r="B109" t="n">
        <v>40</v>
      </c>
      <c r="C109" t="inlineStr">
        <is>
          <t xml:space="preserve">CONCLUIDO	</t>
        </is>
      </c>
      <c r="D109" t="n">
        <v>10.1272</v>
      </c>
      <c r="E109" t="n">
        <v>9.869999999999999</v>
      </c>
      <c r="F109" t="n">
        <v>7.5</v>
      </c>
      <c r="G109" t="n">
        <v>19.57</v>
      </c>
      <c r="H109" t="n">
        <v>0.34</v>
      </c>
      <c r="I109" t="n">
        <v>23</v>
      </c>
      <c r="J109" t="n">
        <v>90.79000000000001</v>
      </c>
      <c r="K109" t="n">
        <v>37.55</v>
      </c>
      <c r="L109" t="n">
        <v>1.75</v>
      </c>
      <c r="M109" t="n">
        <v>21</v>
      </c>
      <c r="N109" t="n">
        <v>11.49</v>
      </c>
      <c r="O109" t="n">
        <v>11431.19</v>
      </c>
      <c r="P109" t="n">
        <v>53.68</v>
      </c>
      <c r="Q109" t="n">
        <v>605.84</v>
      </c>
      <c r="R109" t="n">
        <v>37.98</v>
      </c>
      <c r="S109" t="n">
        <v>21.88</v>
      </c>
      <c r="T109" t="n">
        <v>6953.99</v>
      </c>
      <c r="U109" t="n">
        <v>0.58</v>
      </c>
      <c r="V109" t="n">
        <v>0.82</v>
      </c>
      <c r="W109" t="n">
        <v>1.02</v>
      </c>
      <c r="X109" t="n">
        <v>0.44</v>
      </c>
      <c r="Y109" t="n">
        <v>1</v>
      </c>
      <c r="Z109" t="n">
        <v>10</v>
      </c>
    </row>
    <row r="110">
      <c r="A110" t="n">
        <v>4</v>
      </c>
      <c r="B110" t="n">
        <v>40</v>
      </c>
      <c r="C110" t="inlineStr">
        <is>
          <t xml:space="preserve">CONCLUIDO	</t>
        </is>
      </c>
      <c r="D110" t="n">
        <v>10.2526</v>
      </c>
      <c r="E110" t="n">
        <v>9.75</v>
      </c>
      <c r="F110" t="n">
        <v>7.44</v>
      </c>
      <c r="G110" t="n">
        <v>22.31</v>
      </c>
      <c r="H110" t="n">
        <v>0.39</v>
      </c>
      <c r="I110" t="n">
        <v>20</v>
      </c>
      <c r="J110" t="n">
        <v>91.09999999999999</v>
      </c>
      <c r="K110" t="n">
        <v>37.55</v>
      </c>
      <c r="L110" t="n">
        <v>2</v>
      </c>
      <c r="M110" t="n">
        <v>17</v>
      </c>
      <c r="N110" t="n">
        <v>11.54</v>
      </c>
      <c r="O110" t="n">
        <v>11468.97</v>
      </c>
      <c r="P110" t="n">
        <v>51.81</v>
      </c>
      <c r="Q110" t="n">
        <v>605.87</v>
      </c>
      <c r="R110" t="n">
        <v>35.84</v>
      </c>
      <c r="S110" t="n">
        <v>21.88</v>
      </c>
      <c r="T110" t="n">
        <v>5899.07</v>
      </c>
      <c r="U110" t="n">
        <v>0.61</v>
      </c>
      <c r="V110" t="n">
        <v>0.83</v>
      </c>
      <c r="W110" t="n">
        <v>1.02</v>
      </c>
      <c r="X110" t="n">
        <v>0.38</v>
      </c>
      <c r="Y110" t="n">
        <v>1</v>
      </c>
      <c r="Z110" t="n">
        <v>10</v>
      </c>
    </row>
    <row r="111">
      <c r="A111" t="n">
        <v>5</v>
      </c>
      <c r="B111" t="n">
        <v>40</v>
      </c>
      <c r="C111" t="inlineStr">
        <is>
          <t xml:space="preserve">CONCLUIDO	</t>
        </is>
      </c>
      <c r="D111" t="n">
        <v>10.3232</v>
      </c>
      <c r="E111" t="n">
        <v>9.69</v>
      </c>
      <c r="F111" t="n">
        <v>7.41</v>
      </c>
      <c r="G111" t="n">
        <v>24.69</v>
      </c>
      <c r="H111" t="n">
        <v>0.43</v>
      </c>
      <c r="I111" t="n">
        <v>18</v>
      </c>
      <c r="J111" t="n">
        <v>91.40000000000001</v>
      </c>
      <c r="K111" t="n">
        <v>37.55</v>
      </c>
      <c r="L111" t="n">
        <v>2.25</v>
      </c>
      <c r="M111" t="n">
        <v>8</v>
      </c>
      <c r="N111" t="n">
        <v>11.6</v>
      </c>
      <c r="O111" t="n">
        <v>11506.78</v>
      </c>
      <c r="P111" t="n">
        <v>49.42</v>
      </c>
      <c r="Q111" t="n">
        <v>605.84</v>
      </c>
      <c r="R111" t="n">
        <v>34.8</v>
      </c>
      <c r="S111" t="n">
        <v>21.88</v>
      </c>
      <c r="T111" t="n">
        <v>5389.17</v>
      </c>
      <c r="U111" t="n">
        <v>0.63</v>
      </c>
      <c r="V111" t="n">
        <v>0.84</v>
      </c>
      <c r="W111" t="n">
        <v>1.03</v>
      </c>
      <c r="X111" t="n">
        <v>0.35</v>
      </c>
      <c r="Y111" t="n">
        <v>1</v>
      </c>
      <c r="Z111" t="n">
        <v>10</v>
      </c>
    </row>
    <row r="112">
      <c r="A112" t="n">
        <v>6</v>
      </c>
      <c r="B112" t="n">
        <v>40</v>
      </c>
      <c r="C112" t="inlineStr">
        <is>
          <t xml:space="preserve">CONCLUIDO	</t>
        </is>
      </c>
      <c r="D112" t="n">
        <v>10.3448</v>
      </c>
      <c r="E112" t="n">
        <v>9.67</v>
      </c>
      <c r="F112" t="n">
        <v>7.41</v>
      </c>
      <c r="G112" t="n">
        <v>26.14</v>
      </c>
      <c r="H112" t="n">
        <v>0.48</v>
      </c>
      <c r="I112" t="n">
        <v>17</v>
      </c>
      <c r="J112" t="n">
        <v>91.70999999999999</v>
      </c>
      <c r="K112" t="n">
        <v>37.55</v>
      </c>
      <c r="L112" t="n">
        <v>2.5</v>
      </c>
      <c r="M112" t="n">
        <v>2</v>
      </c>
      <c r="N112" t="n">
        <v>11.66</v>
      </c>
      <c r="O112" t="n">
        <v>11544.61</v>
      </c>
      <c r="P112" t="n">
        <v>49.32</v>
      </c>
      <c r="Q112" t="n">
        <v>605.89</v>
      </c>
      <c r="R112" t="n">
        <v>34.4</v>
      </c>
      <c r="S112" t="n">
        <v>21.88</v>
      </c>
      <c r="T112" t="n">
        <v>5189.31</v>
      </c>
      <c r="U112" t="n">
        <v>0.64</v>
      </c>
      <c r="V112" t="n">
        <v>0.84</v>
      </c>
      <c r="W112" t="n">
        <v>1.04</v>
      </c>
      <c r="X112" t="n">
        <v>0.35</v>
      </c>
      <c r="Y112" t="n">
        <v>1</v>
      </c>
      <c r="Z112" t="n">
        <v>10</v>
      </c>
    </row>
    <row r="113">
      <c r="A113" t="n">
        <v>7</v>
      </c>
      <c r="B113" t="n">
        <v>40</v>
      </c>
      <c r="C113" t="inlineStr">
        <is>
          <t xml:space="preserve">CONCLUIDO	</t>
        </is>
      </c>
      <c r="D113" t="n">
        <v>10.3436</v>
      </c>
      <c r="E113" t="n">
        <v>9.67</v>
      </c>
      <c r="F113" t="n">
        <v>7.41</v>
      </c>
      <c r="G113" t="n">
        <v>26.14</v>
      </c>
      <c r="H113" t="n">
        <v>0.52</v>
      </c>
      <c r="I113" t="n">
        <v>17</v>
      </c>
      <c r="J113" t="n">
        <v>92.02</v>
      </c>
      <c r="K113" t="n">
        <v>37.55</v>
      </c>
      <c r="L113" t="n">
        <v>2.75</v>
      </c>
      <c r="M113" t="n">
        <v>0</v>
      </c>
      <c r="N113" t="n">
        <v>11.71</v>
      </c>
      <c r="O113" t="n">
        <v>11582.46</v>
      </c>
      <c r="P113" t="n">
        <v>49.27</v>
      </c>
      <c r="Q113" t="n">
        <v>605.89</v>
      </c>
      <c r="R113" t="n">
        <v>34.37</v>
      </c>
      <c r="S113" t="n">
        <v>21.88</v>
      </c>
      <c r="T113" t="n">
        <v>5177.67</v>
      </c>
      <c r="U113" t="n">
        <v>0.64</v>
      </c>
      <c r="V113" t="n">
        <v>0.84</v>
      </c>
      <c r="W113" t="n">
        <v>1.04</v>
      </c>
      <c r="X113" t="n">
        <v>0.35</v>
      </c>
      <c r="Y113" t="n">
        <v>1</v>
      </c>
      <c r="Z113" t="n">
        <v>10</v>
      </c>
    </row>
    <row r="114">
      <c r="A114" t="n">
        <v>0</v>
      </c>
      <c r="B114" t="n">
        <v>125</v>
      </c>
      <c r="C114" t="inlineStr">
        <is>
          <t xml:space="preserve">CONCLUIDO	</t>
        </is>
      </c>
      <c r="D114" t="n">
        <v>5.8569</v>
      </c>
      <c r="E114" t="n">
        <v>17.07</v>
      </c>
      <c r="F114" t="n">
        <v>9.26</v>
      </c>
      <c r="G114" t="n">
        <v>5.19</v>
      </c>
      <c r="H114" t="n">
        <v>0.07000000000000001</v>
      </c>
      <c r="I114" t="n">
        <v>107</v>
      </c>
      <c r="J114" t="n">
        <v>242.64</v>
      </c>
      <c r="K114" t="n">
        <v>58.47</v>
      </c>
      <c r="L114" t="n">
        <v>1</v>
      </c>
      <c r="M114" t="n">
        <v>105</v>
      </c>
      <c r="N114" t="n">
        <v>58.17</v>
      </c>
      <c r="O114" t="n">
        <v>30160.1</v>
      </c>
      <c r="P114" t="n">
        <v>147.55</v>
      </c>
      <c r="Q114" t="n">
        <v>606.13</v>
      </c>
      <c r="R114" t="n">
        <v>92.91</v>
      </c>
      <c r="S114" t="n">
        <v>21.88</v>
      </c>
      <c r="T114" t="n">
        <v>33994.98</v>
      </c>
      <c r="U114" t="n">
        <v>0.24</v>
      </c>
      <c r="V114" t="n">
        <v>0.67</v>
      </c>
      <c r="W114" t="n">
        <v>1.17</v>
      </c>
      <c r="X114" t="n">
        <v>2.2</v>
      </c>
      <c r="Y114" t="n">
        <v>1</v>
      </c>
      <c r="Z114" t="n">
        <v>10</v>
      </c>
    </row>
    <row r="115">
      <c r="A115" t="n">
        <v>1</v>
      </c>
      <c r="B115" t="n">
        <v>125</v>
      </c>
      <c r="C115" t="inlineStr">
        <is>
          <t xml:space="preserve">CONCLUIDO	</t>
        </is>
      </c>
      <c r="D115" t="n">
        <v>6.5727</v>
      </c>
      <c r="E115" t="n">
        <v>15.21</v>
      </c>
      <c r="F115" t="n">
        <v>8.68</v>
      </c>
      <c r="G115" t="n">
        <v>6.51</v>
      </c>
      <c r="H115" t="n">
        <v>0.09</v>
      </c>
      <c r="I115" t="n">
        <v>80</v>
      </c>
      <c r="J115" t="n">
        <v>243.08</v>
      </c>
      <c r="K115" t="n">
        <v>58.47</v>
      </c>
      <c r="L115" t="n">
        <v>1.25</v>
      </c>
      <c r="M115" t="n">
        <v>78</v>
      </c>
      <c r="N115" t="n">
        <v>58.36</v>
      </c>
      <c r="O115" t="n">
        <v>30214.33</v>
      </c>
      <c r="P115" t="n">
        <v>137.68</v>
      </c>
      <c r="Q115" t="n">
        <v>605.91</v>
      </c>
      <c r="R115" t="n">
        <v>74.45</v>
      </c>
      <c r="S115" t="n">
        <v>21.88</v>
      </c>
      <c r="T115" t="n">
        <v>24903.02</v>
      </c>
      <c r="U115" t="n">
        <v>0.29</v>
      </c>
      <c r="V115" t="n">
        <v>0.71</v>
      </c>
      <c r="W115" t="n">
        <v>1.13</v>
      </c>
      <c r="X115" t="n">
        <v>1.62</v>
      </c>
      <c r="Y115" t="n">
        <v>1</v>
      </c>
      <c r="Z115" t="n">
        <v>10</v>
      </c>
    </row>
    <row r="116">
      <c r="A116" t="n">
        <v>2</v>
      </c>
      <c r="B116" t="n">
        <v>125</v>
      </c>
      <c r="C116" t="inlineStr">
        <is>
          <t xml:space="preserve">CONCLUIDO	</t>
        </is>
      </c>
      <c r="D116" t="n">
        <v>7.0833</v>
      </c>
      <c r="E116" t="n">
        <v>14.12</v>
      </c>
      <c r="F116" t="n">
        <v>8.34</v>
      </c>
      <c r="G116" t="n">
        <v>7.82</v>
      </c>
      <c r="H116" t="n">
        <v>0.11</v>
      </c>
      <c r="I116" t="n">
        <v>64</v>
      </c>
      <c r="J116" t="n">
        <v>243.52</v>
      </c>
      <c r="K116" t="n">
        <v>58.47</v>
      </c>
      <c r="L116" t="n">
        <v>1.5</v>
      </c>
      <c r="M116" t="n">
        <v>62</v>
      </c>
      <c r="N116" t="n">
        <v>58.55</v>
      </c>
      <c r="O116" t="n">
        <v>30268.64</v>
      </c>
      <c r="P116" t="n">
        <v>131.78</v>
      </c>
      <c r="Q116" t="n">
        <v>606.03</v>
      </c>
      <c r="R116" t="n">
        <v>64.06</v>
      </c>
      <c r="S116" t="n">
        <v>21.88</v>
      </c>
      <c r="T116" t="n">
        <v>19787.28</v>
      </c>
      <c r="U116" t="n">
        <v>0.34</v>
      </c>
      <c r="V116" t="n">
        <v>0.74</v>
      </c>
      <c r="W116" t="n">
        <v>1.09</v>
      </c>
      <c r="X116" t="n">
        <v>1.28</v>
      </c>
      <c r="Y116" t="n">
        <v>1</v>
      </c>
      <c r="Z116" t="n">
        <v>10</v>
      </c>
    </row>
    <row r="117">
      <c r="A117" t="n">
        <v>3</v>
      </c>
      <c r="B117" t="n">
        <v>125</v>
      </c>
      <c r="C117" t="inlineStr">
        <is>
          <t xml:space="preserve">CONCLUIDO	</t>
        </is>
      </c>
      <c r="D117" t="n">
        <v>7.4382</v>
      </c>
      <c r="E117" t="n">
        <v>13.44</v>
      </c>
      <c r="F117" t="n">
        <v>8.140000000000001</v>
      </c>
      <c r="G117" t="n">
        <v>9.039999999999999</v>
      </c>
      <c r="H117" t="n">
        <v>0.13</v>
      </c>
      <c r="I117" t="n">
        <v>54</v>
      </c>
      <c r="J117" t="n">
        <v>243.96</v>
      </c>
      <c r="K117" t="n">
        <v>58.47</v>
      </c>
      <c r="L117" t="n">
        <v>1.75</v>
      </c>
      <c r="M117" t="n">
        <v>52</v>
      </c>
      <c r="N117" t="n">
        <v>58.74</v>
      </c>
      <c r="O117" t="n">
        <v>30323.01</v>
      </c>
      <c r="P117" t="n">
        <v>128.16</v>
      </c>
      <c r="Q117" t="n">
        <v>606</v>
      </c>
      <c r="R117" t="n">
        <v>57.59</v>
      </c>
      <c r="S117" t="n">
        <v>21.88</v>
      </c>
      <c r="T117" t="n">
        <v>16602.4</v>
      </c>
      <c r="U117" t="n">
        <v>0.38</v>
      </c>
      <c r="V117" t="n">
        <v>0.76</v>
      </c>
      <c r="W117" t="n">
        <v>1.08</v>
      </c>
      <c r="X117" t="n">
        <v>1.08</v>
      </c>
      <c r="Y117" t="n">
        <v>1</v>
      </c>
      <c r="Z117" t="n">
        <v>10</v>
      </c>
    </row>
    <row r="118">
      <c r="A118" t="n">
        <v>4</v>
      </c>
      <c r="B118" t="n">
        <v>125</v>
      </c>
      <c r="C118" t="inlineStr">
        <is>
          <t xml:space="preserve">CONCLUIDO	</t>
        </is>
      </c>
      <c r="D118" t="n">
        <v>7.7444</v>
      </c>
      <c r="E118" t="n">
        <v>12.91</v>
      </c>
      <c r="F118" t="n">
        <v>7.98</v>
      </c>
      <c r="G118" t="n">
        <v>10.41</v>
      </c>
      <c r="H118" t="n">
        <v>0.15</v>
      </c>
      <c r="I118" t="n">
        <v>46</v>
      </c>
      <c r="J118" t="n">
        <v>244.41</v>
      </c>
      <c r="K118" t="n">
        <v>58.47</v>
      </c>
      <c r="L118" t="n">
        <v>2</v>
      </c>
      <c r="M118" t="n">
        <v>44</v>
      </c>
      <c r="N118" t="n">
        <v>58.93</v>
      </c>
      <c r="O118" t="n">
        <v>30377.45</v>
      </c>
      <c r="P118" t="n">
        <v>125.2</v>
      </c>
      <c r="Q118" t="n">
        <v>605.88</v>
      </c>
      <c r="R118" t="n">
        <v>53.04</v>
      </c>
      <c r="S118" t="n">
        <v>21.88</v>
      </c>
      <c r="T118" t="n">
        <v>14366.96</v>
      </c>
      <c r="U118" t="n">
        <v>0.41</v>
      </c>
      <c r="V118" t="n">
        <v>0.77</v>
      </c>
      <c r="W118" t="n">
        <v>1.06</v>
      </c>
      <c r="X118" t="n">
        <v>0.92</v>
      </c>
      <c r="Y118" t="n">
        <v>1</v>
      </c>
      <c r="Z118" t="n">
        <v>10</v>
      </c>
    </row>
    <row r="119">
      <c r="A119" t="n">
        <v>5</v>
      </c>
      <c r="B119" t="n">
        <v>125</v>
      </c>
      <c r="C119" t="inlineStr">
        <is>
          <t xml:space="preserve">CONCLUIDO	</t>
        </is>
      </c>
      <c r="D119" t="n">
        <v>7.9576</v>
      </c>
      <c r="E119" t="n">
        <v>12.57</v>
      </c>
      <c r="F119" t="n">
        <v>7.87</v>
      </c>
      <c r="G119" t="n">
        <v>11.52</v>
      </c>
      <c r="H119" t="n">
        <v>0.16</v>
      </c>
      <c r="I119" t="n">
        <v>41</v>
      </c>
      <c r="J119" t="n">
        <v>244.85</v>
      </c>
      <c r="K119" t="n">
        <v>58.47</v>
      </c>
      <c r="L119" t="n">
        <v>2.25</v>
      </c>
      <c r="M119" t="n">
        <v>39</v>
      </c>
      <c r="N119" t="n">
        <v>59.12</v>
      </c>
      <c r="O119" t="n">
        <v>30431.96</v>
      </c>
      <c r="P119" t="n">
        <v>123.12</v>
      </c>
      <c r="Q119" t="n">
        <v>605.89</v>
      </c>
      <c r="R119" t="n">
        <v>49.27</v>
      </c>
      <c r="S119" t="n">
        <v>21.88</v>
      </c>
      <c r="T119" t="n">
        <v>12509.22</v>
      </c>
      <c r="U119" t="n">
        <v>0.44</v>
      </c>
      <c r="V119" t="n">
        <v>0.79</v>
      </c>
      <c r="W119" t="n">
        <v>1.06</v>
      </c>
      <c r="X119" t="n">
        <v>0.82</v>
      </c>
      <c r="Y119" t="n">
        <v>1</v>
      </c>
      <c r="Z119" t="n">
        <v>10</v>
      </c>
    </row>
    <row r="120">
      <c r="A120" t="n">
        <v>6</v>
      </c>
      <c r="B120" t="n">
        <v>125</v>
      </c>
      <c r="C120" t="inlineStr">
        <is>
          <t xml:space="preserve">CONCLUIDO	</t>
        </is>
      </c>
      <c r="D120" t="n">
        <v>8.1753</v>
      </c>
      <c r="E120" t="n">
        <v>12.23</v>
      </c>
      <c r="F120" t="n">
        <v>7.78</v>
      </c>
      <c r="G120" t="n">
        <v>12.96</v>
      </c>
      <c r="H120" t="n">
        <v>0.18</v>
      </c>
      <c r="I120" t="n">
        <v>36</v>
      </c>
      <c r="J120" t="n">
        <v>245.29</v>
      </c>
      <c r="K120" t="n">
        <v>58.47</v>
      </c>
      <c r="L120" t="n">
        <v>2.5</v>
      </c>
      <c r="M120" t="n">
        <v>34</v>
      </c>
      <c r="N120" t="n">
        <v>59.32</v>
      </c>
      <c r="O120" t="n">
        <v>30486.54</v>
      </c>
      <c r="P120" t="n">
        <v>121.04</v>
      </c>
      <c r="Q120" t="n">
        <v>605.95</v>
      </c>
      <c r="R120" t="n">
        <v>46.42</v>
      </c>
      <c r="S120" t="n">
        <v>21.88</v>
      </c>
      <c r="T120" t="n">
        <v>11107.38</v>
      </c>
      <c r="U120" t="n">
        <v>0.47</v>
      </c>
      <c r="V120" t="n">
        <v>0.8</v>
      </c>
      <c r="W120" t="n">
        <v>1.05</v>
      </c>
      <c r="X120" t="n">
        <v>0.72</v>
      </c>
      <c r="Y120" t="n">
        <v>1</v>
      </c>
      <c r="Z120" t="n">
        <v>10</v>
      </c>
    </row>
    <row r="121">
      <c r="A121" t="n">
        <v>7</v>
      </c>
      <c r="B121" t="n">
        <v>125</v>
      </c>
      <c r="C121" t="inlineStr">
        <is>
          <t xml:space="preserve">CONCLUIDO	</t>
        </is>
      </c>
      <c r="D121" t="n">
        <v>8.3665</v>
      </c>
      <c r="E121" t="n">
        <v>11.95</v>
      </c>
      <c r="F121" t="n">
        <v>7.68</v>
      </c>
      <c r="G121" t="n">
        <v>14.41</v>
      </c>
      <c r="H121" t="n">
        <v>0.2</v>
      </c>
      <c r="I121" t="n">
        <v>32</v>
      </c>
      <c r="J121" t="n">
        <v>245.73</v>
      </c>
      <c r="K121" t="n">
        <v>58.47</v>
      </c>
      <c r="L121" t="n">
        <v>2.75</v>
      </c>
      <c r="M121" t="n">
        <v>30</v>
      </c>
      <c r="N121" t="n">
        <v>59.51</v>
      </c>
      <c r="O121" t="n">
        <v>30541.19</v>
      </c>
      <c r="P121" t="n">
        <v>119.05</v>
      </c>
      <c r="Q121" t="n">
        <v>605.88</v>
      </c>
      <c r="R121" t="n">
        <v>43.69</v>
      </c>
      <c r="S121" t="n">
        <v>21.88</v>
      </c>
      <c r="T121" t="n">
        <v>9761.26</v>
      </c>
      <c r="U121" t="n">
        <v>0.5</v>
      </c>
      <c r="V121" t="n">
        <v>0.8</v>
      </c>
      <c r="W121" t="n">
        <v>1.04</v>
      </c>
      <c r="X121" t="n">
        <v>0.63</v>
      </c>
      <c r="Y121" t="n">
        <v>1</v>
      </c>
      <c r="Z121" t="n">
        <v>10</v>
      </c>
    </row>
    <row r="122">
      <c r="A122" t="n">
        <v>8</v>
      </c>
      <c r="B122" t="n">
        <v>125</v>
      </c>
      <c r="C122" t="inlineStr">
        <is>
          <t xml:space="preserve">CONCLUIDO	</t>
        </is>
      </c>
      <c r="D122" t="n">
        <v>8.4529</v>
      </c>
      <c r="E122" t="n">
        <v>11.83</v>
      </c>
      <c r="F122" t="n">
        <v>7.66</v>
      </c>
      <c r="G122" t="n">
        <v>15.31</v>
      </c>
      <c r="H122" t="n">
        <v>0.22</v>
      </c>
      <c r="I122" t="n">
        <v>30</v>
      </c>
      <c r="J122" t="n">
        <v>246.18</v>
      </c>
      <c r="K122" t="n">
        <v>58.47</v>
      </c>
      <c r="L122" t="n">
        <v>3</v>
      </c>
      <c r="M122" t="n">
        <v>28</v>
      </c>
      <c r="N122" t="n">
        <v>59.7</v>
      </c>
      <c r="O122" t="n">
        <v>30595.91</v>
      </c>
      <c r="P122" t="n">
        <v>118.22</v>
      </c>
      <c r="Q122" t="n">
        <v>605.92</v>
      </c>
      <c r="R122" t="n">
        <v>42.85</v>
      </c>
      <c r="S122" t="n">
        <v>21.88</v>
      </c>
      <c r="T122" t="n">
        <v>9353.23</v>
      </c>
      <c r="U122" t="n">
        <v>0.51</v>
      </c>
      <c r="V122" t="n">
        <v>0.8100000000000001</v>
      </c>
      <c r="W122" t="n">
        <v>1.04</v>
      </c>
      <c r="X122" t="n">
        <v>0.6</v>
      </c>
      <c r="Y122" t="n">
        <v>1</v>
      </c>
      <c r="Z122" t="n">
        <v>10</v>
      </c>
    </row>
    <row r="123">
      <c r="A123" t="n">
        <v>9</v>
      </c>
      <c r="B123" t="n">
        <v>125</v>
      </c>
      <c r="C123" t="inlineStr">
        <is>
          <t xml:space="preserve">CONCLUIDO	</t>
        </is>
      </c>
      <c r="D123" t="n">
        <v>8.6098</v>
      </c>
      <c r="E123" t="n">
        <v>11.61</v>
      </c>
      <c r="F123" t="n">
        <v>7.58</v>
      </c>
      <c r="G123" t="n">
        <v>16.85</v>
      </c>
      <c r="H123" t="n">
        <v>0.23</v>
      </c>
      <c r="I123" t="n">
        <v>27</v>
      </c>
      <c r="J123" t="n">
        <v>246.62</v>
      </c>
      <c r="K123" t="n">
        <v>58.47</v>
      </c>
      <c r="L123" t="n">
        <v>3.25</v>
      </c>
      <c r="M123" t="n">
        <v>25</v>
      </c>
      <c r="N123" t="n">
        <v>59.9</v>
      </c>
      <c r="O123" t="n">
        <v>30650.7</v>
      </c>
      <c r="P123" t="n">
        <v>116.58</v>
      </c>
      <c r="Q123" t="n">
        <v>605.9400000000001</v>
      </c>
      <c r="R123" t="n">
        <v>40.43</v>
      </c>
      <c r="S123" t="n">
        <v>21.88</v>
      </c>
      <c r="T123" t="n">
        <v>8156.4</v>
      </c>
      <c r="U123" t="n">
        <v>0.54</v>
      </c>
      <c r="V123" t="n">
        <v>0.82</v>
      </c>
      <c r="W123" t="n">
        <v>1.04</v>
      </c>
      <c r="X123" t="n">
        <v>0.52</v>
      </c>
      <c r="Y123" t="n">
        <v>1</v>
      </c>
      <c r="Z123" t="n">
        <v>10</v>
      </c>
    </row>
    <row r="124">
      <c r="A124" t="n">
        <v>10</v>
      </c>
      <c r="B124" t="n">
        <v>125</v>
      </c>
      <c r="C124" t="inlineStr">
        <is>
          <t xml:space="preserve">CONCLUIDO	</t>
        </is>
      </c>
      <c r="D124" t="n">
        <v>8.711399999999999</v>
      </c>
      <c r="E124" t="n">
        <v>11.48</v>
      </c>
      <c r="F124" t="n">
        <v>7.54</v>
      </c>
      <c r="G124" t="n">
        <v>18.1</v>
      </c>
      <c r="H124" t="n">
        <v>0.25</v>
      </c>
      <c r="I124" t="n">
        <v>25</v>
      </c>
      <c r="J124" t="n">
        <v>247.07</v>
      </c>
      <c r="K124" t="n">
        <v>58.47</v>
      </c>
      <c r="L124" t="n">
        <v>3.5</v>
      </c>
      <c r="M124" t="n">
        <v>23</v>
      </c>
      <c r="N124" t="n">
        <v>60.09</v>
      </c>
      <c r="O124" t="n">
        <v>30705.56</v>
      </c>
      <c r="P124" t="n">
        <v>115.4</v>
      </c>
      <c r="Q124" t="n">
        <v>605.9</v>
      </c>
      <c r="R124" t="n">
        <v>39.29</v>
      </c>
      <c r="S124" t="n">
        <v>21.88</v>
      </c>
      <c r="T124" t="n">
        <v>7596.36</v>
      </c>
      <c r="U124" t="n">
        <v>0.5600000000000001</v>
      </c>
      <c r="V124" t="n">
        <v>0.82</v>
      </c>
      <c r="W124" t="n">
        <v>1.03</v>
      </c>
      <c r="X124" t="n">
        <v>0.48</v>
      </c>
      <c r="Y124" t="n">
        <v>1</v>
      </c>
      <c r="Z124" t="n">
        <v>10</v>
      </c>
    </row>
    <row r="125">
      <c r="A125" t="n">
        <v>11</v>
      </c>
      <c r="B125" t="n">
        <v>125</v>
      </c>
      <c r="C125" t="inlineStr">
        <is>
          <t xml:space="preserve">CONCLUIDO	</t>
        </is>
      </c>
      <c r="D125" t="n">
        <v>8.8209</v>
      </c>
      <c r="E125" t="n">
        <v>11.34</v>
      </c>
      <c r="F125" t="n">
        <v>7.49</v>
      </c>
      <c r="G125" t="n">
        <v>19.55</v>
      </c>
      <c r="H125" t="n">
        <v>0.27</v>
      </c>
      <c r="I125" t="n">
        <v>23</v>
      </c>
      <c r="J125" t="n">
        <v>247.51</v>
      </c>
      <c r="K125" t="n">
        <v>58.47</v>
      </c>
      <c r="L125" t="n">
        <v>3.75</v>
      </c>
      <c r="M125" t="n">
        <v>21</v>
      </c>
      <c r="N125" t="n">
        <v>60.29</v>
      </c>
      <c r="O125" t="n">
        <v>30760.49</v>
      </c>
      <c r="P125" t="n">
        <v>114.33</v>
      </c>
      <c r="Q125" t="n">
        <v>605.9</v>
      </c>
      <c r="R125" t="n">
        <v>37.69</v>
      </c>
      <c r="S125" t="n">
        <v>21.88</v>
      </c>
      <c r="T125" t="n">
        <v>6806.59</v>
      </c>
      <c r="U125" t="n">
        <v>0.58</v>
      </c>
      <c r="V125" t="n">
        <v>0.83</v>
      </c>
      <c r="W125" t="n">
        <v>1.02</v>
      </c>
      <c r="X125" t="n">
        <v>0.44</v>
      </c>
      <c r="Y125" t="n">
        <v>1</v>
      </c>
      <c r="Z125" t="n">
        <v>10</v>
      </c>
    </row>
    <row r="126">
      <c r="A126" t="n">
        <v>12</v>
      </c>
      <c r="B126" t="n">
        <v>125</v>
      </c>
      <c r="C126" t="inlineStr">
        <is>
          <t xml:space="preserve">CONCLUIDO	</t>
        </is>
      </c>
      <c r="D126" t="n">
        <v>8.8705</v>
      </c>
      <c r="E126" t="n">
        <v>11.27</v>
      </c>
      <c r="F126" t="n">
        <v>7.48</v>
      </c>
      <c r="G126" t="n">
        <v>20.39</v>
      </c>
      <c r="H126" t="n">
        <v>0.29</v>
      </c>
      <c r="I126" t="n">
        <v>22</v>
      </c>
      <c r="J126" t="n">
        <v>247.96</v>
      </c>
      <c r="K126" t="n">
        <v>58.47</v>
      </c>
      <c r="L126" t="n">
        <v>4</v>
      </c>
      <c r="M126" t="n">
        <v>20</v>
      </c>
      <c r="N126" t="n">
        <v>60.48</v>
      </c>
      <c r="O126" t="n">
        <v>30815.5</v>
      </c>
      <c r="P126" t="n">
        <v>113.58</v>
      </c>
      <c r="Q126" t="n">
        <v>605.85</v>
      </c>
      <c r="R126" t="n">
        <v>37.32</v>
      </c>
      <c r="S126" t="n">
        <v>21.88</v>
      </c>
      <c r="T126" t="n">
        <v>6627.68</v>
      </c>
      <c r="U126" t="n">
        <v>0.59</v>
      </c>
      <c r="V126" t="n">
        <v>0.83</v>
      </c>
      <c r="W126" t="n">
        <v>1.02</v>
      </c>
      <c r="X126" t="n">
        <v>0.42</v>
      </c>
      <c r="Y126" t="n">
        <v>1</v>
      </c>
      <c r="Z126" t="n">
        <v>10</v>
      </c>
    </row>
    <row r="127">
      <c r="A127" t="n">
        <v>13</v>
      </c>
      <c r="B127" t="n">
        <v>125</v>
      </c>
      <c r="C127" t="inlineStr">
        <is>
          <t xml:space="preserve">CONCLUIDO	</t>
        </is>
      </c>
      <c r="D127" t="n">
        <v>8.9733</v>
      </c>
      <c r="E127" t="n">
        <v>11.14</v>
      </c>
      <c r="F127" t="n">
        <v>7.44</v>
      </c>
      <c r="G127" t="n">
        <v>22.33</v>
      </c>
      <c r="H127" t="n">
        <v>0.3</v>
      </c>
      <c r="I127" t="n">
        <v>20</v>
      </c>
      <c r="J127" t="n">
        <v>248.4</v>
      </c>
      <c r="K127" t="n">
        <v>58.47</v>
      </c>
      <c r="L127" t="n">
        <v>4.25</v>
      </c>
      <c r="M127" t="n">
        <v>18</v>
      </c>
      <c r="N127" t="n">
        <v>60.68</v>
      </c>
      <c r="O127" t="n">
        <v>30870.57</v>
      </c>
      <c r="P127" t="n">
        <v>112.66</v>
      </c>
      <c r="Q127" t="n">
        <v>605.84</v>
      </c>
      <c r="R127" t="n">
        <v>36.09</v>
      </c>
      <c r="S127" t="n">
        <v>21.88</v>
      </c>
      <c r="T127" t="n">
        <v>6022.79</v>
      </c>
      <c r="U127" t="n">
        <v>0.61</v>
      </c>
      <c r="V127" t="n">
        <v>0.83</v>
      </c>
      <c r="W127" t="n">
        <v>1.02</v>
      </c>
      <c r="X127" t="n">
        <v>0.39</v>
      </c>
      <c r="Y127" t="n">
        <v>1</v>
      </c>
      <c r="Z127" t="n">
        <v>10</v>
      </c>
    </row>
    <row r="128">
      <c r="A128" t="n">
        <v>14</v>
      </c>
      <c r="B128" t="n">
        <v>125</v>
      </c>
      <c r="C128" t="inlineStr">
        <is>
          <t xml:space="preserve">CONCLUIDO	</t>
        </is>
      </c>
      <c r="D128" t="n">
        <v>9.0364</v>
      </c>
      <c r="E128" t="n">
        <v>11.07</v>
      </c>
      <c r="F128" t="n">
        <v>7.41</v>
      </c>
      <c r="G128" t="n">
        <v>23.41</v>
      </c>
      <c r="H128" t="n">
        <v>0.32</v>
      </c>
      <c r="I128" t="n">
        <v>19</v>
      </c>
      <c r="J128" t="n">
        <v>248.85</v>
      </c>
      <c r="K128" t="n">
        <v>58.47</v>
      </c>
      <c r="L128" t="n">
        <v>4.5</v>
      </c>
      <c r="M128" t="n">
        <v>17</v>
      </c>
      <c r="N128" t="n">
        <v>60.88</v>
      </c>
      <c r="O128" t="n">
        <v>30925.72</v>
      </c>
      <c r="P128" t="n">
        <v>111.52</v>
      </c>
      <c r="Q128" t="n">
        <v>605.84</v>
      </c>
      <c r="R128" t="n">
        <v>35.07</v>
      </c>
      <c r="S128" t="n">
        <v>21.88</v>
      </c>
      <c r="T128" t="n">
        <v>5516.53</v>
      </c>
      <c r="U128" t="n">
        <v>0.62</v>
      </c>
      <c r="V128" t="n">
        <v>0.83</v>
      </c>
      <c r="W128" t="n">
        <v>1.02</v>
      </c>
      <c r="X128" t="n">
        <v>0.35</v>
      </c>
      <c r="Y128" t="n">
        <v>1</v>
      </c>
      <c r="Z128" t="n">
        <v>10</v>
      </c>
    </row>
    <row r="129">
      <c r="A129" t="n">
        <v>15</v>
      </c>
      <c r="B129" t="n">
        <v>125</v>
      </c>
      <c r="C129" t="inlineStr">
        <is>
          <t xml:space="preserve">CONCLUIDO	</t>
        </is>
      </c>
      <c r="D129" t="n">
        <v>9.0778</v>
      </c>
      <c r="E129" t="n">
        <v>11.02</v>
      </c>
      <c r="F129" t="n">
        <v>7.41</v>
      </c>
      <c r="G129" t="n">
        <v>24.7</v>
      </c>
      <c r="H129" t="n">
        <v>0.34</v>
      </c>
      <c r="I129" t="n">
        <v>18</v>
      </c>
      <c r="J129" t="n">
        <v>249.3</v>
      </c>
      <c r="K129" t="n">
        <v>58.47</v>
      </c>
      <c r="L129" t="n">
        <v>4.75</v>
      </c>
      <c r="M129" t="n">
        <v>16</v>
      </c>
      <c r="N129" t="n">
        <v>61.07</v>
      </c>
      <c r="O129" t="n">
        <v>30980.93</v>
      </c>
      <c r="P129" t="n">
        <v>110.96</v>
      </c>
      <c r="Q129" t="n">
        <v>605.84</v>
      </c>
      <c r="R129" t="n">
        <v>35.31</v>
      </c>
      <c r="S129" t="n">
        <v>21.88</v>
      </c>
      <c r="T129" t="n">
        <v>5639.74</v>
      </c>
      <c r="U129" t="n">
        <v>0.62</v>
      </c>
      <c r="V129" t="n">
        <v>0.83</v>
      </c>
      <c r="W129" t="n">
        <v>1.01</v>
      </c>
      <c r="X129" t="n">
        <v>0.35</v>
      </c>
      <c r="Y129" t="n">
        <v>1</v>
      </c>
      <c r="Z129" t="n">
        <v>10</v>
      </c>
    </row>
    <row r="130">
      <c r="A130" t="n">
        <v>16</v>
      </c>
      <c r="B130" t="n">
        <v>125</v>
      </c>
      <c r="C130" t="inlineStr">
        <is>
          <t xml:space="preserve">CONCLUIDO	</t>
        </is>
      </c>
      <c r="D130" t="n">
        <v>9.136100000000001</v>
      </c>
      <c r="E130" t="n">
        <v>10.95</v>
      </c>
      <c r="F130" t="n">
        <v>7.39</v>
      </c>
      <c r="G130" t="n">
        <v>26.07</v>
      </c>
      <c r="H130" t="n">
        <v>0.36</v>
      </c>
      <c r="I130" t="n">
        <v>17</v>
      </c>
      <c r="J130" t="n">
        <v>249.75</v>
      </c>
      <c r="K130" t="n">
        <v>58.47</v>
      </c>
      <c r="L130" t="n">
        <v>5</v>
      </c>
      <c r="M130" t="n">
        <v>15</v>
      </c>
      <c r="N130" t="n">
        <v>61.27</v>
      </c>
      <c r="O130" t="n">
        <v>31036.22</v>
      </c>
      <c r="P130" t="n">
        <v>110.39</v>
      </c>
      <c r="Q130" t="n">
        <v>605.84</v>
      </c>
      <c r="R130" t="n">
        <v>34.45</v>
      </c>
      <c r="S130" t="n">
        <v>21.88</v>
      </c>
      <c r="T130" t="n">
        <v>5218.6</v>
      </c>
      <c r="U130" t="n">
        <v>0.64</v>
      </c>
      <c r="V130" t="n">
        <v>0.84</v>
      </c>
      <c r="W130" t="n">
        <v>1.01</v>
      </c>
      <c r="X130" t="n">
        <v>0.33</v>
      </c>
      <c r="Y130" t="n">
        <v>1</v>
      </c>
      <c r="Z130" t="n">
        <v>10</v>
      </c>
    </row>
    <row r="131">
      <c r="A131" t="n">
        <v>17</v>
      </c>
      <c r="B131" t="n">
        <v>125</v>
      </c>
      <c r="C131" t="inlineStr">
        <is>
          <t xml:space="preserve">CONCLUIDO	</t>
        </is>
      </c>
      <c r="D131" t="n">
        <v>9.205500000000001</v>
      </c>
      <c r="E131" t="n">
        <v>10.86</v>
      </c>
      <c r="F131" t="n">
        <v>7.35</v>
      </c>
      <c r="G131" t="n">
        <v>27.56</v>
      </c>
      <c r="H131" t="n">
        <v>0.37</v>
      </c>
      <c r="I131" t="n">
        <v>16</v>
      </c>
      <c r="J131" t="n">
        <v>250.2</v>
      </c>
      <c r="K131" t="n">
        <v>58.47</v>
      </c>
      <c r="L131" t="n">
        <v>5.25</v>
      </c>
      <c r="M131" t="n">
        <v>14</v>
      </c>
      <c r="N131" t="n">
        <v>61.47</v>
      </c>
      <c r="O131" t="n">
        <v>31091.59</v>
      </c>
      <c r="P131" t="n">
        <v>109.34</v>
      </c>
      <c r="Q131" t="n">
        <v>605.89</v>
      </c>
      <c r="R131" t="n">
        <v>33.11</v>
      </c>
      <c r="S131" t="n">
        <v>21.88</v>
      </c>
      <c r="T131" t="n">
        <v>4553.46</v>
      </c>
      <c r="U131" t="n">
        <v>0.66</v>
      </c>
      <c r="V131" t="n">
        <v>0.84</v>
      </c>
      <c r="W131" t="n">
        <v>1.02</v>
      </c>
      <c r="X131" t="n">
        <v>0.29</v>
      </c>
      <c r="Y131" t="n">
        <v>1</v>
      </c>
      <c r="Z131" t="n">
        <v>10</v>
      </c>
    </row>
    <row r="132">
      <c r="A132" t="n">
        <v>18</v>
      </c>
      <c r="B132" t="n">
        <v>125</v>
      </c>
      <c r="C132" t="inlineStr">
        <is>
          <t xml:space="preserve">CONCLUIDO	</t>
        </is>
      </c>
      <c r="D132" t="n">
        <v>9.184100000000001</v>
      </c>
      <c r="E132" t="n">
        <v>10.89</v>
      </c>
      <c r="F132" t="n">
        <v>7.38</v>
      </c>
      <c r="G132" t="n">
        <v>27.66</v>
      </c>
      <c r="H132" t="n">
        <v>0.39</v>
      </c>
      <c r="I132" t="n">
        <v>16</v>
      </c>
      <c r="J132" t="n">
        <v>250.64</v>
      </c>
      <c r="K132" t="n">
        <v>58.47</v>
      </c>
      <c r="L132" t="n">
        <v>5.5</v>
      </c>
      <c r="M132" t="n">
        <v>14</v>
      </c>
      <c r="N132" t="n">
        <v>61.67</v>
      </c>
      <c r="O132" t="n">
        <v>31147.02</v>
      </c>
      <c r="P132" t="n">
        <v>108.88</v>
      </c>
      <c r="Q132" t="n">
        <v>605.91</v>
      </c>
      <c r="R132" t="n">
        <v>34.06</v>
      </c>
      <c r="S132" t="n">
        <v>21.88</v>
      </c>
      <c r="T132" t="n">
        <v>5025.57</v>
      </c>
      <c r="U132" t="n">
        <v>0.64</v>
      </c>
      <c r="V132" t="n">
        <v>0.84</v>
      </c>
      <c r="W132" t="n">
        <v>1.02</v>
      </c>
      <c r="X132" t="n">
        <v>0.32</v>
      </c>
      <c r="Y132" t="n">
        <v>1</v>
      </c>
      <c r="Z132" t="n">
        <v>10</v>
      </c>
    </row>
    <row r="133">
      <c r="A133" t="n">
        <v>19</v>
      </c>
      <c r="B133" t="n">
        <v>125</v>
      </c>
      <c r="C133" t="inlineStr">
        <is>
          <t xml:space="preserve">CONCLUIDO	</t>
        </is>
      </c>
      <c r="D133" t="n">
        <v>9.2547</v>
      </c>
      <c r="E133" t="n">
        <v>10.81</v>
      </c>
      <c r="F133" t="n">
        <v>7.34</v>
      </c>
      <c r="G133" t="n">
        <v>29.36</v>
      </c>
      <c r="H133" t="n">
        <v>0.41</v>
      </c>
      <c r="I133" t="n">
        <v>15</v>
      </c>
      <c r="J133" t="n">
        <v>251.09</v>
      </c>
      <c r="K133" t="n">
        <v>58.47</v>
      </c>
      <c r="L133" t="n">
        <v>5.75</v>
      </c>
      <c r="M133" t="n">
        <v>13</v>
      </c>
      <c r="N133" t="n">
        <v>61.87</v>
      </c>
      <c r="O133" t="n">
        <v>31202.53</v>
      </c>
      <c r="P133" t="n">
        <v>108.35</v>
      </c>
      <c r="Q133" t="n">
        <v>605.87</v>
      </c>
      <c r="R133" t="n">
        <v>32.95</v>
      </c>
      <c r="S133" t="n">
        <v>21.88</v>
      </c>
      <c r="T133" t="n">
        <v>4474.41</v>
      </c>
      <c r="U133" t="n">
        <v>0.66</v>
      </c>
      <c r="V133" t="n">
        <v>0.84</v>
      </c>
      <c r="W133" t="n">
        <v>1.01</v>
      </c>
      <c r="X133" t="n">
        <v>0.28</v>
      </c>
      <c r="Y133" t="n">
        <v>1</v>
      </c>
      <c r="Z133" t="n">
        <v>10</v>
      </c>
    </row>
    <row r="134">
      <c r="A134" t="n">
        <v>20</v>
      </c>
      <c r="B134" t="n">
        <v>125</v>
      </c>
      <c r="C134" t="inlineStr">
        <is>
          <t xml:space="preserve">CONCLUIDO	</t>
        </is>
      </c>
      <c r="D134" t="n">
        <v>9.3095</v>
      </c>
      <c r="E134" t="n">
        <v>10.74</v>
      </c>
      <c r="F134" t="n">
        <v>7.32</v>
      </c>
      <c r="G134" t="n">
        <v>31.39</v>
      </c>
      <c r="H134" t="n">
        <v>0.42</v>
      </c>
      <c r="I134" t="n">
        <v>14</v>
      </c>
      <c r="J134" t="n">
        <v>251.55</v>
      </c>
      <c r="K134" t="n">
        <v>58.47</v>
      </c>
      <c r="L134" t="n">
        <v>6</v>
      </c>
      <c r="M134" t="n">
        <v>12</v>
      </c>
      <c r="N134" t="n">
        <v>62.07</v>
      </c>
      <c r="O134" t="n">
        <v>31258.11</v>
      </c>
      <c r="P134" t="n">
        <v>107.28</v>
      </c>
      <c r="Q134" t="n">
        <v>605.9</v>
      </c>
      <c r="R134" t="n">
        <v>32.34</v>
      </c>
      <c r="S134" t="n">
        <v>21.88</v>
      </c>
      <c r="T134" t="n">
        <v>4175.53</v>
      </c>
      <c r="U134" t="n">
        <v>0.68</v>
      </c>
      <c r="V134" t="n">
        <v>0.84</v>
      </c>
      <c r="W134" t="n">
        <v>1.01</v>
      </c>
      <c r="X134" t="n">
        <v>0.27</v>
      </c>
      <c r="Y134" t="n">
        <v>1</v>
      </c>
      <c r="Z134" t="n">
        <v>10</v>
      </c>
    </row>
    <row r="135">
      <c r="A135" t="n">
        <v>21</v>
      </c>
      <c r="B135" t="n">
        <v>125</v>
      </c>
      <c r="C135" t="inlineStr">
        <is>
          <t xml:space="preserve">CONCLUIDO	</t>
        </is>
      </c>
      <c r="D135" t="n">
        <v>9.3062</v>
      </c>
      <c r="E135" t="n">
        <v>10.75</v>
      </c>
      <c r="F135" t="n">
        <v>7.33</v>
      </c>
      <c r="G135" t="n">
        <v>31.4</v>
      </c>
      <c r="H135" t="n">
        <v>0.44</v>
      </c>
      <c r="I135" t="n">
        <v>14</v>
      </c>
      <c r="J135" t="n">
        <v>252</v>
      </c>
      <c r="K135" t="n">
        <v>58.47</v>
      </c>
      <c r="L135" t="n">
        <v>6.25</v>
      </c>
      <c r="M135" t="n">
        <v>12</v>
      </c>
      <c r="N135" t="n">
        <v>62.27</v>
      </c>
      <c r="O135" t="n">
        <v>31313.77</v>
      </c>
      <c r="P135" t="n">
        <v>107.07</v>
      </c>
      <c r="Q135" t="n">
        <v>605.89</v>
      </c>
      <c r="R135" t="n">
        <v>32.6</v>
      </c>
      <c r="S135" t="n">
        <v>21.88</v>
      </c>
      <c r="T135" t="n">
        <v>4309.07</v>
      </c>
      <c r="U135" t="n">
        <v>0.67</v>
      </c>
      <c r="V135" t="n">
        <v>0.84</v>
      </c>
      <c r="W135" t="n">
        <v>1.01</v>
      </c>
      <c r="X135" t="n">
        <v>0.27</v>
      </c>
      <c r="Y135" t="n">
        <v>1</v>
      </c>
      <c r="Z135" t="n">
        <v>10</v>
      </c>
    </row>
    <row r="136">
      <c r="A136" t="n">
        <v>22</v>
      </c>
      <c r="B136" t="n">
        <v>125</v>
      </c>
      <c r="C136" t="inlineStr">
        <is>
          <t xml:space="preserve">CONCLUIDO	</t>
        </is>
      </c>
      <c r="D136" t="n">
        <v>9.3772</v>
      </c>
      <c r="E136" t="n">
        <v>10.66</v>
      </c>
      <c r="F136" t="n">
        <v>7.29</v>
      </c>
      <c r="G136" t="n">
        <v>33.66</v>
      </c>
      <c r="H136" t="n">
        <v>0.46</v>
      </c>
      <c r="I136" t="n">
        <v>13</v>
      </c>
      <c r="J136" t="n">
        <v>252.45</v>
      </c>
      <c r="K136" t="n">
        <v>58.47</v>
      </c>
      <c r="L136" t="n">
        <v>6.5</v>
      </c>
      <c r="M136" t="n">
        <v>11</v>
      </c>
      <c r="N136" t="n">
        <v>62.47</v>
      </c>
      <c r="O136" t="n">
        <v>31369.49</v>
      </c>
      <c r="P136" t="n">
        <v>105.81</v>
      </c>
      <c r="Q136" t="n">
        <v>605.88</v>
      </c>
      <c r="R136" t="n">
        <v>31.6</v>
      </c>
      <c r="S136" t="n">
        <v>21.88</v>
      </c>
      <c r="T136" t="n">
        <v>3811.48</v>
      </c>
      <c r="U136" t="n">
        <v>0.6899999999999999</v>
      </c>
      <c r="V136" t="n">
        <v>0.85</v>
      </c>
      <c r="W136" t="n">
        <v>1.01</v>
      </c>
      <c r="X136" t="n">
        <v>0.24</v>
      </c>
      <c r="Y136" t="n">
        <v>1</v>
      </c>
      <c r="Z136" t="n">
        <v>10</v>
      </c>
    </row>
    <row r="137">
      <c r="A137" t="n">
        <v>23</v>
      </c>
      <c r="B137" t="n">
        <v>125</v>
      </c>
      <c r="C137" t="inlineStr">
        <is>
          <t xml:space="preserve">CONCLUIDO	</t>
        </is>
      </c>
      <c r="D137" t="n">
        <v>9.361800000000001</v>
      </c>
      <c r="E137" t="n">
        <v>10.68</v>
      </c>
      <c r="F137" t="n">
        <v>7.31</v>
      </c>
      <c r="G137" t="n">
        <v>33.74</v>
      </c>
      <c r="H137" t="n">
        <v>0.47</v>
      </c>
      <c r="I137" t="n">
        <v>13</v>
      </c>
      <c r="J137" t="n">
        <v>252.9</v>
      </c>
      <c r="K137" t="n">
        <v>58.47</v>
      </c>
      <c r="L137" t="n">
        <v>6.75</v>
      </c>
      <c r="M137" t="n">
        <v>11</v>
      </c>
      <c r="N137" t="n">
        <v>62.68</v>
      </c>
      <c r="O137" t="n">
        <v>31425.3</v>
      </c>
      <c r="P137" t="n">
        <v>106.11</v>
      </c>
      <c r="Q137" t="n">
        <v>605.85</v>
      </c>
      <c r="R137" t="n">
        <v>31.98</v>
      </c>
      <c r="S137" t="n">
        <v>21.88</v>
      </c>
      <c r="T137" t="n">
        <v>4003.79</v>
      </c>
      <c r="U137" t="n">
        <v>0.68</v>
      </c>
      <c r="V137" t="n">
        <v>0.85</v>
      </c>
      <c r="W137" t="n">
        <v>1.01</v>
      </c>
      <c r="X137" t="n">
        <v>0.25</v>
      </c>
      <c r="Y137" t="n">
        <v>1</v>
      </c>
      <c r="Z137" t="n">
        <v>10</v>
      </c>
    </row>
    <row r="138">
      <c r="A138" t="n">
        <v>24</v>
      </c>
      <c r="B138" t="n">
        <v>125</v>
      </c>
      <c r="C138" t="inlineStr">
        <is>
          <t xml:space="preserve">CONCLUIDO	</t>
        </is>
      </c>
      <c r="D138" t="n">
        <v>9.432</v>
      </c>
      <c r="E138" t="n">
        <v>10.6</v>
      </c>
      <c r="F138" t="n">
        <v>7.28</v>
      </c>
      <c r="G138" t="n">
        <v>36.39</v>
      </c>
      <c r="H138" t="n">
        <v>0.49</v>
      </c>
      <c r="I138" t="n">
        <v>12</v>
      </c>
      <c r="J138" t="n">
        <v>253.35</v>
      </c>
      <c r="K138" t="n">
        <v>58.47</v>
      </c>
      <c r="L138" t="n">
        <v>7</v>
      </c>
      <c r="M138" t="n">
        <v>10</v>
      </c>
      <c r="N138" t="n">
        <v>62.88</v>
      </c>
      <c r="O138" t="n">
        <v>31481.17</v>
      </c>
      <c r="P138" t="n">
        <v>104.68</v>
      </c>
      <c r="Q138" t="n">
        <v>605.84</v>
      </c>
      <c r="R138" t="n">
        <v>31.06</v>
      </c>
      <c r="S138" t="n">
        <v>21.88</v>
      </c>
      <c r="T138" t="n">
        <v>3547.08</v>
      </c>
      <c r="U138" t="n">
        <v>0.7</v>
      </c>
      <c r="V138" t="n">
        <v>0.85</v>
      </c>
      <c r="W138" t="n">
        <v>1.01</v>
      </c>
      <c r="X138" t="n">
        <v>0.22</v>
      </c>
      <c r="Y138" t="n">
        <v>1</v>
      </c>
      <c r="Z138" t="n">
        <v>10</v>
      </c>
    </row>
    <row r="139">
      <c r="A139" t="n">
        <v>25</v>
      </c>
      <c r="B139" t="n">
        <v>125</v>
      </c>
      <c r="C139" t="inlineStr">
        <is>
          <t xml:space="preserve">CONCLUIDO	</t>
        </is>
      </c>
      <c r="D139" t="n">
        <v>9.436400000000001</v>
      </c>
      <c r="E139" t="n">
        <v>10.6</v>
      </c>
      <c r="F139" t="n">
        <v>7.27</v>
      </c>
      <c r="G139" t="n">
        <v>36.37</v>
      </c>
      <c r="H139" t="n">
        <v>0.51</v>
      </c>
      <c r="I139" t="n">
        <v>12</v>
      </c>
      <c r="J139" t="n">
        <v>253.81</v>
      </c>
      <c r="K139" t="n">
        <v>58.47</v>
      </c>
      <c r="L139" t="n">
        <v>7.25</v>
      </c>
      <c r="M139" t="n">
        <v>10</v>
      </c>
      <c r="N139" t="n">
        <v>63.08</v>
      </c>
      <c r="O139" t="n">
        <v>31537.13</v>
      </c>
      <c r="P139" t="n">
        <v>104.45</v>
      </c>
      <c r="Q139" t="n">
        <v>605.88</v>
      </c>
      <c r="R139" t="n">
        <v>31.03</v>
      </c>
      <c r="S139" t="n">
        <v>21.88</v>
      </c>
      <c r="T139" t="n">
        <v>3530.29</v>
      </c>
      <c r="U139" t="n">
        <v>0.71</v>
      </c>
      <c r="V139" t="n">
        <v>0.85</v>
      </c>
      <c r="W139" t="n">
        <v>1</v>
      </c>
      <c r="X139" t="n">
        <v>0.22</v>
      </c>
      <c r="Y139" t="n">
        <v>1</v>
      </c>
      <c r="Z139" t="n">
        <v>10</v>
      </c>
    </row>
    <row r="140">
      <c r="A140" t="n">
        <v>26</v>
      </c>
      <c r="B140" t="n">
        <v>125</v>
      </c>
      <c r="C140" t="inlineStr">
        <is>
          <t xml:space="preserve">CONCLUIDO	</t>
        </is>
      </c>
      <c r="D140" t="n">
        <v>9.499700000000001</v>
      </c>
      <c r="E140" t="n">
        <v>10.53</v>
      </c>
      <c r="F140" t="n">
        <v>7.25</v>
      </c>
      <c r="G140" t="n">
        <v>39.55</v>
      </c>
      <c r="H140" t="n">
        <v>0.52</v>
      </c>
      <c r="I140" t="n">
        <v>11</v>
      </c>
      <c r="J140" t="n">
        <v>254.26</v>
      </c>
      <c r="K140" t="n">
        <v>58.47</v>
      </c>
      <c r="L140" t="n">
        <v>7.5</v>
      </c>
      <c r="M140" t="n">
        <v>9</v>
      </c>
      <c r="N140" t="n">
        <v>63.29</v>
      </c>
      <c r="O140" t="n">
        <v>31593.16</v>
      </c>
      <c r="P140" t="n">
        <v>103.55</v>
      </c>
      <c r="Q140" t="n">
        <v>605.88</v>
      </c>
      <c r="R140" t="n">
        <v>29.9</v>
      </c>
      <c r="S140" t="n">
        <v>21.88</v>
      </c>
      <c r="T140" t="n">
        <v>2970.64</v>
      </c>
      <c r="U140" t="n">
        <v>0.73</v>
      </c>
      <c r="V140" t="n">
        <v>0.85</v>
      </c>
      <c r="W140" t="n">
        <v>1.01</v>
      </c>
      <c r="X140" t="n">
        <v>0.19</v>
      </c>
      <c r="Y140" t="n">
        <v>1</v>
      </c>
      <c r="Z140" t="n">
        <v>10</v>
      </c>
    </row>
    <row r="141">
      <c r="A141" t="n">
        <v>27</v>
      </c>
      <c r="B141" t="n">
        <v>125</v>
      </c>
      <c r="C141" t="inlineStr">
        <is>
          <t xml:space="preserve">CONCLUIDO	</t>
        </is>
      </c>
      <c r="D141" t="n">
        <v>9.488899999999999</v>
      </c>
      <c r="E141" t="n">
        <v>10.54</v>
      </c>
      <c r="F141" t="n">
        <v>7.26</v>
      </c>
      <c r="G141" t="n">
        <v>39.61</v>
      </c>
      <c r="H141" t="n">
        <v>0.54</v>
      </c>
      <c r="I141" t="n">
        <v>11</v>
      </c>
      <c r="J141" t="n">
        <v>254.72</v>
      </c>
      <c r="K141" t="n">
        <v>58.47</v>
      </c>
      <c r="L141" t="n">
        <v>7.75</v>
      </c>
      <c r="M141" t="n">
        <v>9</v>
      </c>
      <c r="N141" t="n">
        <v>63.49</v>
      </c>
      <c r="O141" t="n">
        <v>31649.26</v>
      </c>
      <c r="P141" t="n">
        <v>103.07</v>
      </c>
      <c r="Q141" t="n">
        <v>605.85</v>
      </c>
      <c r="R141" t="n">
        <v>30.53</v>
      </c>
      <c r="S141" t="n">
        <v>21.88</v>
      </c>
      <c r="T141" t="n">
        <v>3287.36</v>
      </c>
      <c r="U141" t="n">
        <v>0.72</v>
      </c>
      <c r="V141" t="n">
        <v>0.85</v>
      </c>
      <c r="W141" t="n">
        <v>1.01</v>
      </c>
      <c r="X141" t="n">
        <v>0.2</v>
      </c>
      <c r="Y141" t="n">
        <v>1</v>
      </c>
      <c r="Z141" t="n">
        <v>10</v>
      </c>
    </row>
    <row r="142">
      <c r="A142" t="n">
        <v>28</v>
      </c>
      <c r="B142" t="n">
        <v>125</v>
      </c>
      <c r="C142" t="inlineStr">
        <is>
          <t xml:space="preserve">CONCLUIDO	</t>
        </is>
      </c>
      <c r="D142" t="n">
        <v>9.4899</v>
      </c>
      <c r="E142" t="n">
        <v>10.54</v>
      </c>
      <c r="F142" t="n">
        <v>7.26</v>
      </c>
      <c r="G142" t="n">
        <v>39.61</v>
      </c>
      <c r="H142" t="n">
        <v>0.5600000000000001</v>
      </c>
      <c r="I142" t="n">
        <v>11</v>
      </c>
      <c r="J142" t="n">
        <v>255.17</v>
      </c>
      <c r="K142" t="n">
        <v>58.47</v>
      </c>
      <c r="L142" t="n">
        <v>8</v>
      </c>
      <c r="M142" t="n">
        <v>9</v>
      </c>
      <c r="N142" t="n">
        <v>63.7</v>
      </c>
      <c r="O142" t="n">
        <v>31705.44</v>
      </c>
      <c r="P142" t="n">
        <v>102.54</v>
      </c>
      <c r="Q142" t="n">
        <v>605.84</v>
      </c>
      <c r="R142" t="n">
        <v>30.66</v>
      </c>
      <c r="S142" t="n">
        <v>21.88</v>
      </c>
      <c r="T142" t="n">
        <v>3349.62</v>
      </c>
      <c r="U142" t="n">
        <v>0.71</v>
      </c>
      <c r="V142" t="n">
        <v>0.85</v>
      </c>
      <c r="W142" t="n">
        <v>1</v>
      </c>
      <c r="X142" t="n">
        <v>0.2</v>
      </c>
      <c r="Y142" t="n">
        <v>1</v>
      </c>
      <c r="Z142" t="n">
        <v>10</v>
      </c>
    </row>
    <row r="143">
      <c r="A143" t="n">
        <v>29</v>
      </c>
      <c r="B143" t="n">
        <v>125</v>
      </c>
      <c r="C143" t="inlineStr">
        <is>
          <t xml:space="preserve">CONCLUIDO	</t>
        </is>
      </c>
      <c r="D143" t="n">
        <v>9.555899999999999</v>
      </c>
      <c r="E143" t="n">
        <v>10.46</v>
      </c>
      <c r="F143" t="n">
        <v>7.24</v>
      </c>
      <c r="G143" t="n">
        <v>43.41</v>
      </c>
      <c r="H143" t="n">
        <v>0.57</v>
      </c>
      <c r="I143" t="n">
        <v>10</v>
      </c>
      <c r="J143" t="n">
        <v>255.63</v>
      </c>
      <c r="K143" t="n">
        <v>58.47</v>
      </c>
      <c r="L143" t="n">
        <v>8.25</v>
      </c>
      <c r="M143" t="n">
        <v>8</v>
      </c>
      <c r="N143" t="n">
        <v>63.91</v>
      </c>
      <c r="O143" t="n">
        <v>31761.69</v>
      </c>
      <c r="P143" t="n">
        <v>101.39</v>
      </c>
      <c r="Q143" t="n">
        <v>605.84</v>
      </c>
      <c r="R143" t="n">
        <v>29.59</v>
      </c>
      <c r="S143" t="n">
        <v>21.88</v>
      </c>
      <c r="T143" t="n">
        <v>2820.27</v>
      </c>
      <c r="U143" t="n">
        <v>0.74</v>
      </c>
      <c r="V143" t="n">
        <v>0.85</v>
      </c>
      <c r="W143" t="n">
        <v>1.01</v>
      </c>
      <c r="X143" t="n">
        <v>0.18</v>
      </c>
      <c r="Y143" t="n">
        <v>1</v>
      </c>
      <c r="Z143" t="n">
        <v>10</v>
      </c>
    </row>
    <row r="144">
      <c r="A144" t="n">
        <v>30</v>
      </c>
      <c r="B144" t="n">
        <v>125</v>
      </c>
      <c r="C144" t="inlineStr">
        <is>
          <t xml:space="preserve">CONCLUIDO	</t>
        </is>
      </c>
      <c r="D144" t="n">
        <v>9.5557</v>
      </c>
      <c r="E144" t="n">
        <v>10.46</v>
      </c>
      <c r="F144" t="n">
        <v>7.24</v>
      </c>
      <c r="G144" t="n">
        <v>43.41</v>
      </c>
      <c r="H144" t="n">
        <v>0.59</v>
      </c>
      <c r="I144" t="n">
        <v>10</v>
      </c>
      <c r="J144" t="n">
        <v>256.09</v>
      </c>
      <c r="K144" t="n">
        <v>58.47</v>
      </c>
      <c r="L144" t="n">
        <v>8.5</v>
      </c>
      <c r="M144" t="n">
        <v>8</v>
      </c>
      <c r="N144" t="n">
        <v>64.11</v>
      </c>
      <c r="O144" t="n">
        <v>31818.02</v>
      </c>
      <c r="P144" t="n">
        <v>100.78</v>
      </c>
      <c r="Q144" t="n">
        <v>605.91</v>
      </c>
      <c r="R144" t="n">
        <v>29.63</v>
      </c>
      <c r="S144" t="n">
        <v>21.88</v>
      </c>
      <c r="T144" t="n">
        <v>2840.8</v>
      </c>
      <c r="U144" t="n">
        <v>0.74</v>
      </c>
      <c r="V144" t="n">
        <v>0.85</v>
      </c>
      <c r="W144" t="n">
        <v>1.01</v>
      </c>
      <c r="X144" t="n">
        <v>0.18</v>
      </c>
      <c r="Y144" t="n">
        <v>1</v>
      </c>
      <c r="Z144" t="n">
        <v>10</v>
      </c>
    </row>
    <row r="145">
      <c r="A145" t="n">
        <v>31</v>
      </c>
      <c r="B145" t="n">
        <v>125</v>
      </c>
      <c r="C145" t="inlineStr">
        <is>
          <t xml:space="preserve">CONCLUIDO	</t>
        </is>
      </c>
      <c r="D145" t="n">
        <v>9.560700000000001</v>
      </c>
      <c r="E145" t="n">
        <v>10.46</v>
      </c>
      <c r="F145" t="n">
        <v>7.23</v>
      </c>
      <c r="G145" t="n">
        <v>43.38</v>
      </c>
      <c r="H145" t="n">
        <v>0.61</v>
      </c>
      <c r="I145" t="n">
        <v>10</v>
      </c>
      <c r="J145" t="n">
        <v>256.54</v>
      </c>
      <c r="K145" t="n">
        <v>58.47</v>
      </c>
      <c r="L145" t="n">
        <v>8.75</v>
      </c>
      <c r="M145" t="n">
        <v>8</v>
      </c>
      <c r="N145" t="n">
        <v>64.31999999999999</v>
      </c>
      <c r="O145" t="n">
        <v>31874.43</v>
      </c>
      <c r="P145" t="n">
        <v>100.17</v>
      </c>
      <c r="Q145" t="n">
        <v>605.84</v>
      </c>
      <c r="R145" t="n">
        <v>29.5</v>
      </c>
      <c r="S145" t="n">
        <v>21.88</v>
      </c>
      <c r="T145" t="n">
        <v>2776.09</v>
      </c>
      <c r="U145" t="n">
        <v>0.74</v>
      </c>
      <c r="V145" t="n">
        <v>0.86</v>
      </c>
      <c r="W145" t="n">
        <v>1</v>
      </c>
      <c r="X145" t="n">
        <v>0.17</v>
      </c>
      <c r="Y145" t="n">
        <v>1</v>
      </c>
      <c r="Z145" t="n">
        <v>10</v>
      </c>
    </row>
    <row r="146">
      <c r="A146" t="n">
        <v>32</v>
      </c>
      <c r="B146" t="n">
        <v>125</v>
      </c>
      <c r="C146" t="inlineStr">
        <is>
          <t xml:space="preserve">CONCLUIDO	</t>
        </is>
      </c>
      <c r="D146" t="n">
        <v>9.616899999999999</v>
      </c>
      <c r="E146" t="n">
        <v>10.4</v>
      </c>
      <c r="F146" t="n">
        <v>7.22</v>
      </c>
      <c r="G146" t="n">
        <v>48.11</v>
      </c>
      <c r="H146" t="n">
        <v>0.62</v>
      </c>
      <c r="I146" t="n">
        <v>9</v>
      </c>
      <c r="J146" t="n">
        <v>257</v>
      </c>
      <c r="K146" t="n">
        <v>58.47</v>
      </c>
      <c r="L146" t="n">
        <v>9</v>
      </c>
      <c r="M146" t="n">
        <v>7</v>
      </c>
      <c r="N146" t="n">
        <v>64.53</v>
      </c>
      <c r="O146" t="n">
        <v>31931.04</v>
      </c>
      <c r="P146" t="n">
        <v>99.34</v>
      </c>
      <c r="Q146" t="n">
        <v>605.85</v>
      </c>
      <c r="R146" t="n">
        <v>29.17</v>
      </c>
      <c r="S146" t="n">
        <v>21.88</v>
      </c>
      <c r="T146" t="n">
        <v>2614.32</v>
      </c>
      <c r="U146" t="n">
        <v>0.75</v>
      </c>
      <c r="V146" t="n">
        <v>0.86</v>
      </c>
      <c r="W146" t="n">
        <v>1</v>
      </c>
      <c r="X146" t="n">
        <v>0.16</v>
      </c>
      <c r="Y146" t="n">
        <v>1</v>
      </c>
      <c r="Z146" t="n">
        <v>10</v>
      </c>
    </row>
    <row r="147">
      <c r="A147" t="n">
        <v>33</v>
      </c>
      <c r="B147" t="n">
        <v>125</v>
      </c>
      <c r="C147" t="inlineStr">
        <is>
          <t xml:space="preserve">CONCLUIDO	</t>
        </is>
      </c>
      <c r="D147" t="n">
        <v>9.609999999999999</v>
      </c>
      <c r="E147" t="n">
        <v>10.41</v>
      </c>
      <c r="F147" t="n">
        <v>7.22</v>
      </c>
      <c r="G147" t="n">
        <v>48.16</v>
      </c>
      <c r="H147" t="n">
        <v>0.64</v>
      </c>
      <c r="I147" t="n">
        <v>9</v>
      </c>
      <c r="J147" t="n">
        <v>257.46</v>
      </c>
      <c r="K147" t="n">
        <v>58.47</v>
      </c>
      <c r="L147" t="n">
        <v>9.25</v>
      </c>
      <c r="M147" t="n">
        <v>7</v>
      </c>
      <c r="N147" t="n">
        <v>64.73999999999999</v>
      </c>
      <c r="O147" t="n">
        <v>31987.61</v>
      </c>
      <c r="P147" t="n">
        <v>99.45999999999999</v>
      </c>
      <c r="Q147" t="n">
        <v>605.87</v>
      </c>
      <c r="R147" t="n">
        <v>29.28</v>
      </c>
      <c r="S147" t="n">
        <v>21.88</v>
      </c>
      <c r="T147" t="n">
        <v>2670.77</v>
      </c>
      <c r="U147" t="n">
        <v>0.75</v>
      </c>
      <c r="V147" t="n">
        <v>0.86</v>
      </c>
      <c r="W147" t="n">
        <v>1.01</v>
      </c>
      <c r="X147" t="n">
        <v>0.17</v>
      </c>
      <c r="Y147" t="n">
        <v>1</v>
      </c>
      <c r="Z147" t="n">
        <v>10</v>
      </c>
    </row>
    <row r="148">
      <c r="A148" t="n">
        <v>34</v>
      </c>
      <c r="B148" t="n">
        <v>125</v>
      </c>
      <c r="C148" t="inlineStr">
        <is>
          <t xml:space="preserve">CONCLUIDO	</t>
        </is>
      </c>
      <c r="D148" t="n">
        <v>9.616899999999999</v>
      </c>
      <c r="E148" t="n">
        <v>10.4</v>
      </c>
      <c r="F148" t="n">
        <v>7.22</v>
      </c>
      <c r="G148" t="n">
        <v>48.11</v>
      </c>
      <c r="H148" t="n">
        <v>0.66</v>
      </c>
      <c r="I148" t="n">
        <v>9</v>
      </c>
      <c r="J148" t="n">
        <v>257.92</v>
      </c>
      <c r="K148" t="n">
        <v>58.47</v>
      </c>
      <c r="L148" t="n">
        <v>9.5</v>
      </c>
      <c r="M148" t="n">
        <v>7</v>
      </c>
      <c r="N148" t="n">
        <v>64.95</v>
      </c>
      <c r="O148" t="n">
        <v>32044.25</v>
      </c>
      <c r="P148" t="n">
        <v>99.16</v>
      </c>
      <c r="Q148" t="n">
        <v>605.86</v>
      </c>
      <c r="R148" t="n">
        <v>29.1</v>
      </c>
      <c r="S148" t="n">
        <v>21.88</v>
      </c>
      <c r="T148" t="n">
        <v>2579.77</v>
      </c>
      <c r="U148" t="n">
        <v>0.75</v>
      </c>
      <c r="V148" t="n">
        <v>0.86</v>
      </c>
      <c r="W148" t="n">
        <v>1</v>
      </c>
      <c r="X148" t="n">
        <v>0.16</v>
      </c>
      <c r="Y148" t="n">
        <v>1</v>
      </c>
      <c r="Z148" t="n">
        <v>10</v>
      </c>
    </row>
    <row r="149">
      <c r="A149" t="n">
        <v>35</v>
      </c>
      <c r="B149" t="n">
        <v>125</v>
      </c>
      <c r="C149" t="inlineStr">
        <is>
          <t xml:space="preserve">CONCLUIDO	</t>
        </is>
      </c>
      <c r="D149" t="n">
        <v>9.6097</v>
      </c>
      <c r="E149" t="n">
        <v>10.41</v>
      </c>
      <c r="F149" t="n">
        <v>7.22</v>
      </c>
      <c r="G149" t="n">
        <v>48.16</v>
      </c>
      <c r="H149" t="n">
        <v>0.67</v>
      </c>
      <c r="I149" t="n">
        <v>9</v>
      </c>
      <c r="J149" t="n">
        <v>258.38</v>
      </c>
      <c r="K149" t="n">
        <v>58.47</v>
      </c>
      <c r="L149" t="n">
        <v>9.75</v>
      </c>
      <c r="M149" t="n">
        <v>7</v>
      </c>
      <c r="N149" t="n">
        <v>65.16</v>
      </c>
      <c r="O149" t="n">
        <v>32100.97</v>
      </c>
      <c r="P149" t="n">
        <v>97.7</v>
      </c>
      <c r="Q149" t="n">
        <v>605.84</v>
      </c>
      <c r="R149" t="n">
        <v>29.38</v>
      </c>
      <c r="S149" t="n">
        <v>21.88</v>
      </c>
      <c r="T149" t="n">
        <v>2721.24</v>
      </c>
      <c r="U149" t="n">
        <v>0.74</v>
      </c>
      <c r="V149" t="n">
        <v>0.86</v>
      </c>
      <c r="W149" t="n">
        <v>1</v>
      </c>
      <c r="X149" t="n">
        <v>0.17</v>
      </c>
      <c r="Y149" t="n">
        <v>1</v>
      </c>
      <c r="Z149" t="n">
        <v>10</v>
      </c>
    </row>
    <row r="150">
      <c r="A150" t="n">
        <v>36</v>
      </c>
      <c r="B150" t="n">
        <v>125</v>
      </c>
      <c r="C150" t="inlineStr">
        <is>
          <t xml:space="preserve">CONCLUIDO	</t>
        </is>
      </c>
      <c r="D150" t="n">
        <v>9.6837</v>
      </c>
      <c r="E150" t="n">
        <v>10.33</v>
      </c>
      <c r="F150" t="n">
        <v>7.19</v>
      </c>
      <c r="G150" t="n">
        <v>53.94</v>
      </c>
      <c r="H150" t="n">
        <v>0.6899999999999999</v>
      </c>
      <c r="I150" t="n">
        <v>8</v>
      </c>
      <c r="J150" t="n">
        <v>258.84</v>
      </c>
      <c r="K150" t="n">
        <v>58.47</v>
      </c>
      <c r="L150" t="n">
        <v>10</v>
      </c>
      <c r="M150" t="n">
        <v>6</v>
      </c>
      <c r="N150" t="n">
        <v>65.37</v>
      </c>
      <c r="O150" t="n">
        <v>32157.77</v>
      </c>
      <c r="P150" t="n">
        <v>96.68000000000001</v>
      </c>
      <c r="Q150" t="n">
        <v>605.84</v>
      </c>
      <c r="R150" t="n">
        <v>28.39</v>
      </c>
      <c r="S150" t="n">
        <v>21.88</v>
      </c>
      <c r="T150" t="n">
        <v>2230.13</v>
      </c>
      <c r="U150" t="n">
        <v>0.77</v>
      </c>
      <c r="V150" t="n">
        <v>0.86</v>
      </c>
      <c r="W150" t="n">
        <v>1</v>
      </c>
      <c r="X150" t="n">
        <v>0.13</v>
      </c>
      <c r="Y150" t="n">
        <v>1</v>
      </c>
      <c r="Z150" t="n">
        <v>10</v>
      </c>
    </row>
    <row r="151">
      <c r="A151" t="n">
        <v>37</v>
      </c>
      <c r="B151" t="n">
        <v>125</v>
      </c>
      <c r="C151" t="inlineStr">
        <is>
          <t xml:space="preserve">CONCLUIDO	</t>
        </is>
      </c>
      <c r="D151" t="n">
        <v>9.6891</v>
      </c>
      <c r="E151" t="n">
        <v>10.32</v>
      </c>
      <c r="F151" t="n">
        <v>7.19</v>
      </c>
      <c r="G151" t="n">
        <v>53.9</v>
      </c>
      <c r="H151" t="n">
        <v>0.7</v>
      </c>
      <c r="I151" t="n">
        <v>8</v>
      </c>
      <c r="J151" t="n">
        <v>259.3</v>
      </c>
      <c r="K151" t="n">
        <v>58.47</v>
      </c>
      <c r="L151" t="n">
        <v>10.25</v>
      </c>
      <c r="M151" t="n">
        <v>6</v>
      </c>
      <c r="N151" t="n">
        <v>65.58</v>
      </c>
      <c r="O151" t="n">
        <v>32214.64</v>
      </c>
      <c r="P151" t="n">
        <v>95.89</v>
      </c>
      <c r="Q151" t="n">
        <v>605.84</v>
      </c>
      <c r="R151" t="n">
        <v>28.12</v>
      </c>
      <c r="S151" t="n">
        <v>21.88</v>
      </c>
      <c r="T151" t="n">
        <v>2096.82</v>
      </c>
      <c r="U151" t="n">
        <v>0.78</v>
      </c>
      <c r="V151" t="n">
        <v>0.86</v>
      </c>
      <c r="W151" t="n">
        <v>1</v>
      </c>
      <c r="X151" t="n">
        <v>0.13</v>
      </c>
      <c r="Y151" t="n">
        <v>1</v>
      </c>
      <c r="Z151" t="n">
        <v>10</v>
      </c>
    </row>
    <row r="152">
      <c r="A152" t="n">
        <v>38</v>
      </c>
      <c r="B152" t="n">
        <v>125</v>
      </c>
      <c r="C152" t="inlineStr">
        <is>
          <t xml:space="preserve">CONCLUIDO	</t>
        </is>
      </c>
      <c r="D152" t="n">
        <v>9.6839</v>
      </c>
      <c r="E152" t="n">
        <v>10.33</v>
      </c>
      <c r="F152" t="n">
        <v>7.19</v>
      </c>
      <c r="G152" t="n">
        <v>53.94</v>
      </c>
      <c r="H152" t="n">
        <v>0.72</v>
      </c>
      <c r="I152" t="n">
        <v>8</v>
      </c>
      <c r="J152" t="n">
        <v>259.76</v>
      </c>
      <c r="K152" t="n">
        <v>58.47</v>
      </c>
      <c r="L152" t="n">
        <v>10.5</v>
      </c>
      <c r="M152" t="n">
        <v>6</v>
      </c>
      <c r="N152" t="n">
        <v>65.79000000000001</v>
      </c>
      <c r="O152" t="n">
        <v>32271.6</v>
      </c>
      <c r="P152" t="n">
        <v>95.62</v>
      </c>
      <c r="Q152" t="n">
        <v>605.84</v>
      </c>
      <c r="R152" t="n">
        <v>28.26</v>
      </c>
      <c r="S152" t="n">
        <v>21.88</v>
      </c>
      <c r="T152" t="n">
        <v>2166.96</v>
      </c>
      <c r="U152" t="n">
        <v>0.77</v>
      </c>
      <c r="V152" t="n">
        <v>0.86</v>
      </c>
      <c r="W152" t="n">
        <v>1</v>
      </c>
      <c r="X152" t="n">
        <v>0.13</v>
      </c>
      <c r="Y152" t="n">
        <v>1</v>
      </c>
      <c r="Z152" t="n">
        <v>10</v>
      </c>
    </row>
    <row r="153">
      <c r="A153" t="n">
        <v>39</v>
      </c>
      <c r="B153" t="n">
        <v>125</v>
      </c>
      <c r="C153" t="inlineStr">
        <is>
          <t xml:space="preserve">CONCLUIDO	</t>
        </is>
      </c>
      <c r="D153" t="n">
        <v>9.6785</v>
      </c>
      <c r="E153" t="n">
        <v>10.33</v>
      </c>
      <c r="F153" t="n">
        <v>7.2</v>
      </c>
      <c r="G153" t="n">
        <v>53.98</v>
      </c>
      <c r="H153" t="n">
        <v>0.74</v>
      </c>
      <c r="I153" t="n">
        <v>8</v>
      </c>
      <c r="J153" t="n">
        <v>260.23</v>
      </c>
      <c r="K153" t="n">
        <v>58.47</v>
      </c>
      <c r="L153" t="n">
        <v>10.75</v>
      </c>
      <c r="M153" t="n">
        <v>6</v>
      </c>
      <c r="N153" t="n">
        <v>66</v>
      </c>
      <c r="O153" t="n">
        <v>32328.64</v>
      </c>
      <c r="P153" t="n">
        <v>94.63</v>
      </c>
      <c r="Q153" t="n">
        <v>605.84</v>
      </c>
      <c r="R153" t="n">
        <v>28.46</v>
      </c>
      <c r="S153" t="n">
        <v>21.88</v>
      </c>
      <c r="T153" t="n">
        <v>2266.04</v>
      </c>
      <c r="U153" t="n">
        <v>0.77</v>
      </c>
      <c r="V153" t="n">
        <v>0.86</v>
      </c>
      <c r="W153" t="n">
        <v>1</v>
      </c>
      <c r="X153" t="n">
        <v>0.14</v>
      </c>
      <c r="Y153" t="n">
        <v>1</v>
      </c>
      <c r="Z153" t="n">
        <v>10</v>
      </c>
    </row>
    <row r="154">
      <c r="A154" t="n">
        <v>40</v>
      </c>
      <c r="B154" t="n">
        <v>125</v>
      </c>
      <c r="C154" t="inlineStr">
        <is>
          <t xml:space="preserve">CONCLUIDO	</t>
        </is>
      </c>
      <c r="D154" t="n">
        <v>9.68</v>
      </c>
      <c r="E154" t="n">
        <v>10.33</v>
      </c>
      <c r="F154" t="n">
        <v>7.2</v>
      </c>
      <c r="G154" t="n">
        <v>53.97</v>
      </c>
      <c r="H154" t="n">
        <v>0.75</v>
      </c>
      <c r="I154" t="n">
        <v>8</v>
      </c>
      <c r="J154" t="n">
        <v>260.69</v>
      </c>
      <c r="K154" t="n">
        <v>58.47</v>
      </c>
      <c r="L154" t="n">
        <v>11</v>
      </c>
      <c r="M154" t="n">
        <v>6</v>
      </c>
      <c r="N154" t="n">
        <v>66.20999999999999</v>
      </c>
      <c r="O154" t="n">
        <v>32385.75</v>
      </c>
      <c r="P154" t="n">
        <v>93.33</v>
      </c>
      <c r="Q154" t="n">
        <v>605.84</v>
      </c>
      <c r="R154" t="n">
        <v>28.47</v>
      </c>
      <c r="S154" t="n">
        <v>21.88</v>
      </c>
      <c r="T154" t="n">
        <v>2271.01</v>
      </c>
      <c r="U154" t="n">
        <v>0.77</v>
      </c>
      <c r="V154" t="n">
        <v>0.86</v>
      </c>
      <c r="W154" t="n">
        <v>1</v>
      </c>
      <c r="X154" t="n">
        <v>0.14</v>
      </c>
      <c r="Y154" t="n">
        <v>1</v>
      </c>
      <c r="Z154" t="n">
        <v>10</v>
      </c>
    </row>
    <row r="155">
      <c r="A155" t="n">
        <v>41</v>
      </c>
      <c r="B155" t="n">
        <v>125</v>
      </c>
      <c r="C155" t="inlineStr">
        <is>
          <t xml:space="preserve">CONCLUIDO	</t>
        </is>
      </c>
      <c r="D155" t="n">
        <v>9.7445</v>
      </c>
      <c r="E155" t="n">
        <v>10.26</v>
      </c>
      <c r="F155" t="n">
        <v>7.17</v>
      </c>
      <c r="G155" t="n">
        <v>61.5</v>
      </c>
      <c r="H155" t="n">
        <v>0.77</v>
      </c>
      <c r="I155" t="n">
        <v>7</v>
      </c>
      <c r="J155" t="n">
        <v>261.15</v>
      </c>
      <c r="K155" t="n">
        <v>58.47</v>
      </c>
      <c r="L155" t="n">
        <v>11.25</v>
      </c>
      <c r="M155" t="n">
        <v>5</v>
      </c>
      <c r="N155" t="n">
        <v>66.43000000000001</v>
      </c>
      <c r="O155" t="n">
        <v>32442.95</v>
      </c>
      <c r="P155" t="n">
        <v>92.70999999999999</v>
      </c>
      <c r="Q155" t="n">
        <v>605.84</v>
      </c>
      <c r="R155" t="n">
        <v>27.69</v>
      </c>
      <c r="S155" t="n">
        <v>21.88</v>
      </c>
      <c r="T155" t="n">
        <v>1887.35</v>
      </c>
      <c r="U155" t="n">
        <v>0.79</v>
      </c>
      <c r="V155" t="n">
        <v>0.86</v>
      </c>
      <c r="W155" t="n">
        <v>1</v>
      </c>
      <c r="X155" t="n">
        <v>0.12</v>
      </c>
      <c r="Y155" t="n">
        <v>1</v>
      </c>
      <c r="Z155" t="n">
        <v>10</v>
      </c>
    </row>
    <row r="156">
      <c r="A156" t="n">
        <v>42</v>
      </c>
      <c r="B156" t="n">
        <v>125</v>
      </c>
      <c r="C156" t="inlineStr">
        <is>
          <t xml:space="preserve">CONCLUIDO	</t>
        </is>
      </c>
      <c r="D156" t="n">
        <v>9.7387</v>
      </c>
      <c r="E156" t="n">
        <v>10.27</v>
      </c>
      <c r="F156" t="n">
        <v>7.18</v>
      </c>
      <c r="G156" t="n">
        <v>61.55</v>
      </c>
      <c r="H156" t="n">
        <v>0.78</v>
      </c>
      <c r="I156" t="n">
        <v>7</v>
      </c>
      <c r="J156" t="n">
        <v>261.62</v>
      </c>
      <c r="K156" t="n">
        <v>58.47</v>
      </c>
      <c r="L156" t="n">
        <v>11.5</v>
      </c>
      <c r="M156" t="n">
        <v>5</v>
      </c>
      <c r="N156" t="n">
        <v>66.64</v>
      </c>
      <c r="O156" t="n">
        <v>32500.22</v>
      </c>
      <c r="P156" t="n">
        <v>93.13</v>
      </c>
      <c r="Q156" t="n">
        <v>605.84</v>
      </c>
      <c r="R156" t="n">
        <v>28.02</v>
      </c>
      <c r="S156" t="n">
        <v>21.88</v>
      </c>
      <c r="T156" t="n">
        <v>2051.13</v>
      </c>
      <c r="U156" t="n">
        <v>0.78</v>
      </c>
      <c r="V156" t="n">
        <v>0.86</v>
      </c>
      <c r="W156" t="n">
        <v>1</v>
      </c>
      <c r="X156" t="n">
        <v>0.12</v>
      </c>
      <c r="Y156" t="n">
        <v>1</v>
      </c>
      <c r="Z156" t="n">
        <v>10</v>
      </c>
    </row>
    <row r="157">
      <c r="A157" t="n">
        <v>43</v>
      </c>
      <c r="B157" t="n">
        <v>125</v>
      </c>
      <c r="C157" t="inlineStr">
        <is>
          <t xml:space="preserve">CONCLUIDO	</t>
        </is>
      </c>
      <c r="D157" t="n">
        <v>9.7326</v>
      </c>
      <c r="E157" t="n">
        <v>10.27</v>
      </c>
      <c r="F157" t="n">
        <v>7.19</v>
      </c>
      <c r="G157" t="n">
        <v>61.6</v>
      </c>
      <c r="H157" t="n">
        <v>0.8</v>
      </c>
      <c r="I157" t="n">
        <v>7</v>
      </c>
      <c r="J157" t="n">
        <v>262.08</v>
      </c>
      <c r="K157" t="n">
        <v>58.47</v>
      </c>
      <c r="L157" t="n">
        <v>11.75</v>
      </c>
      <c r="M157" t="n">
        <v>5</v>
      </c>
      <c r="N157" t="n">
        <v>66.86</v>
      </c>
      <c r="O157" t="n">
        <v>32557.58</v>
      </c>
      <c r="P157" t="n">
        <v>93.55</v>
      </c>
      <c r="Q157" t="n">
        <v>605.84</v>
      </c>
      <c r="R157" t="n">
        <v>28.22</v>
      </c>
      <c r="S157" t="n">
        <v>21.88</v>
      </c>
      <c r="T157" t="n">
        <v>2152.76</v>
      </c>
      <c r="U157" t="n">
        <v>0.78</v>
      </c>
      <c r="V157" t="n">
        <v>0.86</v>
      </c>
      <c r="W157" t="n">
        <v>1</v>
      </c>
      <c r="X157" t="n">
        <v>0.13</v>
      </c>
      <c r="Y157" t="n">
        <v>1</v>
      </c>
      <c r="Z157" t="n">
        <v>10</v>
      </c>
    </row>
    <row r="158">
      <c r="A158" t="n">
        <v>44</v>
      </c>
      <c r="B158" t="n">
        <v>125</v>
      </c>
      <c r="C158" t="inlineStr">
        <is>
          <t xml:space="preserve">CONCLUIDO	</t>
        </is>
      </c>
      <c r="D158" t="n">
        <v>9.7476</v>
      </c>
      <c r="E158" t="n">
        <v>10.26</v>
      </c>
      <c r="F158" t="n">
        <v>7.17</v>
      </c>
      <c r="G158" t="n">
        <v>61.47</v>
      </c>
      <c r="H158" t="n">
        <v>0.8100000000000001</v>
      </c>
      <c r="I158" t="n">
        <v>7</v>
      </c>
      <c r="J158" t="n">
        <v>262.55</v>
      </c>
      <c r="K158" t="n">
        <v>58.47</v>
      </c>
      <c r="L158" t="n">
        <v>12</v>
      </c>
      <c r="M158" t="n">
        <v>4</v>
      </c>
      <c r="N158" t="n">
        <v>67.06999999999999</v>
      </c>
      <c r="O158" t="n">
        <v>32615.02</v>
      </c>
      <c r="P158" t="n">
        <v>92.81999999999999</v>
      </c>
      <c r="Q158" t="n">
        <v>605.84</v>
      </c>
      <c r="R158" t="n">
        <v>27.69</v>
      </c>
      <c r="S158" t="n">
        <v>21.88</v>
      </c>
      <c r="T158" t="n">
        <v>1888.29</v>
      </c>
      <c r="U158" t="n">
        <v>0.79</v>
      </c>
      <c r="V158" t="n">
        <v>0.86</v>
      </c>
      <c r="W158" t="n">
        <v>1</v>
      </c>
      <c r="X158" t="n">
        <v>0.11</v>
      </c>
      <c r="Y158" t="n">
        <v>1</v>
      </c>
      <c r="Z158" t="n">
        <v>10</v>
      </c>
    </row>
    <row r="159">
      <c r="A159" t="n">
        <v>45</v>
      </c>
      <c r="B159" t="n">
        <v>125</v>
      </c>
      <c r="C159" t="inlineStr">
        <is>
          <t xml:space="preserve">CONCLUIDO	</t>
        </is>
      </c>
      <c r="D159" t="n">
        <v>9.7453</v>
      </c>
      <c r="E159" t="n">
        <v>10.26</v>
      </c>
      <c r="F159" t="n">
        <v>7.17</v>
      </c>
      <c r="G159" t="n">
        <v>61.49</v>
      </c>
      <c r="H159" t="n">
        <v>0.83</v>
      </c>
      <c r="I159" t="n">
        <v>7</v>
      </c>
      <c r="J159" t="n">
        <v>263.01</v>
      </c>
      <c r="K159" t="n">
        <v>58.47</v>
      </c>
      <c r="L159" t="n">
        <v>12.25</v>
      </c>
      <c r="M159" t="n">
        <v>3</v>
      </c>
      <c r="N159" t="n">
        <v>67.29000000000001</v>
      </c>
      <c r="O159" t="n">
        <v>32672.53</v>
      </c>
      <c r="P159" t="n">
        <v>91.84</v>
      </c>
      <c r="Q159" t="n">
        <v>605.84</v>
      </c>
      <c r="R159" t="n">
        <v>27.74</v>
      </c>
      <c r="S159" t="n">
        <v>21.88</v>
      </c>
      <c r="T159" t="n">
        <v>1914.16</v>
      </c>
      <c r="U159" t="n">
        <v>0.79</v>
      </c>
      <c r="V159" t="n">
        <v>0.86</v>
      </c>
      <c r="W159" t="n">
        <v>1</v>
      </c>
      <c r="X159" t="n">
        <v>0.12</v>
      </c>
      <c r="Y159" t="n">
        <v>1</v>
      </c>
      <c r="Z159" t="n">
        <v>10</v>
      </c>
    </row>
    <row r="160">
      <c r="A160" t="n">
        <v>46</v>
      </c>
      <c r="B160" t="n">
        <v>125</v>
      </c>
      <c r="C160" t="inlineStr">
        <is>
          <t xml:space="preserve">CONCLUIDO	</t>
        </is>
      </c>
      <c r="D160" t="n">
        <v>9.738899999999999</v>
      </c>
      <c r="E160" t="n">
        <v>10.27</v>
      </c>
      <c r="F160" t="n">
        <v>7.18</v>
      </c>
      <c r="G160" t="n">
        <v>61.55</v>
      </c>
      <c r="H160" t="n">
        <v>0.84</v>
      </c>
      <c r="I160" t="n">
        <v>7</v>
      </c>
      <c r="J160" t="n">
        <v>263.48</v>
      </c>
      <c r="K160" t="n">
        <v>58.47</v>
      </c>
      <c r="L160" t="n">
        <v>12.5</v>
      </c>
      <c r="M160" t="n">
        <v>3</v>
      </c>
      <c r="N160" t="n">
        <v>67.51000000000001</v>
      </c>
      <c r="O160" t="n">
        <v>32730.13</v>
      </c>
      <c r="P160" t="n">
        <v>91.64</v>
      </c>
      <c r="Q160" t="n">
        <v>605.85</v>
      </c>
      <c r="R160" t="n">
        <v>28.04</v>
      </c>
      <c r="S160" t="n">
        <v>21.88</v>
      </c>
      <c r="T160" t="n">
        <v>2063.42</v>
      </c>
      <c r="U160" t="n">
        <v>0.78</v>
      </c>
      <c r="V160" t="n">
        <v>0.86</v>
      </c>
      <c r="W160" t="n">
        <v>1</v>
      </c>
      <c r="X160" t="n">
        <v>0.12</v>
      </c>
      <c r="Y160" t="n">
        <v>1</v>
      </c>
      <c r="Z160" t="n">
        <v>10</v>
      </c>
    </row>
    <row r="161">
      <c r="A161" t="n">
        <v>47</v>
      </c>
      <c r="B161" t="n">
        <v>125</v>
      </c>
      <c r="C161" t="inlineStr">
        <is>
          <t xml:space="preserve">CONCLUIDO	</t>
        </is>
      </c>
      <c r="D161" t="n">
        <v>9.7363</v>
      </c>
      <c r="E161" t="n">
        <v>10.27</v>
      </c>
      <c r="F161" t="n">
        <v>7.18</v>
      </c>
      <c r="G161" t="n">
        <v>61.57</v>
      </c>
      <c r="H161" t="n">
        <v>0.86</v>
      </c>
      <c r="I161" t="n">
        <v>7</v>
      </c>
      <c r="J161" t="n">
        <v>263.95</v>
      </c>
      <c r="K161" t="n">
        <v>58.47</v>
      </c>
      <c r="L161" t="n">
        <v>12.75</v>
      </c>
      <c r="M161" t="n">
        <v>3</v>
      </c>
      <c r="N161" t="n">
        <v>67.72</v>
      </c>
      <c r="O161" t="n">
        <v>32787.82</v>
      </c>
      <c r="P161" t="n">
        <v>91.25</v>
      </c>
      <c r="Q161" t="n">
        <v>605.84</v>
      </c>
      <c r="R161" t="n">
        <v>28.07</v>
      </c>
      <c r="S161" t="n">
        <v>21.88</v>
      </c>
      <c r="T161" t="n">
        <v>2075.27</v>
      </c>
      <c r="U161" t="n">
        <v>0.78</v>
      </c>
      <c r="V161" t="n">
        <v>0.86</v>
      </c>
      <c r="W161" t="n">
        <v>1</v>
      </c>
      <c r="X161" t="n">
        <v>0.13</v>
      </c>
      <c r="Y161" t="n">
        <v>1</v>
      </c>
      <c r="Z161" t="n">
        <v>10</v>
      </c>
    </row>
    <row r="162">
      <c r="A162" t="n">
        <v>48</v>
      </c>
      <c r="B162" t="n">
        <v>125</v>
      </c>
      <c r="C162" t="inlineStr">
        <is>
          <t xml:space="preserve">CONCLUIDO	</t>
        </is>
      </c>
      <c r="D162" t="n">
        <v>9.741099999999999</v>
      </c>
      <c r="E162" t="n">
        <v>10.27</v>
      </c>
      <c r="F162" t="n">
        <v>7.18</v>
      </c>
      <c r="G162" t="n">
        <v>61.53</v>
      </c>
      <c r="H162" t="n">
        <v>0.87</v>
      </c>
      <c r="I162" t="n">
        <v>7</v>
      </c>
      <c r="J162" t="n">
        <v>264.42</v>
      </c>
      <c r="K162" t="n">
        <v>58.47</v>
      </c>
      <c r="L162" t="n">
        <v>13</v>
      </c>
      <c r="M162" t="n">
        <v>3</v>
      </c>
      <c r="N162" t="n">
        <v>67.94</v>
      </c>
      <c r="O162" t="n">
        <v>32845.58</v>
      </c>
      <c r="P162" t="n">
        <v>90.54000000000001</v>
      </c>
      <c r="Q162" t="n">
        <v>605.88</v>
      </c>
      <c r="R162" t="n">
        <v>27.81</v>
      </c>
      <c r="S162" t="n">
        <v>21.88</v>
      </c>
      <c r="T162" t="n">
        <v>1948.86</v>
      </c>
      <c r="U162" t="n">
        <v>0.79</v>
      </c>
      <c r="V162" t="n">
        <v>0.86</v>
      </c>
      <c r="W162" t="n">
        <v>1</v>
      </c>
      <c r="X162" t="n">
        <v>0.12</v>
      </c>
      <c r="Y162" t="n">
        <v>1</v>
      </c>
      <c r="Z162" t="n">
        <v>10</v>
      </c>
    </row>
    <row r="163">
      <c r="A163" t="n">
        <v>49</v>
      </c>
      <c r="B163" t="n">
        <v>125</v>
      </c>
      <c r="C163" t="inlineStr">
        <is>
          <t xml:space="preserve">CONCLUIDO	</t>
        </is>
      </c>
      <c r="D163" t="n">
        <v>9.813499999999999</v>
      </c>
      <c r="E163" t="n">
        <v>10.19</v>
      </c>
      <c r="F163" t="n">
        <v>7.15</v>
      </c>
      <c r="G163" t="n">
        <v>71.5</v>
      </c>
      <c r="H163" t="n">
        <v>0.89</v>
      </c>
      <c r="I163" t="n">
        <v>6</v>
      </c>
      <c r="J163" t="n">
        <v>264.89</v>
      </c>
      <c r="K163" t="n">
        <v>58.47</v>
      </c>
      <c r="L163" t="n">
        <v>13.25</v>
      </c>
      <c r="M163" t="n">
        <v>2</v>
      </c>
      <c r="N163" t="n">
        <v>68.16</v>
      </c>
      <c r="O163" t="n">
        <v>32903.43</v>
      </c>
      <c r="P163" t="n">
        <v>89.47</v>
      </c>
      <c r="Q163" t="n">
        <v>605.84</v>
      </c>
      <c r="R163" t="n">
        <v>27.03</v>
      </c>
      <c r="S163" t="n">
        <v>21.88</v>
      </c>
      <c r="T163" t="n">
        <v>1563.01</v>
      </c>
      <c r="U163" t="n">
        <v>0.8100000000000001</v>
      </c>
      <c r="V163" t="n">
        <v>0.87</v>
      </c>
      <c r="W163" t="n">
        <v>1</v>
      </c>
      <c r="X163" t="n">
        <v>0.09</v>
      </c>
      <c r="Y163" t="n">
        <v>1</v>
      </c>
      <c r="Z163" t="n">
        <v>10</v>
      </c>
    </row>
    <row r="164">
      <c r="A164" t="n">
        <v>50</v>
      </c>
      <c r="B164" t="n">
        <v>125</v>
      </c>
      <c r="C164" t="inlineStr">
        <is>
          <t xml:space="preserve">CONCLUIDO	</t>
        </is>
      </c>
      <c r="D164" t="n">
        <v>9.8058</v>
      </c>
      <c r="E164" t="n">
        <v>10.2</v>
      </c>
      <c r="F164" t="n">
        <v>7.16</v>
      </c>
      <c r="G164" t="n">
        <v>71.58</v>
      </c>
      <c r="H164" t="n">
        <v>0.91</v>
      </c>
      <c r="I164" t="n">
        <v>6</v>
      </c>
      <c r="J164" t="n">
        <v>265.36</v>
      </c>
      <c r="K164" t="n">
        <v>58.47</v>
      </c>
      <c r="L164" t="n">
        <v>13.5</v>
      </c>
      <c r="M164" t="n">
        <v>1</v>
      </c>
      <c r="N164" t="n">
        <v>68.38</v>
      </c>
      <c r="O164" t="n">
        <v>32961.36</v>
      </c>
      <c r="P164" t="n">
        <v>89.70999999999999</v>
      </c>
      <c r="Q164" t="n">
        <v>605.84</v>
      </c>
      <c r="R164" t="n">
        <v>27.16</v>
      </c>
      <c r="S164" t="n">
        <v>21.88</v>
      </c>
      <c r="T164" t="n">
        <v>1626.75</v>
      </c>
      <c r="U164" t="n">
        <v>0.8100000000000001</v>
      </c>
      <c r="V164" t="n">
        <v>0.86</v>
      </c>
      <c r="W164" t="n">
        <v>1</v>
      </c>
      <c r="X164" t="n">
        <v>0.1</v>
      </c>
      <c r="Y164" t="n">
        <v>1</v>
      </c>
      <c r="Z164" t="n">
        <v>10</v>
      </c>
    </row>
    <row r="165">
      <c r="A165" t="n">
        <v>51</v>
      </c>
      <c r="B165" t="n">
        <v>125</v>
      </c>
      <c r="C165" t="inlineStr">
        <is>
          <t xml:space="preserve">CONCLUIDO	</t>
        </is>
      </c>
      <c r="D165" t="n">
        <v>9.801299999999999</v>
      </c>
      <c r="E165" t="n">
        <v>10.2</v>
      </c>
      <c r="F165" t="n">
        <v>7.16</v>
      </c>
      <c r="G165" t="n">
        <v>71.62</v>
      </c>
      <c r="H165" t="n">
        <v>0.92</v>
      </c>
      <c r="I165" t="n">
        <v>6</v>
      </c>
      <c r="J165" t="n">
        <v>265.83</v>
      </c>
      <c r="K165" t="n">
        <v>58.47</v>
      </c>
      <c r="L165" t="n">
        <v>13.75</v>
      </c>
      <c r="M165" t="n">
        <v>0</v>
      </c>
      <c r="N165" t="n">
        <v>68.59999999999999</v>
      </c>
      <c r="O165" t="n">
        <v>33019.37</v>
      </c>
      <c r="P165" t="n">
        <v>89.92</v>
      </c>
      <c r="Q165" t="n">
        <v>605.88</v>
      </c>
      <c r="R165" t="n">
        <v>27.17</v>
      </c>
      <c r="S165" t="n">
        <v>21.88</v>
      </c>
      <c r="T165" t="n">
        <v>1631.2</v>
      </c>
      <c r="U165" t="n">
        <v>0.8100000000000001</v>
      </c>
      <c r="V165" t="n">
        <v>0.86</v>
      </c>
      <c r="W165" t="n">
        <v>1.01</v>
      </c>
      <c r="X165" t="n">
        <v>0.1</v>
      </c>
      <c r="Y165" t="n">
        <v>1</v>
      </c>
      <c r="Z165" t="n">
        <v>10</v>
      </c>
    </row>
    <row r="166">
      <c r="A166" t="n">
        <v>0</v>
      </c>
      <c r="B166" t="n">
        <v>30</v>
      </c>
      <c r="C166" t="inlineStr">
        <is>
          <t xml:space="preserve">CONCLUIDO	</t>
        </is>
      </c>
      <c r="D166" t="n">
        <v>9.785500000000001</v>
      </c>
      <c r="E166" t="n">
        <v>10.22</v>
      </c>
      <c r="F166" t="n">
        <v>7.8</v>
      </c>
      <c r="G166" t="n">
        <v>12.65</v>
      </c>
      <c r="H166" t="n">
        <v>0.24</v>
      </c>
      <c r="I166" t="n">
        <v>37</v>
      </c>
      <c r="J166" t="n">
        <v>71.52</v>
      </c>
      <c r="K166" t="n">
        <v>32.27</v>
      </c>
      <c r="L166" t="n">
        <v>1</v>
      </c>
      <c r="M166" t="n">
        <v>35</v>
      </c>
      <c r="N166" t="n">
        <v>8.25</v>
      </c>
      <c r="O166" t="n">
        <v>9054.6</v>
      </c>
      <c r="P166" t="n">
        <v>49.8</v>
      </c>
      <c r="Q166" t="n">
        <v>605.89</v>
      </c>
      <c r="R166" t="n">
        <v>47.04</v>
      </c>
      <c r="S166" t="n">
        <v>21.88</v>
      </c>
      <c r="T166" t="n">
        <v>11412.78</v>
      </c>
      <c r="U166" t="n">
        <v>0.47</v>
      </c>
      <c r="V166" t="n">
        <v>0.79</v>
      </c>
      <c r="W166" t="n">
        <v>1.06</v>
      </c>
      <c r="X166" t="n">
        <v>0.74</v>
      </c>
      <c r="Y166" t="n">
        <v>1</v>
      </c>
      <c r="Z166" t="n">
        <v>10</v>
      </c>
    </row>
    <row r="167">
      <c r="A167" t="n">
        <v>1</v>
      </c>
      <c r="B167" t="n">
        <v>30</v>
      </c>
      <c r="C167" t="inlineStr">
        <is>
          <t xml:space="preserve">CONCLUIDO	</t>
        </is>
      </c>
      <c r="D167" t="n">
        <v>10.1306</v>
      </c>
      <c r="E167" t="n">
        <v>9.869999999999999</v>
      </c>
      <c r="F167" t="n">
        <v>7.59</v>
      </c>
      <c r="G167" t="n">
        <v>16.27</v>
      </c>
      <c r="H167" t="n">
        <v>0.3</v>
      </c>
      <c r="I167" t="n">
        <v>28</v>
      </c>
      <c r="J167" t="n">
        <v>71.81</v>
      </c>
      <c r="K167" t="n">
        <v>32.27</v>
      </c>
      <c r="L167" t="n">
        <v>1.25</v>
      </c>
      <c r="M167" t="n">
        <v>26</v>
      </c>
      <c r="N167" t="n">
        <v>8.289999999999999</v>
      </c>
      <c r="O167" t="n">
        <v>9090.98</v>
      </c>
      <c r="P167" t="n">
        <v>46.19</v>
      </c>
      <c r="Q167" t="n">
        <v>605.9299999999999</v>
      </c>
      <c r="R167" t="n">
        <v>40.85</v>
      </c>
      <c r="S167" t="n">
        <v>21.88</v>
      </c>
      <c r="T167" t="n">
        <v>8363.629999999999</v>
      </c>
      <c r="U167" t="n">
        <v>0.54</v>
      </c>
      <c r="V167" t="n">
        <v>0.8100000000000001</v>
      </c>
      <c r="W167" t="n">
        <v>1.03</v>
      </c>
      <c r="X167" t="n">
        <v>0.53</v>
      </c>
      <c r="Y167" t="n">
        <v>1</v>
      </c>
      <c r="Z167" t="n">
        <v>10</v>
      </c>
    </row>
    <row r="168">
      <c r="A168" t="n">
        <v>2</v>
      </c>
      <c r="B168" t="n">
        <v>30</v>
      </c>
      <c r="C168" t="inlineStr">
        <is>
          <t xml:space="preserve">CONCLUIDO	</t>
        </is>
      </c>
      <c r="D168" t="n">
        <v>10.2981</v>
      </c>
      <c r="E168" t="n">
        <v>9.710000000000001</v>
      </c>
      <c r="F168" t="n">
        <v>7.51</v>
      </c>
      <c r="G168" t="n">
        <v>19.59</v>
      </c>
      <c r="H168" t="n">
        <v>0.36</v>
      </c>
      <c r="I168" t="n">
        <v>23</v>
      </c>
      <c r="J168" t="n">
        <v>72.11</v>
      </c>
      <c r="K168" t="n">
        <v>32.27</v>
      </c>
      <c r="L168" t="n">
        <v>1.5</v>
      </c>
      <c r="M168" t="n">
        <v>11</v>
      </c>
      <c r="N168" t="n">
        <v>8.34</v>
      </c>
      <c r="O168" t="n">
        <v>9127.379999999999</v>
      </c>
      <c r="P168" t="n">
        <v>43.89</v>
      </c>
      <c r="Q168" t="n">
        <v>605.9299999999999</v>
      </c>
      <c r="R168" t="n">
        <v>37.85</v>
      </c>
      <c r="S168" t="n">
        <v>21.88</v>
      </c>
      <c r="T168" t="n">
        <v>6885.64</v>
      </c>
      <c r="U168" t="n">
        <v>0.58</v>
      </c>
      <c r="V168" t="n">
        <v>0.82</v>
      </c>
      <c r="W168" t="n">
        <v>1.04</v>
      </c>
      <c r="X168" t="n">
        <v>0.45</v>
      </c>
      <c r="Y168" t="n">
        <v>1</v>
      </c>
      <c r="Z168" t="n">
        <v>10</v>
      </c>
    </row>
    <row r="169">
      <c r="A169" t="n">
        <v>3</v>
      </c>
      <c r="B169" t="n">
        <v>30</v>
      </c>
      <c r="C169" t="inlineStr">
        <is>
          <t xml:space="preserve">CONCLUIDO	</t>
        </is>
      </c>
      <c r="D169" t="n">
        <v>10.314</v>
      </c>
      <c r="E169" t="n">
        <v>9.699999999999999</v>
      </c>
      <c r="F169" t="n">
        <v>7.51</v>
      </c>
      <c r="G169" t="n">
        <v>20.48</v>
      </c>
      <c r="H169" t="n">
        <v>0.42</v>
      </c>
      <c r="I169" t="n">
        <v>22</v>
      </c>
      <c r="J169" t="n">
        <v>72.40000000000001</v>
      </c>
      <c r="K169" t="n">
        <v>32.27</v>
      </c>
      <c r="L169" t="n">
        <v>1.75</v>
      </c>
      <c r="M169" t="n">
        <v>1</v>
      </c>
      <c r="N169" t="n">
        <v>8.380000000000001</v>
      </c>
      <c r="O169" t="n">
        <v>9163.799999999999</v>
      </c>
      <c r="P169" t="n">
        <v>43.18</v>
      </c>
      <c r="Q169" t="n">
        <v>605.88</v>
      </c>
      <c r="R169" t="n">
        <v>37.39</v>
      </c>
      <c r="S169" t="n">
        <v>21.88</v>
      </c>
      <c r="T169" t="n">
        <v>6663.78</v>
      </c>
      <c r="U169" t="n">
        <v>0.59</v>
      </c>
      <c r="V169" t="n">
        <v>0.82</v>
      </c>
      <c r="W169" t="n">
        <v>1.05</v>
      </c>
      <c r="X169" t="n">
        <v>0.45</v>
      </c>
      <c r="Y169" t="n">
        <v>1</v>
      </c>
      <c r="Z169" t="n">
        <v>10</v>
      </c>
    </row>
    <row r="170">
      <c r="A170" t="n">
        <v>4</v>
      </c>
      <c r="B170" t="n">
        <v>30</v>
      </c>
      <c r="C170" t="inlineStr">
        <is>
          <t xml:space="preserve">CONCLUIDO	</t>
        </is>
      </c>
      <c r="D170" t="n">
        <v>10.3164</v>
      </c>
      <c r="E170" t="n">
        <v>9.69</v>
      </c>
      <c r="F170" t="n">
        <v>7.51</v>
      </c>
      <c r="G170" t="n">
        <v>20.47</v>
      </c>
      <c r="H170" t="n">
        <v>0.48</v>
      </c>
      <c r="I170" t="n">
        <v>22</v>
      </c>
      <c r="J170" t="n">
        <v>72.7</v>
      </c>
      <c r="K170" t="n">
        <v>32.27</v>
      </c>
      <c r="L170" t="n">
        <v>2</v>
      </c>
      <c r="M170" t="n">
        <v>0</v>
      </c>
      <c r="N170" t="n">
        <v>8.43</v>
      </c>
      <c r="O170" t="n">
        <v>9200.25</v>
      </c>
      <c r="P170" t="n">
        <v>43.32</v>
      </c>
      <c r="Q170" t="n">
        <v>605.84</v>
      </c>
      <c r="R170" t="n">
        <v>37.31</v>
      </c>
      <c r="S170" t="n">
        <v>21.88</v>
      </c>
      <c r="T170" t="n">
        <v>6620.2</v>
      </c>
      <c r="U170" t="n">
        <v>0.59</v>
      </c>
      <c r="V170" t="n">
        <v>0.82</v>
      </c>
      <c r="W170" t="n">
        <v>1.05</v>
      </c>
      <c r="X170" t="n">
        <v>0.45</v>
      </c>
      <c r="Y170" t="n">
        <v>1</v>
      </c>
      <c r="Z170" t="n">
        <v>10</v>
      </c>
    </row>
    <row r="171">
      <c r="A171" t="n">
        <v>0</v>
      </c>
      <c r="B171" t="n">
        <v>15</v>
      </c>
      <c r="C171" t="inlineStr">
        <is>
          <t xml:space="preserve">CONCLUIDO	</t>
        </is>
      </c>
      <c r="D171" t="n">
        <v>9.9086</v>
      </c>
      <c r="E171" t="n">
        <v>10.09</v>
      </c>
      <c r="F171" t="n">
        <v>7.93</v>
      </c>
      <c r="G171" t="n">
        <v>11.32</v>
      </c>
      <c r="H171" t="n">
        <v>0.43</v>
      </c>
      <c r="I171" t="n">
        <v>42</v>
      </c>
      <c r="J171" t="n">
        <v>39.78</v>
      </c>
      <c r="K171" t="n">
        <v>19.54</v>
      </c>
      <c r="L171" t="n">
        <v>1</v>
      </c>
      <c r="M171" t="n">
        <v>0</v>
      </c>
      <c r="N171" t="n">
        <v>4.24</v>
      </c>
      <c r="O171" t="n">
        <v>5140</v>
      </c>
      <c r="P171" t="n">
        <v>31.09</v>
      </c>
      <c r="Q171" t="n">
        <v>605.84</v>
      </c>
      <c r="R171" t="n">
        <v>49.7</v>
      </c>
      <c r="S171" t="n">
        <v>21.88</v>
      </c>
      <c r="T171" t="n">
        <v>12717.76</v>
      </c>
      <c r="U171" t="n">
        <v>0.44</v>
      </c>
      <c r="V171" t="n">
        <v>0.78</v>
      </c>
      <c r="W171" t="n">
        <v>1.11</v>
      </c>
      <c r="X171" t="n">
        <v>0.87</v>
      </c>
      <c r="Y171" t="n">
        <v>1</v>
      </c>
      <c r="Z171" t="n">
        <v>10</v>
      </c>
    </row>
    <row r="172">
      <c r="A172" t="n">
        <v>0</v>
      </c>
      <c r="B172" t="n">
        <v>70</v>
      </c>
      <c r="C172" t="inlineStr">
        <is>
          <t xml:space="preserve">CONCLUIDO	</t>
        </is>
      </c>
      <c r="D172" t="n">
        <v>7.9245</v>
      </c>
      <c r="E172" t="n">
        <v>12.62</v>
      </c>
      <c r="F172" t="n">
        <v>8.43</v>
      </c>
      <c r="G172" t="n">
        <v>7.44</v>
      </c>
      <c r="H172" t="n">
        <v>0.12</v>
      </c>
      <c r="I172" t="n">
        <v>68</v>
      </c>
      <c r="J172" t="n">
        <v>141.81</v>
      </c>
      <c r="K172" t="n">
        <v>47.83</v>
      </c>
      <c r="L172" t="n">
        <v>1</v>
      </c>
      <c r="M172" t="n">
        <v>66</v>
      </c>
      <c r="N172" t="n">
        <v>22.98</v>
      </c>
      <c r="O172" t="n">
        <v>17723.39</v>
      </c>
      <c r="P172" t="n">
        <v>93.45</v>
      </c>
      <c r="Q172" t="n">
        <v>606.0700000000001</v>
      </c>
      <c r="R172" t="n">
        <v>66.59</v>
      </c>
      <c r="S172" t="n">
        <v>21.88</v>
      </c>
      <c r="T172" t="n">
        <v>21033.29</v>
      </c>
      <c r="U172" t="n">
        <v>0.33</v>
      </c>
      <c r="V172" t="n">
        <v>0.73</v>
      </c>
      <c r="W172" t="n">
        <v>1.11</v>
      </c>
      <c r="X172" t="n">
        <v>1.37</v>
      </c>
      <c r="Y172" t="n">
        <v>1</v>
      </c>
      <c r="Z172" t="n">
        <v>10</v>
      </c>
    </row>
    <row r="173">
      <c r="A173" t="n">
        <v>1</v>
      </c>
      <c r="B173" t="n">
        <v>70</v>
      </c>
      <c r="C173" t="inlineStr">
        <is>
          <t xml:space="preserve">CONCLUIDO	</t>
        </is>
      </c>
      <c r="D173" t="n">
        <v>8.4596</v>
      </c>
      <c r="E173" t="n">
        <v>11.82</v>
      </c>
      <c r="F173" t="n">
        <v>8.09</v>
      </c>
      <c r="G173" t="n">
        <v>9.33</v>
      </c>
      <c r="H173" t="n">
        <v>0.16</v>
      </c>
      <c r="I173" t="n">
        <v>52</v>
      </c>
      <c r="J173" t="n">
        <v>142.15</v>
      </c>
      <c r="K173" t="n">
        <v>47.83</v>
      </c>
      <c r="L173" t="n">
        <v>1.25</v>
      </c>
      <c r="M173" t="n">
        <v>50</v>
      </c>
      <c r="N173" t="n">
        <v>23.07</v>
      </c>
      <c r="O173" t="n">
        <v>17765.46</v>
      </c>
      <c r="P173" t="n">
        <v>88.76000000000001</v>
      </c>
      <c r="Q173" t="n">
        <v>605.9400000000001</v>
      </c>
      <c r="R173" t="n">
        <v>56.53</v>
      </c>
      <c r="S173" t="n">
        <v>21.88</v>
      </c>
      <c r="T173" t="n">
        <v>16083.2</v>
      </c>
      <c r="U173" t="n">
        <v>0.39</v>
      </c>
      <c r="V173" t="n">
        <v>0.76</v>
      </c>
      <c r="W173" t="n">
        <v>1.07</v>
      </c>
      <c r="X173" t="n">
        <v>1.03</v>
      </c>
      <c r="Y173" t="n">
        <v>1</v>
      </c>
      <c r="Z173" t="n">
        <v>10</v>
      </c>
    </row>
    <row r="174">
      <c r="A174" t="n">
        <v>2</v>
      </c>
      <c r="B174" t="n">
        <v>70</v>
      </c>
      <c r="C174" t="inlineStr">
        <is>
          <t xml:space="preserve">CONCLUIDO	</t>
        </is>
      </c>
      <c r="D174" t="n">
        <v>8.8179</v>
      </c>
      <c r="E174" t="n">
        <v>11.34</v>
      </c>
      <c r="F174" t="n">
        <v>7.9</v>
      </c>
      <c r="G174" t="n">
        <v>11.28</v>
      </c>
      <c r="H174" t="n">
        <v>0.19</v>
      </c>
      <c r="I174" t="n">
        <v>42</v>
      </c>
      <c r="J174" t="n">
        <v>142.49</v>
      </c>
      <c r="K174" t="n">
        <v>47.83</v>
      </c>
      <c r="L174" t="n">
        <v>1.5</v>
      </c>
      <c r="M174" t="n">
        <v>40</v>
      </c>
      <c r="N174" t="n">
        <v>23.16</v>
      </c>
      <c r="O174" t="n">
        <v>17807.56</v>
      </c>
      <c r="P174" t="n">
        <v>85.66</v>
      </c>
      <c r="Q174" t="n">
        <v>605.98</v>
      </c>
      <c r="R174" t="n">
        <v>50.33</v>
      </c>
      <c r="S174" t="n">
        <v>21.88</v>
      </c>
      <c r="T174" t="n">
        <v>13032.65</v>
      </c>
      <c r="U174" t="n">
        <v>0.43</v>
      </c>
      <c r="V174" t="n">
        <v>0.78</v>
      </c>
      <c r="W174" t="n">
        <v>1.06</v>
      </c>
      <c r="X174" t="n">
        <v>0.84</v>
      </c>
      <c r="Y174" t="n">
        <v>1</v>
      </c>
      <c r="Z174" t="n">
        <v>10</v>
      </c>
    </row>
    <row r="175">
      <c r="A175" t="n">
        <v>3</v>
      </c>
      <c r="B175" t="n">
        <v>70</v>
      </c>
      <c r="C175" t="inlineStr">
        <is>
          <t xml:space="preserve">CONCLUIDO	</t>
        </is>
      </c>
      <c r="D175" t="n">
        <v>9.096399999999999</v>
      </c>
      <c r="E175" t="n">
        <v>10.99</v>
      </c>
      <c r="F175" t="n">
        <v>7.75</v>
      </c>
      <c r="G175" t="n">
        <v>13.29</v>
      </c>
      <c r="H175" t="n">
        <v>0.22</v>
      </c>
      <c r="I175" t="n">
        <v>35</v>
      </c>
      <c r="J175" t="n">
        <v>142.83</v>
      </c>
      <c r="K175" t="n">
        <v>47.83</v>
      </c>
      <c r="L175" t="n">
        <v>1.75</v>
      </c>
      <c r="M175" t="n">
        <v>33</v>
      </c>
      <c r="N175" t="n">
        <v>23.25</v>
      </c>
      <c r="O175" t="n">
        <v>17849.7</v>
      </c>
      <c r="P175" t="n">
        <v>83.06999999999999</v>
      </c>
      <c r="Q175" t="n">
        <v>605.96</v>
      </c>
      <c r="R175" t="n">
        <v>46.13</v>
      </c>
      <c r="S175" t="n">
        <v>21.88</v>
      </c>
      <c r="T175" t="n">
        <v>10968.56</v>
      </c>
      <c r="U175" t="n">
        <v>0.47</v>
      </c>
      <c r="V175" t="n">
        <v>0.8</v>
      </c>
      <c r="W175" t="n">
        <v>1.04</v>
      </c>
      <c r="X175" t="n">
        <v>0.7</v>
      </c>
      <c r="Y175" t="n">
        <v>1</v>
      </c>
      <c r="Z175" t="n">
        <v>10</v>
      </c>
    </row>
    <row r="176">
      <c r="A176" t="n">
        <v>4</v>
      </c>
      <c r="B176" t="n">
        <v>70</v>
      </c>
      <c r="C176" t="inlineStr">
        <is>
          <t xml:space="preserve">CONCLUIDO	</t>
        </is>
      </c>
      <c r="D176" t="n">
        <v>9.311</v>
      </c>
      <c r="E176" t="n">
        <v>10.74</v>
      </c>
      <c r="F176" t="n">
        <v>7.64</v>
      </c>
      <c r="G176" t="n">
        <v>15.29</v>
      </c>
      <c r="H176" t="n">
        <v>0.25</v>
      </c>
      <c r="I176" t="n">
        <v>30</v>
      </c>
      <c r="J176" t="n">
        <v>143.17</v>
      </c>
      <c r="K176" t="n">
        <v>47.83</v>
      </c>
      <c r="L176" t="n">
        <v>2</v>
      </c>
      <c r="M176" t="n">
        <v>28</v>
      </c>
      <c r="N176" t="n">
        <v>23.34</v>
      </c>
      <c r="O176" t="n">
        <v>17891.86</v>
      </c>
      <c r="P176" t="n">
        <v>81.09</v>
      </c>
      <c r="Q176" t="n">
        <v>605.9</v>
      </c>
      <c r="R176" t="n">
        <v>42.25</v>
      </c>
      <c r="S176" t="n">
        <v>21.88</v>
      </c>
      <c r="T176" t="n">
        <v>9051.370000000001</v>
      </c>
      <c r="U176" t="n">
        <v>0.52</v>
      </c>
      <c r="V176" t="n">
        <v>0.8100000000000001</v>
      </c>
      <c r="W176" t="n">
        <v>1.04</v>
      </c>
      <c r="X176" t="n">
        <v>0.59</v>
      </c>
      <c r="Y176" t="n">
        <v>1</v>
      </c>
      <c r="Z176" t="n">
        <v>10</v>
      </c>
    </row>
    <row r="177">
      <c r="A177" t="n">
        <v>5</v>
      </c>
      <c r="B177" t="n">
        <v>70</v>
      </c>
      <c r="C177" t="inlineStr">
        <is>
          <t xml:space="preserve">CONCLUIDO	</t>
        </is>
      </c>
      <c r="D177" t="n">
        <v>9.4419</v>
      </c>
      <c r="E177" t="n">
        <v>10.59</v>
      </c>
      <c r="F177" t="n">
        <v>7.58</v>
      </c>
      <c r="G177" t="n">
        <v>16.85</v>
      </c>
      <c r="H177" t="n">
        <v>0.28</v>
      </c>
      <c r="I177" t="n">
        <v>27</v>
      </c>
      <c r="J177" t="n">
        <v>143.51</v>
      </c>
      <c r="K177" t="n">
        <v>47.83</v>
      </c>
      <c r="L177" t="n">
        <v>2.25</v>
      </c>
      <c r="M177" t="n">
        <v>25</v>
      </c>
      <c r="N177" t="n">
        <v>23.44</v>
      </c>
      <c r="O177" t="n">
        <v>17934.06</v>
      </c>
      <c r="P177" t="n">
        <v>79.36</v>
      </c>
      <c r="Q177" t="n">
        <v>605.85</v>
      </c>
      <c r="R177" t="n">
        <v>40.28</v>
      </c>
      <c r="S177" t="n">
        <v>21.88</v>
      </c>
      <c r="T177" t="n">
        <v>8080.2</v>
      </c>
      <c r="U177" t="n">
        <v>0.54</v>
      </c>
      <c r="V177" t="n">
        <v>0.82</v>
      </c>
      <c r="W177" t="n">
        <v>1.04</v>
      </c>
      <c r="X177" t="n">
        <v>0.52</v>
      </c>
      <c r="Y177" t="n">
        <v>1</v>
      </c>
      <c r="Z177" t="n">
        <v>10</v>
      </c>
    </row>
    <row r="178">
      <c r="A178" t="n">
        <v>6</v>
      </c>
      <c r="B178" t="n">
        <v>70</v>
      </c>
      <c r="C178" t="inlineStr">
        <is>
          <t xml:space="preserve">CONCLUIDO	</t>
        </is>
      </c>
      <c r="D178" t="n">
        <v>9.5694</v>
      </c>
      <c r="E178" t="n">
        <v>10.45</v>
      </c>
      <c r="F178" t="n">
        <v>7.53</v>
      </c>
      <c r="G178" t="n">
        <v>18.82</v>
      </c>
      <c r="H178" t="n">
        <v>0.31</v>
      </c>
      <c r="I178" t="n">
        <v>24</v>
      </c>
      <c r="J178" t="n">
        <v>143.86</v>
      </c>
      <c r="K178" t="n">
        <v>47.83</v>
      </c>
      <c r="L178" t="n">
        <v>2.5</v>
      </c>
      <c r="M178" t="n">
        <v>22</v>
      </c>
      <c r="N178" t="n">
        <v>23.53</v>
      </c>
      <c r="O178" t="n">
        <v>17976.29</v>
      </c>
      <c r="P178" t="n">
        <v>78.05</v>
      </c>
      <c r="Q178" t="n">
        <v>605.96</v>
      </c>
      <c r="R178" t="n">
        <v>38.74</v>
      </c>
      <c r="S178" t="n">
        <v>21.88</v>
      </c>
      <c r="T178" t="n">
        <v>7326.23</v>
      </c>
      <c r="U178" t="n">
        <v>0.5600000000000001</v>
      </c>
      <c r="V178" t="n">
        <v>0.82</v>
      </c>
      <c r="W178" t="n">
        <v>1.03</v>
      </c>
      <c r="X178" t="n">
        <v>0.47</v>
      </c>
      <c r="Y178" t="n">
        <v>1</v>
      </c>
      <c r="Z178" t="n">
        <v>10</v>
      </c>
    </row>
    <row r="179">
      <c r="A179" t="n">
        <v>7</v>
      </c>
      <c r="B179" t="n">
        <v>70</v>
      </c>
      <c r="C179" t="inlineStr">
        <is>
          <t xml:space="preserve">CONCLUIDO	</t>
        </is>
      </c>
      <c r="D179" t="n">
        <v>9.7242</v>
      </c>
      <c r="E179" t="n">
        <v>10.28</v>
      </c>
      <c r="F179" t="n">
        <v>7.45</v>
      </c>
      <c r="G179" t="n">
        <v>21.28</v>
      </c>
      <c r="H179" t="n">
        <v>0.34</v>
      </c>
      <c r="I179" t="n">
        <v>21</v>
      </c>
      <c r="J179" t="n">
        <v>144.2</v>
      </c>
      <c r="K179" t="n">
        <v>47.83</v>
      </c>
      <c r="L179" t="n">
        <v>2.75</v>
      </c>
      <c r="M179" t="n">
        <v>19</v>
      </c>
      <c r="N179" t="n">
        <v>23.62</v>
      </c>
      <c r="O179" t="n">
        <v>18018.55</v>
      </c>
      <c r="P179" t="n">
        <v>76.18000000000001</v>
      </c>
      <c r="Q179" t="n">
        <v>605.87</v>
      </c>
      <c r="R179" t="n">
        <v>36.22</v>
      </c>
      <c r="S179" t="n">
        <v>21.88</v>
      </c>
      <c r="T179" t="n">
        <v>6083.22</v>
      </c>
      <c r="U179" t="n">
        <v>0.6</v>
      </c>
      <c r="V179" t="n">
        <v>0.83</v>
      </c>
      <c r="W179" t="n">
        <v>1.02</v>
      </c>
      <c r="X179" t="n">
        <v>0.39</v>
      </c>
      <c r="Y179" t="n">
        <v>1</v>
      </c>
      <c r="Z179" t="n">
        <v>10</v>
      </c>
    </row>
    <row r="180">
      <c r="A180" t="n">
        <v>8</v>
      </c>
      <c r="B180" t="n">
        <v>70</v>
      </c>
      <c r="C180" t="inlineStr">
        <is>
          <t xml:space="preserve">CONCLUIDO	</t>
        </is>
      </c>
      <c r="D180" t="n">
        <v>9.8162</v>
      </c>
      <c r="E180" t="n">
        <v>10.19</v>
      </c>
      <c r="F180" t="n">
        <v>7.41</v>
      </c>
      <c r="G180" t="n">
        <v>23.4</v>
      </c>
      <c r="H180" t="n">
        <v>0.37</v>
      </c>
      <c r="I180" t="n">
        <v>19</v>
      </c>
      <c r="J180" t="n">
        <v>144.54</v>
      </c>
      <c r="K180" t="n">
        <v>47.83</v>
      </c>
      <c r="L180" t="n">
        <v>3</v>
      </c>
      <c r="M180" t="n">
        <v>17</v>
      </c>
      <c r="N180" t="n">
        <v>23.71</v>
      </c>
      <c r="O180" t="n">
        <v>18060.85</v>
      </c>
      <c r="P180" t="n">
        <v>74.81</v>
      </c>
      <c r="Q180" t="n">
        <v>605.9299999999999</v>
      </c>
      <c r="R180" t="n">
        <v>35.01</v>
      </c>
      <c r="S180" t="n">
        <v>21.88</v>
      </c>
      <c r="T180" t="n">
        <v>5485.54</v>
      </c>
      <c r="U180" t="n">
        <v>0.63</v>
      </c>
      <c r="V180" t="n">
        <v>0.83</v>
      </c>
      <c r="W180" t="n">
        <v>1.02</v>
      </c>
      <c r="X180" t="n">
        <v>0.35</v>
      </c>
      <c r="Y180" t="n">
        <v>1</v>
      </c>
      <c r="Z180" t="n">
        <v>10</v>
      </c>
    </row>
    <row r="181">
      <c r="A181" t="n">
        <v>9</v>
      </c>
      <c r="B181" t="n">
        <v>70</v>
      </c>
      <c r="C181" t="inlineStr">
        <is>
          <t xml:space="preserve">CONCLUIDO	</t>
        </is>
      </c>
      <c r="D181" t="n">
        <v>9.864100000000001</v>
      </c>
      <c r="E181" t="n">
        <v>10.14</v>
      </c>
      <c r="F181" t="n">
        <v>7.39</v>
      </c>
      <c r="G181" t="n">
        <v>24.63</v>
      </c>
      <c r="H181" t="n">
        <v>0.4</v>
      </c>
      <c r="I181" t="n">
        <v>18</v>
      </c>
      <c r="J181" t="n">
        <v>144.89</v>
      </c>
      <c r="K181" t="n">
        <v>47.83</v>
      </c>
      <c r="L181" t="n">
        <v>3.25</v>
      </c>
      <c r="M181" t="n">
        <v>16</v>
      </c>
      <c r="N181" t="n">
        <v>23.81</v>
      </c>
      <c r="O181" t="n">
        <v>18103.18</v>
      </c>
      <c r="P181" t="n">
        <v>73.08</v>
      </c>
      <c r="Q181" t="n">
        <v>605.85</v>
      </c>
      <c r="R181" t="n">
        <v>34.48</v>
      </c>
      <c r="S181" t="n">
        <v>21.88</v>
      </c>
      <c r="T181" t="n">
        <v>5229.13</v>
      </c>
      <c r="U181" t="n">
        <v>0.63</v>
      </c>
      <c r="V181" t="n">
        <v>0.84</v>
      </c>
      <c r="W181" t="n">
        <v>1.02</v>
      </c>
      <c r="X181" t="n">
        <v>0.33</v>
      </c>
      <c r="Y181" t="n">
        <v>1</v>
      </c>
      <c r="Z181" t="n">
        <v>10</v>
      </c>
    </row>
    <row r="182">
      <c r="A182" t="n">
        <v>10</v>
      </c>
      <c r="B182" t="n">
        <v>70</v>
      </c>
      <c r="C182" t="inlineStr">
        <is>
          <t xml:space="preserve">CONCLUIDO	</t>
        </is>
      </c>
      <c r="D182" t="n">
        <v>9.9497</v>
      </c>
      <c r="E182" t="n">
        <v>10.05</v>
      </c>
      <c r="F182" t="n">
        <v>7.36</v>
      </c>
      <c r="G182" t="n">
        <v>27.6</v>
      </c>
      <c r="H182" t="n">
        <v>0.43</v>
      </c>
      <c r="I182" t="n">
        <v>16</v>
      </c>
      <c r="J182" t="n">
        <v>145.23</v>
      </c>
      <c r="K182" t="n">
        <v>47.83</v>
      </c>
      <c r="L182" t="n">
        <v>3.5</v>
      </c>
      <c r="M182" t="n">
        <v>14</v>
      </c>
      <c r="N182" t="n">
        <v>23.9</v>
      </c>
      <c r="O182" t="n">
        <v>18145.54</v>
      </c>
      <c r="P182" t="n">
        <v>72.37</v>
      </c>
      <c r="Q182" t="n">
        <v>605.96</v>
      </c>
      <c r="R182" t="n">
        <v>33.45</v>
      </c>
      <c r="S182" t="n">
        <v>21.88</v>
      </c>
      <c r="T182" t="n">
        <v>4724.15</v>
      </c>
      <c r="U182" t="n">
        <v>0.65</v>
      </c>
      <c r="V182" t="n">
        <v>0.84</v>
      </c>
      <c r="W182" t="n">
        <v>1.02</v>
      </c>
      <c r="X182" t="n">
        <v>0.3</v>
      </c>
      <c r="Y182" t="n">
        <v>1</v>
      </c>
      <c r="Z182" t="n">
        <v>10</v>
      </c>
    </row>
    <row r="183">
      <c r="A183" t="n">
        <v>11</v>
      </c>
      <c r="B183" t="n">
        <v>70</v>
      </c>
      <c r="C183" t="inlineStr">
        <is>
          <t xml:space="preserve">CONCLUIDO	</t>
        </is>
      </c>
      <c r="D183" t="n">
        <v>10.0022</v>
      </c>
      <c r="E183" t="n">
        <v>10</v>
      </c>
      <c r="F183" t="n">
        <v>7.34</v>
      </c>
      <c r="G183" t="n">
        <v>29.34</v>
      </c>
      <c r="H183" t="n">
        <v>0.46</v>
      </c>
      <c r="I183" t="n">
        <v>15</v>
      </c>
      <c r="J183" t="n">
        <v>145.57</v>
      </c>
      <c r="K183" t="n">
        <v>47.83</v>
      </c>
      <c r="L183" t="n">
        <v>3.75</v>
      </c>
      <c r="M183" t="n">
        <v>13</v>
      </c>
      <c r="N183" t="n">
        <v>23.99</v>
      </c>
      <c r="O183" t="n">
        <v>18187.93</v>
      </c>
      <c r="P183" t="n">
        <v>70.98</v>
      </c>
      <c r="Q183" t="n">
        <v>605.85</v>
      </c>
      <c r="R183" t="n">
        <v>32.82</v>
      </c>
      <c r="S183" t="n">
        <v>21.88</v>
      </c>
      <c r="T183" t="n">
        <v>4411.51</v>
      </c>
      <c r="U183" t="n">
        <v>0.67</v>
      </c>
      <c r="V183" t="n">
        <v>0.84</v>
      </c>
      <c r="W183" t="n">
        <v>1.01</v>
      </c>
      <c r="X183" t="n">
        <v>0.28</v>
      </c>
      <c r="Y183" t="n">
        <v>1</v>
      </c>
      <c r="Z183" t="n">
        <v>10</v>
      </c>
    </row>
    <row r="184">
      <c r="A184" t="n">
        <v>12</v>
      </c>
      <c r="B184" t="n">
        <v>70</v>
      </c>
      <c r="C184" t="inlineStr">
        <is>
          <t xml:space="preserve">CONCLUIDO	</t>
        </is>
      </c>
      <c r="D184" t="n">
        <v>10.05</v>
      </c>
      <c r="E184" t="n">
        <v>9.949999999999999</v>
      </c>
      <c r="F184" t="n">
        <v>7.32</v>
      </c>
      <c r="G184" t="n">
        <v>31.36</v>
      </c>
      <c r="H184" t="n">
        <v>0.49</v>
      </c>
      <c r="I184" t="n">
        <v>14</v>
      </c>
      <c r="J184" t="n">
        <v>145.92</v>
      </c>
      <c r="K184" t="n">
        <v>47.83</v>
      </c>
      <c r="L184" t="n">
        <v>4</v>
      </c>
      <c r="M184" t="n">
        <v>12</v>
      </c>
      <c r="N184" t="n">
        <v>24.09</v>
      </c>
      <c r="O184" t="n">
        <v>18230.35</v>
      </c>
      <c r="P184" t="n">
        <v>70.05</v>
      </c>
      <c r="Q184" t="n">
        <v>605.86</v>
      </c>
      <c r="R184" t="n">
        <v>32.26</v>
      </c>
      <c r="S184" t="n">
        <v>21.88</v>
      </c>
      <c r="T184" t="n">
        <v>4137.16</v>
      </c>
      <c r="U184" t="n">
        <v>0.68</v>
      </c>
      <c r="V184" t="n">
        <v>0.85</v>
      </c>
      <c r="W184" t="n">
        <v>1.01</v>
      </c>
      <c r="X184" t="n">
        <v>0.26</v>
      </c>
      <c r="Y184" t="n">
        <v>1</v>
      </c>
      <c r="Z184" t="n">
        <v>10</v>
      </c>
    </row>
    <row r="185">
      <c r="A185" t="n">
        <v>13</v>
      </c>
      <c r="B185" t="n">
        <v>70</v>
      </c>
      <c r="C185" t="inlineStr">
        <is>
          <t xml:space="preserve">CONCLUIDO	</t>
        </is>
      </c>
      <c r="D185" t="n">
        <v>10.0934</v>
      </c>
      <c r="E185" t="n">
        <v>9.91</v>
      </c>
      <c r="F185" t="n">
        <v>7.3</v>
      </c>
      <c r="G185" t="n">
        <v>33.71</v>
      </c>
      <c r="H185" t="n">
        <v>0.51</v>
      </c>
      <c r="I185" t="n">
        <v>13</v>
      </c>
      <c r="J185" t="n">
        <v>146.26</v>
      </c>
      <c r="K185" t="n">
        <v>47.83</v>
      </c>
      <c r="L185" t="n">
        <v>4.25</v>
      </c>
      <c r="M185" t="n">
        <v>11</v>
      </c>
      <c r="N185" t="n">
        <v>24.18</v>
      </c>
      <c r="O185" t="n">
        <v>18272.81</v>
      </c>
      <c r="P185" t="n">
        <v>68.59999999999999</v>
      </c>
      <c r="Q185" t="n">
        <v>605.87</v>
      </c>
      <c r="R185" t="n">
        <v>31.87</v>
      </c>
      <c r="S185" t="n">
        <v>21.88</v>
      </c>
      <c r="T185" t="n">
        <v>3948.19</v>
      </c>
      <c r="U185" t="n">
        <v>0.6899999999999999</v>
      </c>
      <c r="V185" t="n">
        <v>0.85</v>
      </c>
      <c r="W185" t="n">
        <v>1.01</v>
      </c>
      <c r="X185" t="n">
        <v>0.25</v>
      </c>
      <c r="Y185" t="n">
        <v>1</v>
      </c>
      <c r="Z185" t="n">
        <v>10</v>
      </c>
    </row>
    <row r="186">
      <c r="A186" t="n">
        <v>14</v>
      </c>
      <c r="B186" t="n">
        <v>70</v>
      </c>
      <c r="C186" t="inlineStr">
        <is>
          <t xml:space="preserve">CONCLUIDO	</t>
        </is>
      </c>
      <c r="D186" t="n">
        <v>10.1437</v>
      </c>
      <c r="E186" t="n">
        <v>9.859999999999999</v>
      </c>
      <c r="F186" t="n">
        <v>7.28</v>
      </c>
      <c r="G186" t="n">
        <v>36.42</v>
      </c>
      <c r="H186" t="n">
        <v>0.54</v>
      </c>
      <c r="I186" t="n">
        <v>12</v>
      </c>
      <c r="J186" t="n">
        <v>146.61</v>
      </c>
      <c r="K186" t="n">
        <v>47.83</v>
      </c>
      <c r="L186" t="n">
        <v>4.5</v>
      </c>
      <c r="M186" t="n">
        <v>10</v>
      </c>
      <c r="N186" t="n">
        <v>24.28</v>
      </c>
      <c r="O186" t="n">
        <v>18315.3</v>
      </c>
      <c r="P186" t="n">
        <v>67.02</v>
      </c>
      <c r="Q186" t="n">
        <v>605.95</v>
      </c>
      <c r="R186" t="n">
        <v>31.14</v>
      </c>
      <c r="S186" t="n">
        <v>21.88</v>
      </c>
      <c r="T186" t="n">
        <v>3586.84</v>
      </c>
      <c r="U186" t="n">
        <v>0.7</v>
      </c>
      <c r="V186" t="n">
        <v>0.85</v>
      </c>
      <c r="W186" t="n">
        <v>1.01</v>
      </c>
      <c r="X186" t="n">
        <v>0.23</v>
      </c>
      <c r="Y186" t="n">
        <v>1</v>
      </c>
      <c r="Z186" t="n">
        <v>10</v>
      </c>
    </row>
    <row r="187">
      <c r="A187" t="n">
        <v>15</v>
      </c>
      <c r="B187" t="n">
        <v>70</v>
      </c>
      <c r="C187" t="inlineStr">
        <is>
          <t xml:space="preserve">CONCLUIDO	</t>
        </is>
      </c>
      <c r="D187" t="n">
        <v>10.2009</v>
      </c>
      <c r="E187" t="n">
        <v>9.800000000000001</v>
      </c>
      <c r="F187" t="n">
        <v>7.26</v>
      </c>
      <c r="G187" t="n">
        <v>39.58</v>
      </c>
      <c r="H187" t="n">
        <v>0.57</v>
      </c>
      <c r="I187" t="n">
        <v>11</v>
      </c>
      <c r="J187" t="n">
        <v>146.95</v>
      </c>
      <c r="K187" t="n">
        <v>47.83</v>
      </c>
      <c r="L187" t="n">
        <v>4.75</v>
      </c>
      <c r="M187" t="n">
        <v>7</v>
      </c>
      <c r="N187" t="n">
        <v>24.37</v>
      </c>
      <c r="O187" t="n">
        <v>18357.82</v>
      </c>
      <c r="P187" t="n">
        <v>65.76000000000001</v>
      </c>
      <c r="Q187" t="n">
        <v>605.87</v>
      </c>
      <c r="R187" t="n">
        <v>30.21</v>
      </c>
      <c r="S187" t="n">
        <v>21.88</v>
      </c>
      <c r="T187" t="n">
        <v>3124.84</v>
      </c>
      <c r="U187" t="n">
        <v>0.72</v>
      </c>
      <c r="V187" t="n">
        <v>0.85</v>
      </c>
      <c r="W187" t="n">
        <v>1.01</v>
      </c>
      <c r="X187" t="n">
        <v>0.2</v>
      </c>
      <c r="Y187" t="n">
        <v>1</v>
      </c>
      <c r="Z187" t="n">
        <v>10</v>
      </c>
    </row>
    <row r="188">
      <c r="A188" t="n">
        <v>16</v>
      </c>
      <c r="B188" t="n">
        <v>70</v>
      </c>
      <c r="C188" t="inlineStr">
        <is>
          <t xml:space="preserve">CONCLUIDO	</t>
        </is>
      </c>
      <c r="D188" t="n">
        <v>10.1945</v>
      </c>
      <c r="E188" t="n">
        <v>9.81</v>
      </c>
      <c r="F188" t="n">
        <v>7.26</v>
      </c>
      <c r="G188" t="n">
        <v>39.62</v>
      </c>
      <c r="H188" t="n">
        <v>0.6</v>
      </c>
      <c r="I188" t="n">
        <v>11</v>
      </c>
      <c r="J188" t="n">
        <v>147.3</v>
      </c>
      <c r="K188" t="n">
        <v>47.83</v>
      </c>
      <c r="L188" t="n">
        <v>5</v>
      </c>
      <c r="M188" t="n">
        <v>7</v>
      </c>
      <c r="N188" t="n">
        <v>24.47</v>
      </c>
      <c r="O188" t="n">
        <v>18400.38</v>
      </c>
      <c r="P188" t="n">
        <v>64.95999999999999</v>
      </c>
      <c r="Q188" t="n">
        <v>605.84</v>
      </c>
      <c r="R188" t="n">
        <v>30.53</v>
      </c>
      <c r="S188" t="n">
        <v>21.88</v>
      </c>
      <c r="T188" t="n">
        <v>3288.77</v>
      </c>
      <c r="U188" t="n">
        <v>0.72</v>
      </c>
      <c r="V188" t="n">
        <v>0.85</v>
      </c>
      <c r="W188" t="n">
        <v>1.01</v>
      </c>
      <c r="X188" t="n">
        <v>0.21</v>
      </c>
      <c r="Y188" t="n">
        <v>1</v>
      </c>
      <c r="Z188" t="n">
        <v>10</v>
      </c>
    </row>
    <row r="189">
      <c r="A189" t="n">
        <v>17</v>
      </c>
      <c r="B189" t="n">
        <v>70</v>
      </c>
      <c r="C189" t="inlineStr">
        <is>
          <t xml:space="preserve">CONCLUIDO	</t>
        </is>
      </c>
      <c r="D189" t="n">
        <v>10.1995</v>
      </c>
      <c r="E189" t="n">
        <v>9.800000000000001</v>
      </c>
      <c r="F189" t="n">
        <v>7.26</v>
      </c>
      <c r="G189" t="n">
        <v>39.59</v>
      </c>
      <c r="H189" t="n">
        <v>0.63</v>
      </c>
      <c r="I189" t="n">
        <v>11</v>
      </c>
      <c r="J189" t="n">
        <v>147.64</v>
      </c>
      <c r="K189" t="n">
        <v>47.83</v>
      </c>
      <c r="L189" t="n">
        <v>5.25</v>
      </c>
      <c r="M189" t="n">
        <v>4</v>
      </c>
      <c r="N189" t="n">
        <v>24.56</v>
      </c>
      <c r="O189" t="n">
        <v>18442.97</v>
      </c>
      <c r="P189" t="n">
        <v>64.44</v>
      </c>
      <c r="Q189" t="n">
        <v>605.88</v>
      </c>
      <c r="R189" t="n">
        <v>30.21</v>
      </c>
      <c r="S189" t="n">
        <v>21.88</v>
      </c>
      <c r="T189" t="n">
        <v>3127.12</v>
      </c>
      <c r="U189" t="n">
        <v>0.72</v>
      </c>
      <c r="V189" t="n">
        <v>0.85</v>
      </c>
      <c r="W189" t="n">
        <v>1.01</v>
      </c>
      <c r="X189" t="n">
        <v>0.2</v>
      </c>
      <c r="Y189" t="n">
        <v>1</v>
      </c>
      <c r="Z189" t="n">
        <v>10</v>
      </c>
    </row>
    <row r="190">
      <c r="A190" t="n">
        <v>18</v>
      </c>
      <c r="B190" t="n">
        <v>70</v>
      </c>
      <c r="C190" t="inlineStr">
        <is>
          <t xml:space="preserve">CONCLUIDO	</t>
        </is>
      </c>
      <c r="D190" t="n">
        <v>10.2386</v>
      </c>
      <c r="E190" t="n">
        <v>9.77</v>
      </c>
      <c r="F190" t="n">
        <v>7.25</v>
      </c>
      <c r="G190" t="n">
        <v>43.5</v>
      </c>
      <c r="H190" t="n">
        <v>0.66</v>
      </c>
      <c r="I190" t="n">
        <v>10</v>
      </c>
      <c r="J190" t="n">
        <v>147.99</v>
      </c>
      <c r="K190" t="n">
        <v>47.83</v>
      </c>
      <c r="L190" t="n">
        <v>5.5</v>
      </c>
      <c r="M190" t="n">
        <v>2</v>
      </c>
      <c r="N190" t="n">
        <v>24.66</v>
      </c>
      <c r="O190" t="n">
        <v>18485.59</v>
      </c>
      <c r="P190" t="n">
        <v>64.09999999999999</v>
      </c>
      <c r="Q190" t="n">
        <v>605.88</v>
      </c>
      <c r="R190" t="n">
        <v>29.89</v>
      </c>
      <c r="S190" t="n">
        <v>21.88</v>
      </c>
      <c r="T190" t="n">
        <v>2969.93</v>
      </c>
      <c r="U190" t="n">
        <v>0.73</v>
      </c>
      <c r="V190" t="n">
        <v>0.85</v>
      </c>
      <c r="W190" t="n">
        <v>1.01</v>
      </c>
      <c r="X190" t="n">
        <v>0.19</v>
      </c>
      <c r="Y190" t="n">
        <v>1</v>
      </c>
      <c r="Z190" t="n">
        <v>10</v>
      </c>
    </row>
    <row r="191">
      <c r="A191" t="n">
        <v>19</v>
      </c>
      <c r="B191" t="n">
        <v>70</v>
      </c>
      <c r="C191" t="inlineStr">
        <is>
          <t xml:space="preserve">CONCLUIDO	</t>
        </is>
      </c>
      <c r="D191" t="n">
        <v>10.2444</v>
      </c>
      <c r="E191" t="n">
        <v>9.76</v>
      </c>
      <c r="F191" t="n">
        <v>7.24</v>
      </c>
      <c r="G191" t="n">
        <v>43.47</v>
      </c>
      <c r="H191" t="n">
        <v>0.6899999999999999</v>
      </c>
      <c r="I191" t="n">
        <v>10</v>
      </c>
      <c r="J191" t="n">
        <v>148.33</v>
      </c>
      <c r="K191" t="n">
        <v>47.83</v>
      </c>
      <c r="L191" t="n">
        <v>5.75</v>
      </c>
      <c r="M191" t="n">
        <v>0</v>
      </c>
      <c r="N191" t="n">
        <v>24.75</v>
      </c>
      <c r="O191" t="n">
        <v>18528.25</v>
      </c>
      <c r="P191" t="n">
        <v>63.95</v>
      </c>
      <c r="Q191" t="n">
        <v>605.84</v>
      </c>
      <c r="R191" t="n">
        <v>29.62</v>
      </c>
      <c r="S191" t="n">
        <v>21.88</v>
      </c>
      <c r="T191" t="n">
        <v>2837.83</v>
      </c>
      <c r="U191" t="n">
        <v>0.74</v>
      </c>
      <c r="V191" t="n">
        <v>0.85</v>
      </c>
      <c r="W191" t="n">
        <v>1.02</v>
      </c>
      <c r="X191" t="n">
        <v>0.19</v>
      </c>
      <c r="Y191" t="n">
        <v>1</v>
      </c>
      <c r="Z191" t="n">
        <v>10</v>
      </c>
    </row>
    <row r="192">
      <c r="A192" t="n">
        <v>0</v>
      </c>
      <c r="B192" t="n">
        <v>90</v>
      </c>
      <c r="C192" t="inlineStr">
        <is>
          <t xml:space="preserve">CONCLUIDO	</t>
        </is>
      </c>
      <c r="D192" t="n">
        <v>7.1207</v>
      </c>
      <c r="E192" t="n">
        <v>14.04</v>
      </c>
      <c r="F192" t="n">
        <v>8.710000000000001</v>
      </c>
      <c r="G192" t="n">
        <v>6.37</v>
      </c>
      <c r="H192" t="n">
        <v>0.1</v>
      </c>
      <c r="I192" t="n">
        <v>82</v>
      </c>
      <c r="J192" t="n">
        <v>176.73</v>
      </c>
      <c r="K192" t="n">
        <v>52.44</v>
      </c>
      <c r="L192" t="n">
        <v>1</v>
      </c>
      <c r="M192" t="n">
        <v>80</v>
      </c>
      <c r="N192" t="n">
        <v>33.29</v>
      </c>
      <c r="O192" t="n">
        <v>22031.19</v>
      </c>
      <c r="P192" t="n">
        <v>112.4</v>
      </c>
      <c r="Q192" t="n">
        <v>606.01</v>
      </c>
      <c r="R192" t="n">
        <v>75.58</v>
      </c>
      <c r="S192" t="n">
        <v>21.88</v>
      </c>
      <c r="T192" t="n">
        <v>25455.69</v>
      </c>
      <c r="U192" t="n">
        <v>0.29</v>
      </c>
      <c r="V192" t="n">
        <v>0.71</v>
      </c>
      <c r="W192" t="n">
        <v>1.12</v>
      </c>
      <c r="X192" t="n">
        <v>1.65</v>
      </c>
      <c r="Y192" t="n">
        <v>1</v>
      </c>
      <c r="Z192" t="n">
        <v>10</v>
      </c>
    </row>
    <row r="193">
      <c r="A193" t="n">
        <v>1</v>
      </c>
      <c r="B193" t="n">
        <v>90</v>
      </c>
      <c r="C193" t="inlineStr">
        <is>
          <t xml:space="preserve">CONCLUIDO	</t>
        </is>
      </c>
      <c r="D193" t="n">
        <v>7.7451</v>
      </c>
      <c r="E193" t="n">
        <v>12.91</v>
      </c>
      <c r="F193" t="n">
        <v>8.289999999999999</v>
      </c>
      <c r="G193" t="n">
        <v>8.02</v>
      </c>
      <c r="H193" t="n">
        <v>0.13</v>
      </c>
      <c r="I193" t="n">
        <v>62</v>
      </c>
      <c r="J193" t="n">
        <v>177.1</v>
      </c>
      <c r="K193" t="n">
        <v>52.44</v>
      </c>
      <c r="L193" t="n">
        <v>1.25</v>
      </c>
      <c r="M193" t="n">
        <v>60</v>
      </c>
      <c r="N193" t="n">
        <v>33.41</v>
      </c>
      <c r="O193" t="n">
        <v>22076.81</v>
      </c>
      <c r="P193" t="n">
        <v>106.24</v>
      </c>
      <c r="Q193" t="n">
        <v>605.91</v>
      </c>
      <c r="R193" t="n">
        <v>62.45</v>
      </c>
      <c r="S193" t="n">
        <v>21.88</v>
      </c>
      <c r="T193" t="n">
        <v>18990.51</v>
      </c>
      <c r="U193" t="n">
        <v>0.35</v>
      </c>
      <c r="V193" t="n">
        <v>0.75</v>
      </c>
      <c r="W193" t="n">
        <v>1.09</v>
      </c>
      <c r="X193" t="n">
        <v>1.23</v>
      </c>
      <c r="Y193" t="n">
        <v>1</v>
      </c>
      <c r="Z193" t="n">
        <v>10</v>
      </c>
    </row>
    <row r="194">
      <c r="A194" t="n">
        <v>2</v>
      </c>
      <c r="B194" t="n">
        <v>90</v>
      </c>
      <c r="C194" t="inlineStr">
        <is>
          <t xml:space="preserve">CONCLUIDO	</t>
        </is>
      </c>
      <c r="D194" t="n">
        <v>8.161199999999999</v>
      </c>
      <c r="E194" t="n">
        <v>12.25</v>
      </c>
      <c r="F194" t="n">
        <v>8.050000000000001</v>
      </c>
      <c r="G194" t="n">
        <v>9.67</v>
      </c>
      <c r="H194" t="n">
        <v>0.15</v>
      </c>
      <c r="I194" t="n">
        <v>50</v>
      </c>
      <c r="J194" t="n">
        <v>177.47</v>
      </c>
      <c r="K194" t="n">
        <v>52.44</v>
      </c>
      <c r="L194" t="n">
        <v>1.5</v>
      </c>
      <c r="M194" t="n">
        <v>48</v>
      </c>
      <c r="N194" t="n">
        <v>33.53</v>
      </c>
      <c r="O194" t="n">
        <v>22122.46</v>
      </c>
      <c r="P194" t="n">
        <v>102.63</v>
      </c>
      <c r="Q194" t="n">
        <v>605.9</v>
      </c>
      <c r="R194" t="n">
        <v>55.25</v>
      </c>
      <c r="S194" t="n">
        <v>21.88</v>
      </c>
      <c r="T194" t="n">
        <v>15451.83</v>
      </c>
      <c r="U194" t="n">
        <v>0.4</v>
      </c>
      <c r="V194" t="n">
        <v>0.77</v>
      </c>
      <c r="W194" t="n">
        <v>1.07</v>
      </c>
      <c r="X194" t="n">
        <v>1</v>
      </c>
      <c r="Y194" t="n">
        <v>1</v>
      </c>
      <c r="Z194" t="n">
        <v>10</v>
      </c>
    </row>
    <row r="195">
      <c r="A195" t="n">
        <v>3</v>
      </c>
      <c r="B195" t="n">
        <v>90</v>
      </c>
      <c r="C195" t="inlineStr">
        <is>
          <t xml:space="preserve">CONCLUIDO	</t>
        </is>
      </c>
      <c r="D195" t="n">
        <v>8.468</v>
      </c>
      <c r="E195" t="n">
        <v>11.81</v>
      </c>
      <c r="F195" t="n">
        <v>7.9</v>
      </c>
      <c r="G195" t="n">
        <v>11.28</v>
      </c>
      <c r="H195" t="n">
        <v>0.17</v>
      </c>
      <c r="I195" t="n">
        <v>42</v>
      </c>
      <c r="J195" t="n">
        <v>177.84</v>
      </c>
      <c r="K195" t="n">
        <v>52.44</v>
      </c>
      <c r="L195" t="n">
        <v>1.75</v>
      </c>
      <c r="M195" t="n">
        <v>40</v>
      </c>
      <c r="N195" t="n">
        <v>33.65</v>
      </c>
      <c r="O195" t="n">
        <v>22168.15</v>
      </c>
      <c r="P195" t="n">
        <v>99.79000000000001</v>
      </c>
      <c r="Q195" t="n">
        <v>605.88</v>
      </c>
      <c r="R195" t="n">
        <v>50.24</v>
      </c>
      <c r="S195" t="n">
        <v>21.88</v>
      </c>
      <c r="T195" t="n">
        <v>12988.73</v>
      </c>
      <c r="U195" t="n">
        <v>0.44</v>
      </c>
      <c r="V195" t="n">
        <v>0.78</v>
      </c>
      <c r="W195" t="n">
        <v>1.06</v>
      </c>
      <c r="X195" t="n">
        <v>0.84</v>
      </c>
      <c r="Y195" t="n">
        <v>1</v>
      </c>
      <c r="Z195" t="n">
        <v>10</v>
      </c>
    </row>
    <row r="196">
      <c r="A196" t="n">
        <v>4</v>
      </c>
      <c r="B196" t="n">
        <v>90</v>
      </c>
      <c r="C196" t="inlineStr">
        <is>
          <t xml:space="preserve">CONCLUIDO	</t>
        </is>
      </c>
      <c r="D196" t="n">
        <v>8.7254</v>
      </c>
      <c r="E196" t="n">
        <v>11.46</v>
      </c>
      <c r="F196" t="n">
        <v>7.76</v>
      </c>
      <c r="G196" t="n">
        <v>12.93</v>
      </c>
      <c r="H196" t="n">
        <v>0.2</v>
      </c>
      <c r="I196" t="n">
        <v>36</v>
      </c>
      <c r="J196" t="n">
        <v>178.21</v>
      </c>
      <c r="K196" t="n">
        <v>52.44</v>
      </c>
      <c r="L196" t="n">
        <v>2</v>
      </c>
      <c r="M196" t="n">
        <v>34</v>
      </c>
      <c r="N196" t="n">
        <v>33.77</v>
      </c>
      <c r="O196" t="n">
        <v>22213.89</v>
      </c>
      <c r="P196" t="n">
        <v>97.34</v>
      </c>
      <c r="Q196" t="n">
        <v>605.84</v>
      </c>
      <c r="R196" t="n">
        <v>46.37</v>
      </c>
      <c r="S196" t="n">
        <v>21.88</v>
      </c>
      <c r="T196" t="n">
        <v>11081.1</v>
      </c>
      <c r="U196" t="n">
        <v>0.47</v>
      </c>
      <c r="V196" t="n">
        <v>0.8</v>
      </c>
      <c r="W196" t="n">
        <v>1.04</v>
      </c>
      <c r="X196" t="n">
        <v>0.7</v>
      </c>
      <c r="Y196" t="n">
        <v>1</v>
      </c>
      <c r="Z196" t="n">
        <v>10</v>
      </c>
    </row>
    <row r="197">
      <c r="A197" t="n">
        <v>5</v>
      </c>
      <c r="B197" t="n">
        <v>90</v>
      </c>
      <c r="C197" t="inlineStr">
        <is>
          <t xml:space="preserve">CONCLUIDO	</t>
        </is>
      </c>
      <c r="D197" t="n">
        <v>8.892799999999999</v>
      </c>
      <c r="E197" t="n">
        <v>11.24</v>
      </c>
      <c r="F197" t="n">
        <v>7.69</v>
      </c>
      <c r="G197" t="n">
        <v>14.41</v>
      </c>
      <c r="H197" t="n">
        <v>0.22</v>
      </c>
      <c r="I197" t="n">
        <v>32</v>
      </c>
      <c r="J197" t="n">
        <v>178.59</v>
      </c>
      <c r="K197" t="n">
        <v>52.44</v>
      </c>
      <c r="L197" t="n">
        <v>2.25</v>
      </c>
      <c r="M197" t="n">
        <v>30</v>
      </c>
      <c r="N197" t="n">
        <v>33.89</v>
      </c>
      <c r="O197" t="n">
        <v>22259.66</v>
      </c>
      <c r="P197" t="n">
        <v>95.86</v>
      </c>
      <c r="Q197" t="n">
        <v>605.91</v>
      </c>
      <c r="R197" t="n">
        <v>43.61</v>
      </c>
      <c r="S197" t="n">
        <v>21.88</v>
      </c>
      <c r="T197" t="n">
        <v>9720</v>
      </c>
      <c r="U197" t="n">
        <v>0.5</v>
      </c>
      <c r="V197" t="n">
        <v>0.8</v>
      </c>
      <c r="W197" t="n">
        <v>1.04</v>
      </c>
      <c r="X197" t="n">
        <v>0.63</v>
      </c>
      <c r="Y197" t="n">
        <v>1</v>
      </c>
      <c r="Z197" t="n">
        <v>10</v>
      </c>
    </row>
    <row r="198">
      <c r="A198" t="n">
        <v>6</v>
      </c>
      <c r="B198" t="n">
        <v>90</v>
      </c>
      <c r="C198" t="inlineStr">
        <is>
          <t xml:space="preserve">CONCLUIDO	</t>
        </is>
      </c>
      <c r="D198" t="n">
        <v>9.073499999999999</v>
      </c>
      <c r="E198" t="n">
        <v>11.02</v>
      </c>
      <c r="F198" t="n">
        <v>7.61</v>
      </c>
      <c r="G198" t="n">
        <v>16.3</v>
      </c>
      <c r="H198" t="n">
        <v>0.25</v>
      </c>
      <c r="I198" t="n">
        <v>28</v>
      </c>
      <c r="J198" t="n">
        <v>178.96</v>
      </c>
      <c r="K198" t="n">
        <v>52.44</v>
      </c>
      <c r="L198" t="n">
        <v>2.5</v>
      </c>
      <c r="M198" t="n">
        <v>26</v>
      </c>
      <c r="N198" t="n">
        <v>34.02</v>
      </c>
      <c r="O198" t="n">
        <v>22305.48</v>
      </c>
      <c r="P198" t="n">
        <v>94.15000000000001</v>
      </c>
      <c r="Q198" t="n">
        <v>606</v>
      </c>
      <c r="R198" t="n">
        <v>41.3</v>
      </c>
      <c r="S198" t="n">
        <v>21.88</v>
      </c>
      <c r="T198" t="n">
        <v>8587.76</v>
      </c>
      <c r="U198" t="n">
        <v>0.53</v>
      </c>
      <c r="V198" t="n">
        <v>0.8100000000000001</v>
      </c>
      <c r="W198" t="n">
        <v>1.03</v>
      </c>
      <c r="X198" t="n">
        <v>0.55</v>
      </c>
      <c r="Y198" t="n">
        <v>1</v>
      </c>
      <c r="Z198" t="n">
        <v>10</v>
      </c>
    </row>
    <row r="199">
      <c r="A199" t="n">
        <v>7</v>
      </c>
      <c r="B199" t="n">
        <v>90</v>
      </c>
      <c r="C199" t="inlineStr">
        <is>
          <t xml:space="preserve">CONCLUIDO	</t>
        </is>
      </c>
      <c r="D199" t="n">
        <v>9.1694</v>
      </c>
      <c r="E199" t="n">
        <v>10.91</v>
      </c>
      <c r="F199" t="n">
        <v>7.56</v>
      </c>
      <c r="G199" t="n">
        <v>17.45</v>
      </c>
      <c r="H199" t="n">
        <v>0.27</v>
      </c>
      <c r="I199" t="n">
        <v>26</v>
      </c>
      <c r="J199" t="n">
        <v>179.33</v>
      </c>
      <c r="K199" t="n">
        <v>52.44</v>
      </c>
      <c r="L199" t="n">
        <v>2.75</v>
      </c>
      <c r="M199" t="n">
        <v>24</v>
      </c>
      <c r="N199" t="n">
        <v>34.14</v>
      </c>
      <c r="O199" t="n">
        <v>22351.34</v>
      </c>
      <c r="P199" t="n">
        <v>92.75</v>
      </c>
      <c r="Q199" t="n">
        <v>605.89</v>
      </c>
      <c r="R199" t="n">
        <v>39.84</v>
      </c>
      <c r="S199" t="n">
        <v>21.88</v>
      </c>
      <c r="T199" t="n">
        <v>7869.17</v>
      </c>
      <c r="U199" t="n">
        <v>0.55</v>
      </c>
      <c r="V199" t="n">
        <v>0.82</v>
      </c>
      <c r="W199" t="n">
        <v>1.03</v>
      </c>
      <c r="X199" t="n">
        <v>0.5</v>
      </c>
      <c r="Y199" t="n">
        <v>1</v>
      </c>
      <c r="Z199" t="n">
        <v>10</v>
      </c>
    </row>
    <row r="200">
      <c r="A200" t="n">
        <v>8</v>
      </c>
      <c r="B200" t="n">
        <v>90</v>
      </c>
      <c r="C200" t="inlineStr">
        <is>
          <t xml:space="preserve">CONCLUIDO	</t>
        </is>
      </c>
      <c r="D200" t="n">
        <v>9.317500000000001</v>
      </c>
      <c r="E200" t="n">
        <v>10.73</v>
      </c>
      <c r="F200" t="n">
        <v>7.49</v>
      </c>
      <c r="G200" t="n">
        <v>19.55</v>
      </c>
      <c r="H200" t="n">
        <v>0.3</v>
      </c>
      <c r="I200" t="n">
        <v>23</v>
      </c>
      <c r="J200" t="n">
        <v>179.7</v>
      </c>
      <c r="K200" t="n">
        <v>52.44</v>
      </c>
      <c r="L200" t="n">
        <v>3</v>
      </c>
      <c r="M200" t="n">
        <v>21</v>
      </c>
      <c r="N200" t="n">
        <v>34.26</v>
      </c>
      <c r="O200" t="n">
        <v>22397.24</v>
      </c>
      <c r="P200" t="n">
        <v>91.23999999999999</v>
      </c>
      <c r="Q200" t="n">
        <v>605.95</v>
      </c>
      <c r="R200" t="n">
        <v>37.81</v>
      </c>
      <c r="S200" t="n">
        <v>21.88</v>
      </c>
      <c r="T200" t="n">
        <v>6866.45</v>
      </c>
      <c r="U200" t="n">
        <v>0.58</v>
      </c>
      <c r="V200" t="n">
        <v>0.83</v>
      </c>
      <c r="W200" t="n">
        <v>1.02</v>
      </c>
      <c r="X200" t="n">
        <v>0.44</v>
      </c>
      <c r="Y200" t="n">
        <v>1</v>
      </c>
      <c r="Z200" t="n">
        <v>10</v>
      </c>
    </row>
    <row r="201">
      <c r="A201" t="n">
        <v>9</v>
      </c>
      <c r="B201" t="n">
        <v>90</v>
      </c>
      <c r="C201" t="inlineStr">
        <is>
          <t xml:space="preserve">CONCLUIDO	</t>
        </is>
      </c>
      <c r="D201" t="n">
        <v>9.423299999999999</v>
      </c>
      <c r="E201" t="n">
        <v>10.61</v>
      </c>
      <c r="F201" t="n">
        <v>7.44</v>
      </c>
      <c r="G201" t="n">
        <v>21.27</v>
      </c>
      <c r="H201" t="n">
        <v>0.32</v>
      </c>
      <c r="I201" t="n">
        <v>21</v>
      </c>
      <c r="J201" t="n">
        <v>180.07</v>
      </c>
      <c r="K201" t="n">
        <v>52.44</v>
      </c>
      <c r="L201" t="n">
        <v>3.25</v>
      </c>
      <c r="M201" t="n">
        <v>19</v>
      </c>
      <c r="N201" t="n">
        <v>34.38</v>
      </c>
      <c r="O201" t="n">
        <v>22443.18</v>
      </c>
      <c r="P201" t="n">
        <v>89.87</v>
      </c>
      <c r="Q201" t="n">
        <v>605.84</v>
      </c>
      <c r="R201" t="n">
        <v>36.29</v>
      </c>
      <c r="S201" t="n">
        <v>21.88</v>
      </c>
      <c r="T201" t="n">
        <v>6119.04</v>
      </c>
      <c r="U201" t="n">
        <v>0.6</v>
      </c>
      <c r="V201" t="n">
        <v>0.83</v>
      </c>
      <c r="W201" t="n">
        <v>1.02</v>
      </c>
      <c r="X201" t="n">
        <v>0.39</v>
      </c>
      <c r="Y201" t="n">
        <v>1</v>
      </c>
      <c r="Z201" t="n">
        <v>10</v>
      </c>
    </row>
    <row r="202">
      <c r="A202" t="n">
        <v>10</v>
      </c>
      <c r="B202" t="n">
        <v>90</v>
      </c>
      <c r="C202" t="inlineStr">
        <is>
          <t xml:space="preserve">CONCLUIDO	</t>
        </is>
      </c>
      <c r="D202" t="n">
        <v>9.4635</v>
      </c>
      <c r="E202" t="n">
        <v>10.57</v>
      </c>
      <c r="F202" t="n">
        <v>7.44</v>
      </c>
      <c r="G202" t="n">
        <v>22.31</v>
      </c>
      <c r="H202" t="n">
        <v>0.34</v>
      </c>
      <c r="I202" t="n">
        <v>20</v>
      </c>
      <c r="J202" t="n">
        <v>180.45</v>
      </c>
      <c r="K202" t="n">
        <v>52.44</v>
      </c>
      <c r="L202" t="n">
        <v>3.5</v>
      </c>
      <c r="M202" t="n">
        <v>18</v>
      </c>
      <c r="N202" t="n">
        <v>34.51</v>
      </c>
      <c r="O202" t="n">
        <v>22489.16</v>
      </c>
      <c r="P202" t="n">
        <v>89.06</v>
      </c>
      <c r="Q202" t="n">
        <v>605.85</v>
      </c>
      <c r="R202" t="n">
        <v>35.78</v>
      </c>
      <c r="S202" t="n">
        <v>21.88</v>
      </c>
      <c r="T202" t="n">
        <v>5867.02</v>
      </c>
      <c r="U202" t="n">
        <v>0.61</v>
      </c>
      <c r="V202" t="n">
        <v>0.83</v>
      </c>
      <c r="W202" t="n">
        <v>1.03</v>
      </c>
      <c r="X202" t="n">
        <v>0.38</v>
      </c>
      <c r="Y202" t="n">
        <v>1</v>
      </c>
      <c r="Z202" t="n">
        <v>10</v>
      </c>
    </row>
    <row r="203">
      <c r="A203" t="n">
        <v>11</v>
      </c>
      <c r="B203" t="n">
        <v>90</v>
      </c>
      <c r="C203" t="inlineStr">
        <is>
          <t xml:space="preserve">CONCLUIDO	</t>
        </is>
      </c>
      <c r="D203" t="n">
        <v>9.5496</v>
      </c>
      <c r="E203" t="n">
        <v>10.47</v>
      </c>
      <c r="F203" t="n">
        <v>7.41</v>
      </c>
      <c r="G203" t="n">
        <v>24.7</v>
      </c>
      <c r="H203" t="n">
        <v>0.37</v>
      </c>
      <c r="I203" t="n">
        <v>18</v>
      </c>
      <c r="J203" t="n">
        <v>180.82</v>
      </c>
      <c r="K203" t="n">
        <v>52.44</v>
      </c>
      <c r="L203" t="n">
        <v>3.75</v>
      </c>
      <c r="M203" t="n">
        <v>16</v>
      </c>
      <c r="N203" t="n">
        <v>34.63</v>
      </c>
      <c r="O203" t="n">
        <v>22535.19</v>
      </c>
      <c r="P203" t="n">
        <v>87.86</v>
      </c>
      <c r="Q203" t="n">
        <v>605.88</v>
      </c>
      <c r="R203" t="n">
        <v>35.35</v>
      </c>
      <c r="S203" t="n">
        <v>21.88</v>
      </c>
      <c r="T203" t="n">
        <v>5663.58</v>
      </c>
      <c r="U203" t="n">
        <v>0.62</v>
      </c>
      <c r="V203" t="n">
        <v>0.83</v>
      </c>
      <c r="W203" t="n">
        <v>1.01</v>
      </c>
      <c r="X203" t="n">
        <v>0.35</v>
      </c>
      <c r="Y203" t="n">
        <v>1</v>
      </c>
      <c r="Z203" t="n">
        <v>10</v>
      </c>
    </row>
    <row r="204">
      <c r="A204" t="n">
        <v>12</v>
      </c>
      <c r="B204" t="n">
        <v>90</v>
      </c>
      <c r="C204" t="inlineStr">
        <is>
          <t xml:space="preserve">CONCLUIDO	</t>
        </is>
      </c>
      <c r="D204" t="n">
        <v>9.600300000000001</v>
      </c>
      <c r="E204" t="n">
        <v>10.42</v>
      </c>
      <c r="F204" t="n">
        <v>7.39</v>
      </c>
      <c r="G204" t="n">
        <v>26.09</v>
      </c>
      <c r="H204" t="n">
        <v>0.39</v>
      </c>
      <c r="I204" t="n">
        <v>17</v>
      </c>
      <c r="J204" t="n">
        <v>181.19</v>
      </c>
      <c r="K204" t="n">
        <v>52.44</v>
      </c>
      <c r="L204" t="n">
        <v>4</v>
      </c>
      <c r="M204" t="n">
        <v>15</v>
      </c>
      <c r="N204" t="n">
        <v>34.75</v>
      </c>
      <c r="O204" t="n">
        <v>22581.25</v>
      </c>
      <c r="P204" t="n">
        <v>87.09999999999999</v>
      </c>
      <c r="Q204" t="n">
        <v>605.84</v>
      </c>
      <c r="R204" t="n">
        <v>34.49</v>
      </c>
      <c r="S204" t="n">
        <v>21.88</v>
      </c>
      <c r="T204" t="n">
        <v>5237.53</v>
      </c>
      <c r="U204" t="n">
        <v>0.63</v>
      </c>
      <c r="V204" t="n">
        <v>0.84</v>
      </c>
      <c r="W204" t="n">
        <v>1.02</v>
      </c>
      <c r="X204" t="n">
        <v>0.33</v>
      </c>
      <c r="Y204" t="n">
        <v>1</v>
      </c>
      <c r="Z204" t="n">
        <v>10</v>
      </c>
    </row>
    <row r="205">
      <c r="A205" t="n">
        <v>13</v>
      </c>
      <c r="B205" t="n">
        <v>90</v>
      </c>
      <c r="C205" t="inlineStr">
        <is>
          <t xml:space="preserve">CONCLUIDO	</t>
        </is>
      </c>
      <c r="D205" t="n">
        <v>9.6592</v>
      </c>
      <c r="E205" t="n">
        <v>10.35</v>
      </c>
      <c r="F205" t="n">
        <v>7.36</v>
      </c>
      <c r="G205" t="n">
        <v>27.61</v>
      </c>
      <c r="H205" t="n">
        <v>0.42</v>
      </c>
      <c r="I205" t="n">
        <v>16</v>
      </c>
      <c r="J205" t="n">
        <v>181.57</v>
      </c>
      <c r="K205" t="n">
        <v>52.44</v>
      </c>
      <c r="L205" t="n">
        <v>4.25</v>
      </c>
      <c r="M205" t="n">
        <v>14</v>
      </c>
      <c r="N205" t="n">
        <v>34.88</v>
      </c>
      <c r="O205" t="n">
        <v>22627.36</v>
      </c>
      <c r="P205" t="n">
        <v>85.89</v>
      </c>
      <c r="Q205" t="n">
        <v>605.84</v>
      </c>
      <c r="R205" t="n">
        <v>33.82</v>
      </c>
      <c r="S205" t="n">
        <v>21.88</v>
      </c>
      <c r="T205" t="n">
        <v>4906.07</v>
      </c>
      <c r="U205" t="n">
        <v>0.65</v>
      </c>
      <c r="V205" t="n">
        <v>0.84</v>
      </c>
      <c r="W205" t="n">
        <v>1.01</v>
      </c>
      <c r="X205" t="n">
        <v>0.31</v>
      </c>
      <c r="Y205" t="n">
        <v>1</v>
      </c>
      <c r="Z205" t="n">
        <v>10</v>
      </c>
    </row>
    <row r="206">
      <c r="A206" t="n">
        <v>14</v>
      </c>
      <c r="B206" t="n">
        <v>90</v>
      </c>
      <c r="C206" t="inlineStr">
        <is>
          <t xml:space="preserve">CONCLUIDO	</t>
        </is>
      </c>
      <c r="D206" t="n">
        <v>9.7166</v>
      </c>
      <c r="E206" t="n">
        <v>10.29</v>
      </c>
      <c r="F206" t="n">
        <v>7.34</v>
      </c>
      <c r="G206" t="n">
        <v>29.35</v>
      </c>
      <c r="H206" t="n">
        <v>0.44</v>
      </c>
      <c r="I206" t="n">
        <v>15</v>
      </c>
      <c r="J206" t="n">
        <v>181.94</v>
      </c>
      <c r="K206" t="n">
        <v>52.44</v>
      </c>
      <c r="L206" t="n">
        <v>4.5</v>
      </c>
      <c r="M206" t="n">
        <v>13</v>
      </c>
      <c r="N206" t="n">
        <v>35</v>
      </c>
      <c r="O206" t="n">
        <v>22673.63</v>
      </c>
      <c r="P206" t="n">
        <v>84.98999999999999</v>
      </c>
      <c r="Q206" t="n">
        <v>605.84</v>
      </c>
      <c r="R206" t="n">
        <v>32.85</v>
      </c>
      <c r="S206" t="n">
        <v>21.88</v>
      </c>
      <c r="T206" t="n">
        <v>4425.66</v>
      </c>
      <c r="U206" t="n">
        <v>0.67</v>
      </c>
      <c r="V206" t="n">
        <v>0.84</v>
      </c>
      <c r="W206" t="n">
        <v>1.01</v>
      </c>
      <c r="X206" t="n">
        <v>0.28</v>
      </c>
      <c r="Y206" t="n">
        <v>1</v>
      </c>
      <c r="Z206" t="n">
        <v>10</v>
      </c>
    </row>
    <row r="207">
      <c r="A207" t="n">
        <v>15</v>
      </c>
      <c r="B207" t="n">
        <v>90</v>
      </c>
      <c r="C207" t="inlineStr">
        <is>
          <t xml:space="preserve">CONCLUIDO	</t>
        </is>
      </c>
      <c r="D207" t="n">
        <v>9.7752</v>
      </c>
      <c r="E207" t="n">
        <v>10.23</v>
      </c>
      <c r="F207" t="n">
        <v>7.31</v>
      </c>
      <c r="G207" t="n">
        <v>31.34</v>
      </c>
      <c r="H207" t="n">
        <v>0.46</v>
      </c>
      <c r="I207" t="n">
        <v>14</v>
      </c>
      <c r="J207" t="n">
        <v>182.32</v>
      </c>
      <c r="K207" t="n">
        <v>52.44</v>
      </c>
      <c r="L207" t="n">
        <v>4.75</v>
      </c>
      <c r="M207" t="n">
        <v>12</v>
      </c>
      <c r="N207" t="n">
        <v>35.12</v>
      </c>
      <c r="O207" t="n">
        <v>22719.83</v>
      </c>
      <c r="P207" t="n">
        <v>83.67</v>
      </c>
      <c r="Q207" t="n">
        <v>605.84</v>
      </c>
      <c r="R207" t="n">
        <v>32.07</v>
      </c>
      <c r="S207" t="n">
        <v>21.88</v>
      </c>
      <c r="T207" t="n">
        <v>4043</v>
      </c>
      <c r="U207" t="n">
        <v>0.68</v>
      </c>
      <c r="V207" t="n">
        <v>0.85</v>
      </c>
      <c r="W207" t="n">
        <v>1.01</v>
      </c>
      <c r="X207" t="n">
        <v>0.25</v>
      </c>
      <c r="Y207" t="n">
        <v>1</v>
      </c>
      <c r="Z207" t="n">
        <v>10</v>
      </c>
    </row>
    <row r="208">
      <c r="A208" t="n">
        <v>16</v>
      </c>
      <c r="B208" t="n">
        <v>90</v>
      </c>
      <c r="C208" t="inlineStr">
        <is>
          <t xml:space="preserve">CONCLUIDO	</t>
        </is>
      </c>
      <c r="D208" t="n">
        <v>9.8226</v>
      </c>
      <c r="E208" t="n">
        <v>10.18</v>
      </c>
      <c r="F208" t="n">
        <v>7.3</v>
      </c>
      <c r="G208" t="n">
        <v>33.68</v>
      </c>
      <c r="H208" t="n">
        <v>0.49</v>
      </c>
      <c r="I208" t="n">
        <v>13</v>
      </c>
      <c r="J208" t="n">
        <v>182.69</v>
      </c>
      <c r="K208" t="n">
        <v>52.44</v>
      </c>
      <c r="L208" t="n">
        <v>5</v>
      </c>
      <c r="M208" t="n">
        <v>11</v>
      </c>
      <c r="N208" t="n">
        <v>35.25</v>
      </c>
      <c r="O208" t="n">
        <v>22766.06</v>
      </c>
      <c r="P208" t="n">
        <v>82.38</v>
      </c>
      <c r="Q208" t="n">
        <v>605.84</v>
      </c>
      <c r="R208" t="n">
        <v>31.73</v>
      </c>
      <c r="S208" t="n">
        <v>21.88</v>
      </c>
      <c r="T208" t="n">
        <v>3877.05</v>
      </c>
      <c r="U208" t="n">
        <v>0.6899999999999999</v>
      </c>
      <c r="V208" t="n">
        <v>0.85</v>
      </c>
      <c r="W208" t="n">
        <v>1.01</v>
      </c>
      <c r="X208" t="n">
        <v>0.24</v>
      </c>
      <c r="Y208" t="n">
        <v>1</v>
      </c>
      <c r="Z208" t="n">
        <v>10</v>
      </c>
    </row>
    <row r="209">
      <c r="A209" t="n">
        <v>17</v>
      </c>
      <c r="B209" t="n">
        <v>90</v>
      </c>
      <c r="C209" t="inlineStr">
        <is>
          <t xml:space="preserve">CONCLUIDO	</t>
        </is>
      </c>
      <c r="D209" t="n">
        <v>9.8093</v>
      </c>
      <c r="E209" t="n">
        <v>10.19</v>
      </c>
      <c r="F209" t="n">
        <v>7.31</v>
      </c>
      <c r="G209" t="n">
        <v>33.75</v>
      </c>
      <c r="H209" t="n">
        <v>0.51</v>
      </c>
      <c r="I209" t="n">
        <v>13</v>
      </c>
      <c r="J209" t="n">
        <v>183.07</v>
      </c>
      <c r="K209" t="n">
        <v>52.44</v>
      </c>
      <c r="L209" t="n">
        <v>5.25</v>
      </c>
      <c r="M209" t="n">
        <v>11</v>
      </c>
      <c r="N209" t="n">
        <v>35.37</v>
      </c>
      <c r="O209" t="n">
        <v>22812.34</v>
      </c>
      <c r="P209" t="n">
        <v>82.65000000000001</v>
      </c>
      <c r="Q209" t="n">
        <v>605.88</v>
      </c>
      <c r="R209" t="n">
        <v>32.03</v>
      </c>
      <c r="S209" t="n">
        <v>21.88</v>
      </c>
      <c r="T209" t="n">
        <v>4026.19</v>
      </c>
      <c r="U209" t="n">
        <v>0.68</v>
      </c>
      <c r="V209" t="n">
        <v>0.85</v>
      </c>
      <c r="W209" t="n">
        <v>1.01</v>
      </c>
      <c r="X209" t="n">
        <v>0.25</v>
      </c>
      <c r="Y209" t="n">
        <v>1</v>
      </c>
      <c r="Z209" t="n">
        <v>10</v>
      </c>
    </row>
    <row r="210">
      <c r="A210" t="n">
        <v>18</v>
      </c>
      <c r="B210" t="n">
        <v>90</v>
      </c>
      <c r="C210" t="inlineStr">
        <is>
          <t xml:space="preserve">CONCLUIDO	</t>
        </is>
      </c>
      <c r="D210" t="n">
        <v>9.8714</v>
      </c>
      <c r="E210" t="n">
        <v>10.13</v>
      </c>
      <c r="F210" t="n">
        <v>7.28</v>
      </c>
      <c r="G210" t="n">
        <v>36.42</v>
      </c>
      <c r="H210" t="n">
        <v>0.53</v>
      </c>
      <c r="I210" t="n">
        <v>12</v>
      </c>
      <c r="J210" t="n">
        <v>183.44</v>
      </c>
      <c r="K210" t="n">
        <v>52.44</v>
      </c>
      <c r="L210" t="n">
        <v>5.5</v>
      </c>
      <c r="M210" t="n">
        <v>10</v>
      </c>
      <c r="N210" t="n">
        <v>35.5</v>
      </c>
      <c r="O210" t="n">
        <v>22858.66</v>
      </c>
      <c r="P210" t="n">
        <v>80.94</v>
      </c>
      <c r="Q210" t="n">
        <v>605.84</v>
      </c>
      <c r="R210" t="n">
        <v>31.22</v>
      </c>
      <c r="S210" t="n">
        <v>21.88</v>
      </c>
      <c r="T210" t="n">
        <v>3628.67</v>
      </c>
      <c r="U210" t="n">
        <v>0.7</v>
      </c>
      <c r="V210" t="n">
        <v>0.85</v>
      </c>
      <c r="W210" t="n">
        <v>1.01</v>
      </c>
      <c r="X210" t="n">
        <v>0.23</v>
      </c>
      <c r="Y210" t="n">
        <v>1</v>
      </c>
      <c r="Z210" t="n">
        <v>10</v>
      </c>
    </row>
    <row r="211">
      <c r="A211" t="n">
        <v>19</v>
      </c>
      <c r="B211" t="n">
        <v>90</v>
      </c>
      <c r="C211" t="inlineStr">
        <is>
          <t xml:space="preserve">CONCLUIDO	</t>
        </is>
      </c>
      <c r="D211" t="n">
        <v>9.941700000000001</v>
      </c>
      <c r="E211" t="n">
        <v>10.06</v>
      </c>
      <c r="F211" t="n">
        <v>7.25</v>
      </c>
      <c r="G211" t="n">
        <v>39.53</v>
      </c>
      <c r="H211" t="n">
        <v>0.55</v>
      </c>
      <c r="I211" t="n">
        <v>11</v>
      </c>
      <c r="J211" t="n">
        <v>183.82</v>
      </c>
      <c r="K211" t="n">
        <v>52.44</v>
      </c>
      <c r="L211" t="n">
        <v>5.75</v>
      </c>
      <c r="M211" t="n">
        <v>9</v>
      </c>
      <c r="N211" t="n">
        <v>35.63</v>
      </c>
      <c r="O211" t="n">
        <v>22905.03</v>
      </c>
      <c r="P211" t="n">
        <v>79.81</v>
      </c>
      <c r="Q211" t="n">
        <v>605.84</v>
      </c>
      <c r="R211" t="n">
        <v>29.96</v>
      </c>
      <c r="S211" t="n">
        <v>21.88</v>
      </c>
      <c r="T211" t="n">
        <v>3003.22</v>
      </c>
      <c r="U211" t="n">
        <v>0.73</v>
      </c>
      <c r="V211" t="n">
        <v>0.85</v>
      </c>
      <c r="W211" t="n">
        <v>1.01</v>
      </c>
      <c r="X211" t="n">
        <v>0.19</v>
      </c>
      <c r="Y211" t="n">
        <v>1</v>
      </c>
      <c r="Z211" t="n">
        <v>10</v>
      </c>
    </row>
    <row r="212">
      <c r="A212" t="n">
        <v>20</v>
      </c>
      <c r="B212" t="n">
        <v>90</v>
      </c>
      <c r="C212" t="inlineStr">
        <is>
          <t xml:space="preserve">CONCLUIDO	</t>
        </is>
      </c>
      <c r="D212" t="n">
        <v>9.9277</v>
      </c>
      <c r="E212" t="n">
        <v>10.07</v>
      </c>
      <c r="F212" t="n">
        <v>7.26</v>
      </c>
      <c r="G212" t="n">
        <v>39.61</v>
      </c>
      <c r="H212" t="n">
        <v>0.58</v>
      </c>
      <c r="I212" t="n">
        <v>11</v>
      </c>
      <c r="J212" t="n">
        <v>184.19</v>
      </c>
      <c r="K212" t="n">
        <v>52.44</v>
      </c>
      <c r="L212" t="n">
        <v>6</v>
      </c>
      <c r="M212" t="n">
        <v>9</v>
      </c>
      <c r="N212" t="n">
        <v>35.75</v>
      </c>
      <c r="O212" t="n">
        <v>22951.43</v>
      </c>
      <c r="P212" t="n">
        <v>78.8</v>
      </c>
      <c r="Q212" t="n">
        <v>605.88</v>
      </c>
      <c r="R212" t="n">
        <v>30.55</v>
      </c>
      <c r="S212" t="n">
        <v>21.88</v>
      </c>
      <c r="T212" t="n">
        <v>3294.38</v>
      </c>
      <c r="U212" t="n">
        <v>0.72</v>
      </c>
      <c r="V212" t="n">
        <v>0.85</v>
      </c>
      <c r="W212" t="n">
        <v>1.01</v>
      </c>
      <c r="X212" t="n">
        <v>0.2</v>
      </c>
      <c r="Y212" t="n">
        <v>1</v>
      </c>
      <c r="Z212" t="n">
        <v>10</v>
      </c>
    </row>
    <row r="213">
      <c r="A213" t="n">
        <v>21</v>
      </c>
      <c r="B213" t="n">
        <v>90</v>
      </c>
      <c r="C213" t="inlineStr">
        <is>
          <t xml:space="preserve">CONCLUIDO	</t>
        </is>
      </c>
      <c r="D213" t="n">
        <v>9.9847</v>
      </c>
      <c r="E213" t="n">
        <v>10.02</v>
      </c>
      <c r="F213" t="n">
        <v>7.24</v>
      </c>
      <c r="G213" t="n">
        <v>43.43</v>
      </c>
      <c r="H213" t="n">
        <v>0.6</v>
      </c>
      <c r="I213" t="n">
        <v>10</v>
      </c>
      <c r="J213" t="n">
        <v>184.57</v>
      </c>
      <c r="K213" t="n">
        <v>52.44</v>
      </c>
      <c r="L213" t="n">
        <v>6.25</v>
      </c>
      <c r="M213" t="n">
        <v>8</v>
      </c>
      <c r="N213" t="n">
        <v>35.88</v>
      </c>
      <c r="O213" t="n">
        <v>22997.88</v>
      </c>
      <c r="P213" t="n">
        <v>77.76000000000001</v>
      </c>
      <c r="Q213" t="n">
        <v>605.84</v>
      </c>
      <c r="R213" t="n">
        <v>29.74</v>
      </c>
      <c r="S213" t="n">
        <v>21.88</v>
      </c>
      <c r="T213" t="n">
        <v>2895.46</v>
      </c>
      <c r="U213" t="n">
        <v>0.74</v>
      </c>
      <c r="V213" t="n">
        <v>0.85</v>
      </c>
      <c r="W213" t="n">
        <v>1.01</v>
      </c>
      <c r="X213" t="n">
        <v>0.18</v>
      </c>
      <c r="Y213" t="n">
        <v>1</v>
      </c>
      <c r="Z213" t="n">
        <v>10</v>
      </c>
    </row>
    <row r="214">
      <c r="A214" t="n">
        <v>22</v>
      </c>
      <c r="B214" t="n">
        <v>90</v>
      </c>
      <c r="C214" t="inlineStr">
        <is>
          <t xml:space="preserve">CONCLUIDO	</t>
        </is>
      </c>
      <c r="D214" t="n">
        <v>9.984999999999999</v>
      </c>
      <c r="E214" t="n">
        <v>10.02</v>
      </c>
      <c r="F214" t="n">
        <v>7.24</v>
      </c>
      <c r="G214" t="n">
        <v>43.43</v>
      </c>
      <c r="H214" t="n">
        <v>0.62</v>
      </c>
      <c r="I214" t="n">
        <v>10</v>
      </c>
      <c r="J214" t="n">
        <v>184.95</v>
      </c>
      <c r="K214" t="n">
        <v>52.44</v>
      </c>
      <c r="L214" t="n">
        <v>6.5</v>
      </c>
      <c r="M214" t="n">
        <v>8</v>
      </c>
      <c r="N214" t="n">
        <v>36.01</v>
      </c>
      <c r="O214" t="n">
        <v>23044.38</v>
      </c>
      <c r="P214" t="n">
        <v>76.81999999999999</v>
      </c>
      <c r="Q214" t="n">
        <v>605.84</v>
      </c>
      <c r="R214" t="n">
        <v>29.75</v>
      </c>
      <c r="S214" t="n">
        <v>21.88</v>
      </c>
      <c r="T214" t="n">
        <v>2903.34</v>
      </c>
      <c r="U214" t="n">
        <v>0.74</v>
      </c>
      <c r="V214" t="n">
        <v>0.85</v>
      </c>
      <c r="W214" t="n">
        <v>1.01</v>
      </c>
      <c r="X214" t="n">
        <v>0.18</v>
      </c>
      <c r="Y214" t="n">
        <v>1</v>
      </c>
      <c r="Z214" t="n">
        <v>10</v>
      </c>
    </row>
    <row r="215">
      <c r="A215" t="n">
        <v>23</v>
      </c>
      <c r="B215" t="n">
        <v>90</v>
      </c>
      <c r="C215" t="inlineStr">
        <is>
          <t xml:space="preserve">CONCLUIDO	</t>
        </is>
      </c>
      <c r="D215" t="n">
        <v>10.0368</v>
      </c>
      <c r="E215" t="n">
        <v>9.960000000000001</v>
      </c>
      <c r="F215" t="n">
        <v>7.22</v>
      </c>
      <c r="G215" t="n">
        <v>48.15</v>
      </c>
      <c r="H215" t="n">
        <v>0.65</v>
      </c>
      <c r="I215" t="n">
        <v>9</v>
      </c>
      <c r="J215" t="n">
        <v>185.33</v>
      </c>
      <c r="K215" t="n">
        <v>52.44</v>
      </c>
      <c r="L215" t="n">
        <v>6.75</v>
      </c>
      <c r="M215" t="n">
        <v>7</v>
      </c>
      <c r="N215" t="n">
        <v>36.13</v>
      </c>
      <c r="O215" t="n">
        <v>23090.91</v>
      </c>
      <c r="P215" t="n">
        <v>75.20999999999999</v>
      </c>
      <c r="Q215" t="n">
        <v>605.84</v>
      </c>
      <c r="R215" t="n">
        <v>29.33</v>
      </c>
      <c r="S215" t="n">
        <v>21.88</v>
      </c>
      <c r="T215" t="n">
        <v>2696.62</v>
      </c>
      <c r="U215" t="n">
        <v>0.75</v>
      </c>
      <c r="V215" t="n">
        <v>0.86</v>
      </c>
      <c r="W215" t="n">
        <v>1</v>
      </c>
      <c r="X215" t="n">
        <v>0.17</v>
      </c>
      <c r="Y215" t="n">
        <v>1</v>
      </c>
      <c r="Z215" t="n">
        <v>10</v>
      </c>
    </row>
    <row r="216">
      <c r="A216" t="n">
        <v>24</v>
      </c>
      <c r="B216" t="n">
        <v>90</v>
      </c>
      <c r="C216" t="inlineStr">
        <is>
          <t xml:space="preserve">CONCLUIDO	</t>
        </is>
      </c>
      <c r="D216" t="n">
        <v>10.041</v>
      </c>
      <c r="E216" t="n">
        <v>9.960000000000001</v>
      </c>
      <c r="F216" t="n">
        <v>7.22</v>
      </c>
      <c r="G216" t="n">
        <v>48.12</v>
      </c>
      <c r="H216" t="n">
        <v>0.67</v>
      </c>
      <c r="I216" t="n">
        <v>9</v>
      </c>
      <c r="J216" t="n">
        <v>185.7</v>
      </c>
      <c r="K216" t="n">
        <v>52.44</v>
      </c>
      <c r="L216" t="n">
        <v>7</v>
      </c>
      <c r="M216" t="n">
        <v>7</v>
      </c>
      <c r="N216" t="n">
        <v>36.26</v>
      </c>
      <c r="O216" t="n">
        <v>23137.49</v>
      </c>
      <c r="P216" t="n">
        <v>74.84999999999999</v>
      </c>
      <c r="Q216" t="n">
        <v>605.84</v>
      </c>
      <c r="R216" t="n">
        <v>29.17</v>
      </c>
      <c r="S216" t="n">
        <v>21.88</v>
      </c>
      <c r="T216" t="n">
        <v>2615.29</v>
      </c>
      <c r="U216" t="n">
        <v>0.75</v>
      </c>
      <c r="V216" t="n">
        <v>0.86</v>
      </c>
      <c r="W216" t="n">
        <v>1</v>
      </c>
      <c r="X216" t="n">
        <v>0.16</v>
      </c>
      <c r="Y216" t="n">
        <v>1</v>
      </c>
      <c r="Z216" t="n">
        <v>10</v>
      </c>
    </row>
    <row r="217">
      <c r="A217" t="n">
        <v>25</v>
      </c>
      <c r="B217" t="n">
        <v>90</v>
      </c>
      <c r="C217" t="inlineStr">
        <is>
          <t xml:space="preserve">CONCLUIDO	</t>
        </is>
      </c>
      <c r="D217" t="n">
        <v>10.0348</v>
      </c>
      <c r="E217" t="n">
        <v>9.970000000000001</v>
      </c>
      <c r="F217" t="n">
        <v>7.22</v>
      </c>
      <c r="G217" t="n">
        <v>48.16</v>
      </c>
      <c r="H217" t="n">
        <v>0.6899999999999999</v>
      </c>
      <c r="I217" t="n">
        <v>9</v>
      </c>
      <c r="J217" t="n">
        <v>186.08</v>
      </c>
      <c r="K217" t="n">
        <v>52.44</v>
      </c>
      <c r="L217" t="n">
        <v>7.25</v>
      </c>
      <c r="M217" t="n">
        <v>5</v>
      </c>
      <c r="N217" t="n">
        <v>36.39</v>
      </c>
      <c r="O217" t="n">
        <v>23184.11</v>
      </c>
      <c r="P217" t="n">
        <v>73.51000000000001</v>
      </c>
      <c r="Q217" t="n">
        <v>605.9400000000001</v>
      </c>
      <c r="R217" t="n">
        <v>29.34</v>
      </c>
      <c r="S217" t="n">
        <v>21.88</v>
      </c>
      <c r="T217" t="n">
        <v>2701.14</v>
      </c>
      <c r="U217" t="n">
        <v>0.75</v>
      </c>
      <c r="V217" t="n">
        <v>0.86</v>
      </c>
      <c r="W217" t="n">
        <v>1.01</v>
      </c>
      <c r="X217" t="n">
        <v>0.17</v>
      </c>
      <c r="Y217" t="n">
        <v>1</v>
      </c>
      <c r="Z217" t="n">
        <v>10</v>
      </c>
    </row>
    <row r="218">
      <c r="A218" t="n">
        <v>26</v>
      </c>
      <c r="B218" t="n">
        <v>90</v>
      </c>
      <c r="C218" t="inlineStr">
        <is>
          <t xml:space="preserve">CONCLUIDO	</t>
        </is>
      </c>
      <c r="D218" t="n">
        <v>10.0343</v>
      </c>
      <c r="E218" t="n">
        <v>9.970000000000001</v>
      </c>
      <c r="F218" t="n">
        <v>7.23</v>
      </c>
      <c r="G218" t="n">
        <v>48.17</v>
      </c>
      <c r="H218" t="n">
        <v>0.71</v>
      </c>
      <c r="I218" t="n">
        <v>9</v>
      </c>
      <c r="J218" t="n">
        <v>186.46</v>
      </c>
      <c r="K218" t="n">
        <v>52.44</v>
      </c>
      <c r="L218" t="n">
        <v>7.5</v>
      </c>
      <c r="M218" t="n">
        <v>4</v>
      </c>
      <c r="N218" t="n">
        <v>36.52</v>
      </c>
      <c r="O218" t="n">
        <v>23230.78</v>
      </c>
      <c r="P218" t="n">
        <v>72.67</v>
      </c>
      <c r="Q218" t="n">
        <v>605.84</v>
      </c>
      <c r="R218" t="n">
        <v>29.3</v>
      </c>
      <c r="S218" t="n">
        <v>21.88</v>
      </c>
      <c r="T218" t="n">
        <v>2683.74</v>
      </c>
      <c r="U218" t="n">
        <v>0.75</v>
      </c>
      <c r="V218" t="n">
        <v>0.86</v>
      </c>
      <c r="W218" t="n">
        <v>1.01</v>
      </c>
      <c r="X218" t="n">
        <v>0.17</v>
      </c>
      <c r="Y218" t="n">
        <v>1</v>
      </c>
      <c r="Z218" t="n">
        <v>10</v>
      </c>
    </row>
    <row r="219">
      <c r="A219" t="n">
        <v>27</v>
      </c>
      <c r="B219" t="n">
        <v>90</v>
      </c>
      <c r="C219" t="inlineStr">
        <is>
          <t xml:space="preserve">CONCLUIDO	</t>
        </is>
      </c>
      <c r="D219" t="n">
        <v>10.0945</v>
      </c>
      <c r="E219" t="n">
        <v>9.91</v>
      </c>
      <c r="F219" t="n">
        <v>7.2</v>
      </c>
      <c r="G219" t="n">
        <v>54.01</v>
      </c>
      <c r="H219" t="n">
        <v>0.74</v>
      </c>
      <c r="I219" t="n">
        <v>8</v>
      </c>
      <c r="J219" t="n">
        <v>186.84</v>
      </c>
      <c r="K219" t="n">
        <v>52.44</v>
      </c>
      <c r="L219" t="n">
        <v>7.75</v>
      </c>
      <c r="M219" t="n">
        <v>2</v>
      </c>
      <c r="N219" t="n">
        <v>36.65</v>
      </c>
      <c r="O219" t="n">
        <v>23277.49</v>
      </c>
      <c r="P219" t="n">
        <v>72.39</v>
      </c>
      <c r="Q219" t="n">
        <v>605.84</v>
      </c>
      <c r="R219" t="n">
        <v>28.44</v>
      </c>
      <c r="S219" t="n">
        <v>21.88</v>
      </c>
      <c r="T219" t="n">
        <v>2258.28</v>
      </c>
      <c r="U219" t="n">
        <v>0.77</v>
      </c>
      <c r="V219" t="n">
        <v>0.86</v>
      </c>
      <c r="W219" t="n">
        <v>1.01</v>
      </c>
      <c r="X219" t="n">
        <v>0.14</v>
      </c>
      <c r="Y219" t="n">
        <v>1</v>
      </c>
      <c r="Z219" t="n">
        <v>10</v>
      </c>
    </row>
    <row r="220">
      <c r="A220" t="n">
        <v>28</v>
      </c>
      <c r="B220" t="n">
        <v>90</v>
      </c>
      <c r="C220" t="inlineStr">
        <is>
          <t xml:space="preserve">CONCLUIDO	</t>
        </is>
      </c>
      <c r="D220" t="n">
        <v>10.0999</v>
      </c>
      <c r="E220" t="n">
        <v>9.9</v>
      </c>
      <c r="F220" t="n">
        <v>7.2</v>
      </c>
      <c r="G220" t="n">
        <v>53.97</v>
      </c>
      <c r="H220" t="n">
        <v>0.76</v>
      </c>
      <c r="I220" t="n">
        <v>8</v>
      </c>
      <c r="J220" t="n">
        <v>187.22</v>
      </c>
      <c r="K220" t="n">
        <v>52.44</v>
      </c>
      <c r="L220" t="n">
        <v>8</v>
      </c>
      <c r="M220" t="n">
        <v>2</v>
      </c>
      <c r="N220" t="n">
        <v>36.78</v>
      </c>
      <c r="O220" t="n">
        <v>23324.24</v>
      </c>
      <c r="P220" t="n">
        <v>72.78</v>
      </c>
      <c r="Q220" t="n">
        <v>605.84</v>
      </c>
      <c r="R220" t="n">
        <v>28.34</v>
      </c>
      <c r="S220" t="n">
        <v>21.88</v>
      </c>
      <c r="T220" t="n">
        <v>2207.25</v>
      </c>
      <c r="U220" t="n">
        <v>0.77</v>
      </c>
      <c r="V220" t="n">
        <v>0.86</v>
      </c>
      <c r="W220" t="n">
        <v>1.01</v>
      </c>
      <c r="X220" t="n">
        <v>0.14</v>
      </c>
      <c r="Y220" t="n">
        <v>1</v>
      </c>
      <c r="Z220" t="n">
        <v>10</v>
      </c>
    </row>
    <row r="221">
      <c r="A221" t="n">
        <v>29</v>
      </c>
      <c r="B221" t="n">
        <v>90</v>
      </c>
      <c r="C221" t="inlineStr">
        <is>
          <t xml:space="preserve">CONCLUIDO	</t>
        </is>
      </c>
      <c r="D221" t="n">
        <v>10.097</v>
      </c>
      <c r="E221" t="n">
        <v>9.9</v>
      </c>
      <c r="F221" t="n">
        <v>7.2</v>
      </c>
      <c r="G221" t="n">
        <v>53.99</v>
      </c>
      <c r="H221" t="n">
        <v>0.78</v>
      </c>
      <c r="I221" t="n">
        <v>8</v>
      </c>
      <c r="J221" t="n">
        <v>187.6</v>
      </c>
      <c r="K221" t="n">
        <v>52.44</v>
      </c>
      <c r="L221" t="n">
        <v>8.25</v>
      </c>
      <c r="M221" t="n">
        <v>0</v>
      </c>
      <c r="N221" t="n">
        <v>36.9</v>
      </c>
      <c r="O221" t="n">
        <v>23371.04</v>
      </c>
      <c r="P221" t="n">
        <v>72.94</v>
      </c>
      <c r="Q221" t="n">
        <v>605.84</v>
      </c>
      <c r="R221" t="n">
        <v>28.35</v>
      </c>
      <c r="S221" t="n">
        <v>21.88</v>
      </c>
      <c r="T221" t="n">
        <v>2211.22</v>
      </c>
      <c r="U221" t="n">
        <v>0.77</v>
      </c>
      <c r="V221" t="n">
        <v>0.86</v>
      </c>
      <c r="W221" t="n">
        <v>1.01</v>
      </c>
      <c r="X221" t="n">
        <v>0.14</v>
      </c>
      <c r="Y221" t="n">
        <v>1</v>
      </c>
      <c r="Z221" t="n">
        <v>10</v>
      </c>
    </row>
    <row r="222">
      <c r="A222" t="n">
        <v>0</v>
      </c>
      <c r="B222" t="n">
        <v>110</v>
      </c>
      <c r="C222" t="inlineStr">
        <is>
          <t xml:space="preserve">CONCLUIDO	</t>
        </is>
      </c>
      <c r="D222" t="n">
        <v>6.3678</v>
      </c>
      <c r="E222" t="n">
        <v>15.7</v>
      </c>
      <c r="F222" t="n">
        <v>9.039999999999999</v>
      </c>
      <c r="G222" t="n">
        <v>5.65</v>
      </c>
      <c r="H222" t="n">
        <v>0.08</v>
      </c>
      <c r="I222" t="n">
        <v>96</v>
      </c>
      <c r="J222" t="n">
        <v>213.37</v>
      </c>
      <c r="K222" t="n">
        <v>56.13</v>
      </c>
      <c r="L222" t="n">
        <v>1</v>
      </c>
      <c r="M222" t="n">
        <v>94</v>
      </c>
      <c r="N222" t="n">
        <v>46.25</v>
      </c>
      <c r="O222" t="n">
        <v>26550.29</v>
      </c>
      <c r="P222" t="n">
        <v>132.37</v>
      </c>
      <c r="Q222" t="n">
        <v>606.08</v>
      </c>
      <c r="R222" t="n">
        <v>85.7</v>
      </c>
      <c r="S222" t="n">
        <v>21.88</v>
      </c>
      <c r="T222" t="n">
        <v>30444.54</v>
      </c>
      <c r="U222" t="n">
        <v>0.26</v>
      </c>
      <c r="V222" t="n">
        <v>0.68</v>
      </c>
      <c r="W222" t="n">
        <v>1.15</v>
      </c>
      <c r="X222" t="n">
        <v>1.98</v>
      </c>
      <c r="Y222" t="n">
        <v>1</v>
      </c>
      <c r="Z222" t="n">
        <v>10</v>
      </c>
    </row>
    <row r="223">
      <c r="A223" t="n">
        <v>1</v>
      </c>
      <c r="B223" t="n">
        <v>110</v>
      </c>
      <c r="C223" t="inlineStr">
        <is>
          <t xml:space="preserve">CONCLUIDO	</t>
        </is>
      </c>
      <c r="D223" t="n">
        <v>7.024</v>
      </c>
      <c r="E223" t="n">
        <v>14.24</v>
      </c>
      <c r="F223" t="n">
        <v>8.539999999999999</v>
      </c>
      <c r="G223" t="n">
        <v>7.02</v>
      </c>
      <c r="H223" t="n">
        <v>0.1</v>
      </c>
      <c r="I223" t="n">
        <v>73</v>
      </c>
      <c r="J223" t="n">
        <v>213.78</v>
      </c>
      <c r="K223" t="n">
        <v>56.13</v>
      </c>
      <c r="L223" t="n">
        <v>1.25</v>
      </c>
      <c r="M223" t="n">
        <v>71</v>
      </c>
      <c r="N223" t="n">
        <v>46.4</v>
      </c>
      <c r="O223" t="n">
        <v>26600.32</v>
      </c>
      <c r="P223" t="n">
        <v>124.51</v>
      </c>
      <c r="Q223" t="n">
        <v>605.9400000000001</v>
      </c>
      <c r="R223" t="n">
        <v>70.45</v>
      </c>
      <c r="S223" t="n">
        <v>21.88</v>
      </c>
      <c r="T223" t="n">
        <v>22935.36</v>
      </c>
      <c r="U223" t="n">
        <v>0.31</v>
      </c>
      <c r="V223" t="n">
        <v>0.72</v>
      </c>
      <c r="W223" t="n">
        <v>1.11</v>
      </c>
      <c r="X223" t="n">
        <v>1.48</v>
      </c>
      <c r="Y223" t="n">
        <v>1</v>
      </c>
      <c r="Z223" t="n">
        <v>10</v>
      </c>
    </row>
    <row r="224">
      <c r="A224" t="n">
        <v>2</v>
      </c>
      <c r="B224" t="n">
        <v>110</v>
      </c>
      <c r="C224" t="inlineStr">
        <is>
          <t xml:space="preserve">CONCLUIDO	</t>
        </is>
      </c>
      <c r="D224" t="n">
        <v>7.529</v>
      </c>
      <c r="E224" t="n">
        <v>13.28</v>
      </c>
      <c r="F224" t="n">
        <v>8.220000000000001</v>
      </c>
      <c r="G224" t="n">
        <v>8.5</v>
      </c>
      <c r="H224" t="n">
        <v>0.12</v>
      </c>
      <c r="I224" t="n">
        <v>58</v>
      </c>
      <c r="J224" t="n">
        <v>214.19</v>
      </c>
      <c r="K224" t="n">
        <v>56.13</v>
      </c>
      <c r="L224" t="n">
        <v>1.5</v>
      </c>
      <c r="M224" t="n">
        <v>56</v>
      </c>
      <c r="N224" t="n">
        <v>46.56</v>
      </c>
      <c r="O224" t="n">
        <v>26650.41</v>
      </c>
      <c r="P224" t="n">
        <v>119.15</v>
      </c>
      <c r="Q224" t="n">
        <v>605.87</v>
      </c>
      <c r="R224" t="n">
        <v>60.35</v>
      </c>
      <c r="S224" t="n">
        <v>21.88</v>
      </c>
      <c r="T224" t="n">
        <v>17959.58</v>
      </c>
      <c r="U224" t="n">
        <v>0.36</v>
      </c>
      <c r="V224" t="n">
        <v>0.75</v>
      </c>
      <c r="W224" t="n">
        <v>1.08</v>
      </c>
      <c r="X224" t="n">
        <v>1.16</v>
      </c>
      <c r="Y224" t="n">
        <v>1</v>
      </c>
      <c r="Z224" t="n">
        <v>10</v>
      </c>
    </row>
    <row r="225">
      <c r="A225" t="n">
        <v>3</v>
      </c>
      <c r="B225" t="n">
        <v>110</v>
      </c>
      <c r="C225" t="inlineStr">
        <is>
          <t xml:space="preserve">CONCLUIDO	</t>
        </is>
      </c>
      <c r="D225" t="n">
        <v>7.8775</v>
      </c>
      <c r="E225" t="n">
        <v>12.69</v>
      </c>
      <c r="F225" t="n">
        <v>8.01</v>
      </c>
      <c r="G225" t="n">
        <v>9.81</v>
      </c>
      <c r="H225" t="n">
        <v>0.14</v>
      </c>
      <c r="I225" t="n">
        <v>49</v>
      </c>
      <c r="J225" t="n">
        <v>214.59</v>
      </c>
      <c r="K225" t="n">
        <v>56.13</v>
      </c>
      <c r="L225" t="n">
        <v>1.75</v>
      </c>
      <c r="M225" t="n">
        <v>47</v>
      </c>
      <c r="N225" t="n">
        <v>46.72</v>
      </c>
      <c r="O225" t="n">
        <v>26700.55</v>
      </c>
      <c r="P225" t="n">
        <v>115.52</v>
      </c>
      <c r="Q225" t="n">
        <v>605.9400000000001</v>
      </c>
      <c r="R225" t="n">
        <v>54.02</v>
      </c>
      <c r="S225" t="n">
        <v>21.88</v>
      </c>
      <c r="T225" t="n">
        <v>14840.98</v>
      </c>
      <c r="U225" t="n">
        <v>0.41</v>
      </c>
      <c r="V225" t="n">
        <v>0.77</v>
      </c>
      <c r="W225" t="n">
        <v>1.06</v>
      </c>
      <c r="X225" t="n">
        <v>0.95</v>
      </c>
      <c r="Y225" t="n">
        <v>1</v>
      </c>
      <c r="Z225" t="n">
        <v>10</v>
      </c>
    </row>
    <row r="226">
      <c r="A226" t="n">
        <v>4</v>
      </c>
      <c r="B226" t="n">
        <v>110</v>
      </c>
      <c r="C226" t="inlineStr">
        <is>
          <t xml:space="preserve">CONCLUIDO	</t>
        </is>
      </c>
      <c r="D226" t="n">
        <v>8.144399999999999</v>
      </c>
      <c r="E226" t="n">
        <v>12.28</v>
      </c>
      <c r="F226" t="n">
        <v>7.89</v>
      </c>
      <c r="G226" t="n">
        <v>11.27</v>
      </c>
      <c r="H226" t="n">
        <v>0.17</v>
      </c>
      <c r="I226" t="n">
        <v>42</v>
      </c>
      <c r="J226" t="n">
        <v>215</v>
      </c>
      <c r="K226" t="n">
        <v>56.13</v>
      </c>
      <c r="L226" t="n">
        <v>2</v>
      </c>
      <c r="M226" t="n">
        <v>40</v>
      </c>
      <c r="N226" t="n">
        <v>46.87</v>
      </c>
      <c r="O226" t="n">
        <v>26750.75</v>
      </c>
      <c r="P226" t="n">
        <v>113.3</v>
      </c>
      <c r="Q226" t="n">
        <v>605.9400000000001</v>
      </c>
      <c r="R226" t="n">
        <v>49.97</v>
      </c>
      <c r="S226" t="n">
        <v>21.88</v>
      </c>
      <c r="T226" t="n">
        <v>12854.13</v>
      </c>
      <c r="U226" t="n">
        <v>0.44</v>
      </c>
      <c r="V226" t="n">
        <v>0.78</v>
      </c>
      <c r="W226" t="n">
        <v>1.06</v>
      </c>
      <c r="X226" t="n">
        <v>0.83</v>
      </c>
      <c r="Y226" t="n">
        <v>1</v>
      </c>
      <c r="Z226" t="n">
        <v>10</v>
      </c>
    </row>
    <row r="227">
      <c r="A227" t="n">
        <v>5</v>
      </c>
      <c r="B227" t="n">
        <v>110</v>
      </c>
      <c r="C227" t="inlineStr">
        <is>
          <t xml:space="preserve">CONCLUIDO	</t>
        </is>
      </c>
      <c r="D227" t="n">
        <v>8.359999999999999</v>
      </c>
      <c r="E227" t="n">
        <v>11.96</v>
      </c>
      <c r="F227" t="n">
        <v>7.79</v>
      </c>
      <c r="G227" t="n">
        <v>12.63</v>
      </c>
      <c r="H227" t="n">
        <v>0.19</v>
      </c>
      <c r="I227" t="n">
        <v>37</v>
      </c>
      <c r="J227" t="n">
        <v>215.41</v>
      </c>
      <c r="K227" t="n">
        <v>56.13</v>
      </c>
      <c r="L227" t="n">
        <v>2.25</v>
      </c>
      <c r="M227" t="n">
        <v>35</v>
      </c>
      <c r="N227" t="n">
        <v>47.03</v>
      </c>
      <c r="O227" t="n">
        <v>26801</v>
      </c>
      <c r="P227" t="n">
        <v>111.16</v>
      </c>
      <c r="Q227" t="n">
        <v>605.88</v>
      </c>
      <c r="R227" t="n">
        <v>46.77</v>
      </c>
      <c r="S227" t="n">
        <v>21.88</v>
      </c>
      <c r="T227" t="n">
        <v>11277.16</v>
      </c>
      <c r="U227" t="n">
        <v>0.47</v>
      </c>
      <c r="V227" t="n">
        <v>0.79</v>
      </c>
      <c r="W227" t="n">
        <v>1.05</v>
      </c>
      <c r="X227" t="n">
        <v>0.73</v>
      </c>
      <c r="Y227" t="n">
        <v>1</v>
      </c>
      <c r="Z227" t="n">
        <v>10</v>
      </c>
    </row>
    <row r="228">
      <c r="A228" t="n">
        <v>6</v>
      </c>
      <c r="B228" t="n">
        <v>110</v>
      </c>
      <c r="C228" t="inlineStr">
        <is>
          <t xml:space="preserve">CONCLUIDO	</t>
        </is>
      </c>
      <c r="D228" t="n">
        <v>8.5425</v>
      </c>
      <c r="E228" t="n">
        <v>11.71</v>
      </c>
      <c r="F228" t="n">
        <v>7.7</v>
      </c>
      <c r="G228" t="n">
        <v>14</v>
      </c>
      <c r="H228" t="n">
        <v>0.21</v>
      </c>
      <c r="I228" t="n">
        <v>33</v>
      </c>
      <c r="J228" t="n">
        <v>215.82</v>
      </c>
      <c r="K228" t="n">
        <v>56.13</v>
      </c>
      <c r="L228" t="n">
        <v>2.5</v>
      </c>
      <c r="M228" t="n">
        <v>31</v>
      </c>
      <c r="N228" t="n">
        <v>47.19</v>
      </c>
      <c r="O228" t="n">
        <v>26851.31</v>
      </c>
      <c r="P228" t="n">
        <v>109.41</v>
      </c>
      <c r="Q228" t="n">
        <v>605.99</v>
      </c>
      <c r="R228" t="n">
        <v>44.45</v>
      </c>
      <c r="S228" t="n">
        <v>21.88</v>
      </c>
      <c r="T228" t="n">
        <v>10138.84</v>
      </c>
      <c r="U228" t="n">
        <v>0.49</v>
      </c>
      <c r="V228" t="n">
        <v>0.8</v>
      </c>
      <c r="W228" t="n">
        <v>1.03</v>
      </c>
      <c r="X228" t="n">
        <v>0.64</v>
      </c>
      <c r="Y228" t="n">
        <v>1</v>
      </c>
      <c r="Z228" t="n">
        <v>10</v>
      </c>
    </row>
    <row r="229">
      <c r="A229" t="n">
        <v>7</v>
      </c>
      <c r="B229" t="n">
        <v>110</v>
      </c>
      <c r="C229" t="inlineStr">
        <is>
          <t xml:space="preserve">CONCLUIDO	</t>
        </is>
      </c>
      <c r="D229" t="n">
        <v>8.663600000000001</v>
      </c>
      <c r="E229" t="n">
        <v>11.54</v>
      </c>
      <c r="F229" t="n">
        <v>7.66</v>
      </c>
      <c r="G229" t="n">
        <v>15.33</v>
      </c>
      <c r="H229" t="n">
        <v>0.23</v>
      </c>
      <c r="I229" t="n">
        <v>30</v>
      </c>
      <c r="J229" t="n">
        <v>216.22</v>
      </c>
      <c r="K229" t="n">
        <v>56.13</v>
      </c>
      <c r="L229" t="n">
        <v>2.75</v>
      </c>
      <c r="M229" t="n">
        <v>28</v>
      </c>
      <c r="N229" t="n">
        <v>47.35</v>
      </c>
      <c r="O229" t="n">
        <v>26901.66</v>
      </c>
      <c r="P229" t="n">
        <v>108.35</v>
      </c>
      <c r="Q229" t="n">
        <v>605.87</v>
      </c>
      <c r="R229" t="n">
        <v>42.9</v>
      </c>
      <c r="S229" t="n">
        <v>21.88</v>
      </c>
      <c r="T229" t="n">
        <v>9378.98</v>
      </c>
      <c r="U229" t="n">
        <v>0.51</v>
      </c>
      <c r="V229" t="n">
        <v>0.8100000000000001</v>
      </c>
      <c r="W229" t="n">
        <v>1.04</v>
      </c>
      <c r="X229" t="n">
        <v>0.6</v>
      </c>
      <c r="Y229" t="n">
        <v>1</v>
      </c>
      <c r="Z229" t="n">
        <v>10</v>
      </c>
    </row>
    <row r="230">
      <c r="A230" t="n">
        <v>8</v>
      </c>
      <c r="B230" t="n">
        <v>110</v>
      </c>
      <c r="C230" t="inlineStr">
        <is>
          <t xml:space="preserve">CONCLUIDO	</t>
        </is>
      </c>
      <c r="D230" t="n">
        <v>8.8294</v>
      </c>
      <c r="E230" t="n">
        <v>11.33</v>
      </c>
      <c r="F230" t="n">
        <v>7.57</v>
      </c>
      <c r="G230" t="n">
        <v>16.83</v>
      </c>
      <c r="H230" t="n">
        <v>0.25</v>
      </c>
      <c r="I230" t="n">
        <v>27</v>
      </c>
      <c r="J230" t="n">
        <v>216.63</v>
      </c>
      <c r="K230" t="n">
        <v>56.13</v>
      </c>
      <c r="L230" t="n">
        <v>3</v>
      </c>
      <c r="M230" t="n">
        <v>25</v>
      </c>
      <c r="N230" t="n">
        <v>47.51</v>
      </c>
      <c r="O230" t="n">
        <v>26952.08</v>
      </c>
      <c r="P230" t="n">
        <v>106.36</v>
      </c>
      <c r="Q230" t="n">
        <v>605.84</v>
      </c>
      <c r="R230" t="n">
        <v>40</v>
      </c>
      <c r="S230" t="n">
        <v>21.88</v>
      </c>
      <c r="T230" t="n">
        <v>7940.75</v>
      </c>
      <c r="U230" t="n">
        <v>0.55</v>
      </c>
      <c r="V230" t="n">
        <v>0.82</v>
      </c>
      <c r="W230" t="n">
        <v>1.04</v>
      </c>
      <c r="X230" t="n">
        <v>0.52</v>
      </c>
      <c r="Y230" t="n">
        <v>1</v>
      </c>
      <c r="Z230" t="n">
        <v>10</v>
      </c>
    </row>
    <row r="231">
      <c r="A231" t="n">
        <v>9</v>
      </c>
      <c r="B231" t="n">
        <v>110</v>
      </c>
      <c r="C231" t="inlineStr">
        <is>
          <t xml:space="preserve">CONCLUIDO	</t>
        </is>
      </c>
      <c r="D231" t="n">
        <v>8.920400000000001</v>
      </c>
      <c r="E231" t="n">
        <v>11.21</v>
      </c>
      <c r="F231" t="n">
        <v>7.54</v>
      </c>
      <c r="G231" t="n">
        <v>18.1</v>
      </c>
      <c r="H231" t="n">
        <v>0.27</v>
      </c>
      <c r="I231" t="n">
        <v>25</v>
      </c>
      <c r="J231" t="n">
        <v>217.04</v>
      </c>
      <c r="K231" t="n">
        <v>56.13</v>
      </c>
      <c r="L231" t="n">
        <v>3.25</v>
      </c>
      <c r="M231" t="n">
        <v>23</v>
      </c>
      <c r="N231" t="n">
        <v>47.66</v>
      </c>
      <c r="O231" t="n">
        <v>27002.55</v>
      </c>
      <c r="P231" t="n">
        <v>105.38</v>
      </c>
      <c r="Q231" t="n">
        <v>605.91</v>
      </c>
      <c r="R231" t="n">
        <v>39.15</v>
      </c>
      <c r="S231" t="n">
        <v>21.88</v>
      </c>
      <c r="T231" t="n">
        <v>7524.67</v>
      </c>
      <c r="U231" t="n">
        <v>0.5600000000000001</v>
      </c>
      <c r="V231" t="n">
        <v>0.82</v>
      </c>
      <c r="W231" t="n">
        <v>1.03</v>
      </c>
      <c r="X231" t="n">
        <v>0.48</v>
      </c>
      <c r="Y231" t="n">
        <v>1</v>
      </c>
      <c r="Z231" t="n">
        <v>10</v>
      </c>
    </row>
    <row r="232">
      <c r="A232" t="n">
        <v>10</v>
      </c>
      <c r="B232" t="n">
        <v>110</v>
      </c>
      <c r="C232" t="inlineStr">
        <is>
          <t xml:space="preserve">CONCLUIDO	</t>
        </is>
      </c>
      <c r="D232" t="n">
        <v>9.012600000000001</v>
      </c>
      <c r="E232" t="n">
        <v>11.1</v>
      </c>
      <c r="F232" t="n">
        <v>7.51</v>
      </c>
      <c r="G232" t="n">
        <v>19.6</v>
      </c>
      <c r="H232" t="n">
        <v>0.29</v>
      </c>
      <c r="I232" t="n">
        <v>23</v>
      </c>
      <c r="J232" t="n">
        <v>217.45</v>
      </c>
      <c r="K232" t="n">
        <v>56.13</v>
      </c>
      <c r="L232" t="n">
        <v>3.5</v>
      </c>
      <c r="M232" t="n">
        <v>21</v>
      </c>
      <c r="N232" t="n">
        <v>47.82</v>
      </c>
      <c r="O232" t="n">
        <v>27053.07</v>
      </c>
      <c r="P232" t="n">
        <v>104.47</v>
      </c>
      <c r="Q232" t="n">
        <v>605.84</v>
      </c>
      <c r="R232" t="n">
        <v>38.21</v>
      </c>
      <c r="S232" t="n">
        <v>21.88</v>
      </c>
      <c r="T232" t="n">
        <v>7066.52</v>
      </c>
      <c r="U232" t="n">
        <v>0.57</v>
      </c>
      <c r="V232" t="n">
        <v>0.82</v>
      </c>
      <c r="W232" t="n">
        <v>1.03</v>
      </c>
      <c r="X232" t="n">
        <v>0.45</v>
      </c>
      <c r="Y232" t="n">
        <v>1</v>
      </c>
      <c r="Z232" t="n">
        <v>10</v>
      </c>
    </row>
    <row r="233">
      <c r="A233" t="n">
        <v>11</v>
      </c>
      <c r="B233" t="n">
        <v>110</v>
      </c>
      <c r="C233" t="inlineStr">
        <is>
          <t xml:space="preserve">CONCLUIDO	</t>
        </is>
      </c>
      <c r="D233" t="n">
        <v>9.132400000000001</v>
      </c>
      <c r="E233" t="n">
        <v>10.95</v>
      </c>
      <c r="F233" t="n">
        <v>7.45</v>
      </c>
      <c r="G233" t="n">
        <v>21.29</v>
      </c>
      <c r="H233" t="n">
        <v>0.31</v>
      </c>
      <c r="I233" t="n">
        <v>21</v>
      </c>
      <c r="J233" t="n">
        <v>217.86</v>
      </c>
      <c r="K233" t="n">
        <v>56.13</v>
      </c>
      <c r="L233" t="n">
        <v>3.75</v>
      </c>
      <c r="M233" t="n">
        <v>19</v>
      </c>
      <c r="N233" t="n">
        <v>47.98</v>
      </c>
      <c r="O233" t="n">
        <v>27103.65</v>
      </c>
      <c r="P233" t="n">
        <v>103.22</v>
      </c>
      <c r="Q233" t="n">
        <v>605.86</v>
      </c>
      <c r="R233" t="n">
        <v>36.16</v>
      </c>
      <c r="S233" t="n">
        <v>21.88</v>
      </c>
      <c r="T233" t="n">
        <v>6052.42</v>
      </c>
      <c r="U233" t="n">
        <v>0.61</v>
      </c>
      <c r="V233" t="n">
        <v>0.83</v>
      </c>
      <c r="W233" t="n">
        <v>1.03</v>
      </c>
      <c r="X233" t="n">
        <v>0.39</v>
      </c>
      <c r="Y233" t="n">
        <v>1</v>
      </c>
      <c r="Z233" t="n">
        <v>10</v>
      </c>
    </row>
    <row r="234">
      <c r="A234" t="n">
        <v>12</v>
      </c>
      <c r="B234" t="n">
        <v>110</v>
      </c>
      <c r="C234" t="inlineStr">
        <is>
          <t xml:space="preserve">CONCLUIDO	</t>
        </is>
      </c>
      <c r="D234" t="n">
        <v>9.1767</v>
      </c>
      <c r="E234" t="n">
        <v>10.9</v>
      </c>
      <c r="F234" t="n">
        <v>7.44</v>
      </c>
      <c r="G234" t="n">
        <v>22.32</v>
      </c>
      <c r="H234" t="n">
        <v>0.33</v>
      </c>
      <c r="I234" t="n">
        <v>20</v>
      </c>
      <c r="J234" t="n">
        <v>218.27</v>
      </c>
      <c r="K234" t="n">
        <v>56.13</v>
      </c>
      <c r="L234" t="n">
        <v>4</v>
      </c>
      <c r="M234" t="n">
        <v>18</v>
      </c>
      <c r="N234" t="n">
        <v>48.15</v>
      </c>
      <c r="O234" t="n">
        <v>27154.29</v>
      </c>
      <c r="P234" t="n">
        <v>102.51</v>
      </c>
      <c r="Q234" t="n">
        <v>605.86</v>
      </c>
      <c r="R234" t="n">
        <v>35.99</v>
      </c>
      <c r="S234" t="n">
        <v>21.88</v>
      </c>
      <c r="T234" t="n">
        <v>5970.36</v>
      </c>
      <c r="U234" t="n">
        <v>0.61</v>
      </c>
      <c r="V234" t="n">
        <v>0.83</v>
      </c>
      <c r="W234" t="n">
        <v>1.02</v>
      </c>
      <c r="X234" t="n">
        <v>0.38</v>
      </c>
      <c r="Y234" t="n">
        <v>1</v>
      </c>
      <c r="Z234" t="n">
        <v>10</v>
      </c>
    </row>
    <row r="235">
      <c r="A235" t="n">
        <v>13</v>
      </c>
      <c r="B235" t="n">
        <v>110</v>
      </c>
      <c r="C235" t="inlineStr">
        <is>
          <t xml:space="preserve">CONCLUIDO	</t>
        </is>
      </c>
      <c r="D235" t="n">
        <v>9.2807</v>
      </c>
      <c r="E235" t="n">
        <v>10.78</v>
      </c>
      <c r="F235" t="n">
        <v>7.4</v>
      </c>
      <c r="G235" t="n">
        <v>24.67</v>
      </c>
      <c r="H235" t="n">
        <v>0.35</v>
      </c>
      <c r="I235" t="n">
        <v>18</v>
      </c>
      <c r="J235" t="n">
        <v>218.68</v>
      </c>
      <c r="K235" t="n">
        <v>56.13</v>
      </c>
      <c r="L235" t="n">
        <v>4.25</v>
      </c>
      <c r="M235" t="n">
        <v>16</v>
      </c>
      <c r="N235" t="n">
        <v>48.31</v>
      </c>
      <c r="O235" t="n">
        <v>27204.98</v>
      </c>
      <c r="P235" t="n">
        <v>101.03</v>
      </c>
      <c r="Q235" t="n">
        <v>605.85</v>
      </c>
      <c r="R235" t="n">
        <v>34.84</v>
      </c>
      <c r="S235" t="n">
        <v>21.88</v>
      </c>
      <c r="T235" t="n">
        <v>5406.24</v>
      </c>
      <c r="U235" t="n">
        <v>0.63</v>
      </c>
      <c r="V235" t="n">
        <v>0.84</v>
      </c>
      <c r="W235" t="n">
        <v>1.02</v>
      </c>
      <c r="X235" t="n">
        <v>0.34</v>
      </c>
      <c r="Y235" t="n">
        <v>1</v>
      </c>
      <c r="Z235" t="n">
        <v>10</v>
      </c>
    </row>
    <row r="236">
      <c r="A236" t="n">
        <v>14</v>
      </c>
      <c r="B236" t="n">
        <v>110</v>
      </c>
      <c r="C236" t="inlineStr">
        <is>
          <t xml:space="preserve">CONCLUIDO	</t>
        </is>
      </c>
      <c r="D236" t="n">
        <v>9.331300000000001</v>
      </c>
      <c r="E236" t="n">
        <v>10.72</v>
      </c>
      <c r="F236" t="n">
        <v>7.39</v>
      </c>
      <c r="G236" t="n">
        <v>26.07</v>
      </c>
      <c r="H236" t="n">
        <v>0.36</v>
      </c>
      <c r="I236" t="n">
        <v>17</v>
      </c>
      <c r="J236" t="n">
        <v>219.09</v>
      </c>
      <c r="K236" t="n">
        <v>56.13</v>
      </c>
      <c r="L236" t="n">
        <v>4.5</v>
      </c>
      <c r="M236" t="n">
        <v>15</v>
      </c>
      <c r="N236" t="n">
        <v>48.47</v>
      </c>
      <c r="O236" t="n">
        <v>27255.72</v>
      </c>
      <c r="P236" t="n">
        <v>100.43</v>
      </c>
      <c r="Q236" t="n">
        <v>605.91</v>
      </c>
      <c r="R236" t="n">
        <v>34.21</v>
      </c>
      <c r="S236" t="n">
        <v>21.88</v>
      </c>
      <c r="T236" t="n">
        <v>5097.35</v>
      </c>
      <c r="U236" t="n">
        <v>0.64</v>
      </c>
      <c r="V236" t="n">
        <v>0.84</v>
      </c>
      <c r="W236" t="n">
        <v>1.02</v>
      </c>
      <c r="X236" t="n">
        <v>0.33</v>
      </c>
      <c r="Y236" t="n">
        <v>1</v>
      </c>
      <c r="Z236" t="n">
        <v>10</v>
      </c>
    </row>
    <row r="237">
      <c r="A237" t="n">
        <v>15</v>
      </c>
      <c r="B237" t="n">
        <v>110</v>
      </c>
      <c r="C237" t="inlineStr">
        <is>
          <t xml:space="preserve">CONCLUIDO	</t>
        </is>
      </c>
      <c r="D237" t="n">
        <v>9.407299999999999</v>
      </c>
      <c r="E237" t="n">
        <v>10.63</v>
      </c>
      <c r="F237" t="n">
        <v>7.34</v>
      </c>
      <c r="G237" t="n">
        <v>27.53</v>
      </c>
      <c r="H237" t="n">
        <v>0.38</v>
      </c>
      <c r="I237" t="n">
        <v>16</v>
      </c>
      <c r="J237" t="n">
        <v>219.51</v>
      </c>
      <c r="K237" t="n">
        <v>56.13</v>
      </c>
      <c r="L237" t="n">
        <v>4.75</v>
      </c>
      <c r="M237" t="n">
        <v>14</v>
      </c>
      <c r="N237" t="n">
        <v>48.63</v>
      </c>
      <c r="O237" t="n">
        <v>27306.53</v>
      </c>
      <c r="P237" t="n">
        <v>99.25</v>
      </c>
      <c r="Q237" t="n">
        <v>605.84</v>
      </c>
      <c r="R237" t="n">
        <v>33.05</v>
      </c>
      <c r="S237" t="n">
        <v>21.88</v>
      </c>
      <c r="T237" t="n">
        <v>4521.4</v>
      </c>
      <c r="U237" t="n">
        <v>0.66</v>
      </c>
      <c r="V237" t="n">
        <v>0.84</v>
      </c>
      <c r="W237" t="n">
        <v>1.01</v>
      </c>
      <c r="X237" t="n">
        <v>0.28</v>
      </c>
      <c r="Y237" t="n">
        <v>1</v>
      </c>
      <c r="Z237" t="n">
        <v>10</v>
      </c>
    </row>
    <row r="238">
      <c r="A238" t="n">
        <v>16</v>
      </c>
      <c r="B238" t="n">
        <v>110</v>
      </c>
      <c r="C238" t="inlineStr">
        <is>
          <t xml:space="preserve">CONCLUIDO	</t>
        </is>
      </c>
      <c r="D238" t="n">
        <v>9.385999999999999</v>
      </c>
      <c r="E238" t="n">
        <v>10.65</v>
      </c>
      <c r="F238" t="n">
        <v>7.37</v>
      </c>
      <c r="G238" t="n">
        <v>27.62</v>
      </c>
      <c r="H238" t="n">
        <v>0.4</v>
      </c>
      <c r="I238" t="n">
        <v>16</v>
      </c>
      <c r="J238" t="n">
        <v>219.92</v>
      </c>
      <c r="K238" t="n">
        <v>56.13</v>
      </c>
      <c r="L238" t="n">
        <v>5</v>
      </c>
      <c r="M238" t="n">
        <v>14</v>
      </c>
      <c r="N238" t="n">
        <v>48.79</v>
      </c>
      <c r="O238" t="n">
        <v>27357.39</v>
      </c>
      <c r="P238" t="n">
        <v>98.68000000000001</v>
      </c>
      <c r="Q238" t="n">
        <v>605.9400000000001</v>
      </c>
      <c r="R238" t="n">
        <v>34.01</v>
      </c>
      <c r="S238" t="n">
        <v>21.88</v>
      </c>
      <c r="T238" t="n">
        <v>5002.74</v>
      </c>
      <c r="U238" t="n">
        <v>0.64</v>
      </c>
      <c r="V238" t="n">
        <v>0.84</v>
      </c>
      <c r="W238" t="n">
        <v>1.01</v>
      </c>
      <c r="X238" t="n">
        <v>0.31</v>
      </c>
      <c r="Y238" t="n">
        <v>1</v>
      </c>
      <c r="Z238" t="n">
        <v>10</v>
      </c>
    </row>
    <row r="239">
      <c r="A239" t="n">
        <v>17</v>
      </c>
      <c r="B239" t="n">
        <v>110</v>
      </c>
      <c r="C239" t="inlineStr">
        <is>
          <t xml:space="preserve">CONCLUIDO	</t>
        </is>
      </c>
      <c r="D239" t="n">
        <v>9.452299999999999</v>
      </c>
      <c r="E239" t="n">
        <v>10.58</v>
      </c>
      <c r="F239" t="n">
        <v>7.33</v>
      </c>
      <c r="G239" t="n">
        <v>29.33</v>
      </c>
      <c r="H239" t="n">
        <v>0.42</v>
      </c>
      <c r="I239" t="n">
        <v>15</v>
      </c>
      <c r="J239" t="n">
        <v>220.33</v>
      </c>
      <c r="K239" t="n">
        <v>56.13</v>
      </c>
      <c r="L239" t="n">
        <v>5.25</v>
      </c>
      <c r="M239" t="n">
        <v>13</v>
      </c>
      <c r="N239" t="n">
        <v>48.95</v>
      </c>
      <c r="O239" t="n">
        <v>27408.3</v>
      </c>
      <c r="P239" t="n">
        <v>97.8</v>
      </c>
      <c r="Q239" t="n">
        <v>605.87</v>
      </c>
      <c r="R239" t="n">
        <v>32.7</v>
      </c>
      <c r="S239" t="n">
        <v>21.88</v>
      </c>
      <c r="T239" t="n">
        <v>4353</v>
      </c>
      <c r="U239" t="n">
        <v>0.67</v>
      </c>
      <c r="V239" t="n">
        <v>0.84</v>
      </c>
      <c r="W239" t="n">
        <v>1.01</v>
      </c>
      <c r="X239" t="n">
        <v>0.28</v>
      </c>
      <c r="Y239" t="n">
        <v>1</v>
      </c>
      <c r="Z239" t="n">
        <v>10</v>
      </c>
    </row>
    <row r="240">
      <c r="A240" t="n">
        <v>18</v>
      </c>
      <c r="B240" t="n">
        <v>110</v>
      </c>
      <c r="C240" t="inlineStr">
        <is>
          <t xml:space="preserve">CONCLUIDO	</t>
        </is>
      </c>
      <c r="D240" t="n">
        <v>9.510199999999999</v>
      </c>
      <c r="E240" t="n">
        <v>10.52</v>
      </c>
      <c r="F240" t="n">
        <v>7.31</v>
      </c>
      <c r="G240" t="n">
        <v>31.33</v>
      </c>
      <c r="H240" t="n">
        <v>0.44</v>
      </c>
      <c r="I240" t="n">
        <v>14</v>
      </c>
      <c r="J240" t="n">
        <v>220.74</v>
      </c>
      <c r="K240" t="n">
        <v>56.13</v>
      </c>
      <c r="L240" t="n">
        <v>5.5</v>
      </c>
      <c r="M240" t="n">
        <v>12</v>
      </c>
      <c r="N240" t="n">
        <v>49.12</v>
      </c>
      <c r="O240" t="n">
        <v>27459.27</v>
      </c>
      <c r="P240" t="n">
        <v>97.04000000000001</v>
      </c>
      <c r="Q240" t="n">
        <v>605.84</v>
      </c>
      <c r="R240" t="n">
        <v>32</v>
      </c>
      <c r="S240" t="n">
        <v>21.88</v>
      </c>
      <c r="T240" t="n">
        <v>4005.65</v>
      </c>
      <c r="U240" t="n">
        <v>0.68</v>
      </c>
      <c r="V240" t="n">
        <v>0.85</v>
      </c>
      <c r="W240" t="n">
        <v>1.01</v>
      </c>
      <c r="X240" t="n">
        <v>0.25</v>
      </c>
      <c r="Y240" t="n">
        <v>1</v>
      </c>
      <c r="Z240" t="n">
        <v>10</v>
      </c>
    </row>
    <row r="241">
      <c r="A241" t="n">
        <v>19</v>
      </c>
      <c r="B241" t="n">
        <v>110</v>
      </c>
      <c r="C241" t="inlineStr">
        <is>
          <t xml:space="preserve">CONCLUIDO	</t>
        </is>
      </c>
      <c r="D241" t="n">
        <v>9.555400000000001</v>
      </c>
      <c r="E241" t="n">
        <v>10.47</v>
      </c>
      <c r="F241" t="n">
        <v>7.3</v>
      </c>
      <c r="G241" t="n">
        <v>33.71</v>
      </c>
      <c r="H241" t="n">
        <v>0.46</v>
      </c>
      <c r="I241" t="n">
        <v>13</v>
      </c>
      <c r="J241" t="n">
        <v>221.16</v>
      </c>
      <c r="K241" t="n">
        <v>56.13</v>
      </c>
      <c r="L241" t="n">
        <v>5.75</v>
      </c>
      <c r="M241" t="n">
        <v>11</v>
      </c>
      <c r="N241" t="n">
        <v>49.28</v>
      </c>
      <c r="O241" t="n">
        <v>27510.3</v>
      </c>
      <c r="P241" t="n">
        <v>96.06999999999999</v>
      </c>
      <c r="Q241" t="n">
        <v>605.85</v>
      </c>
      <c r="R241" t="n">
        <v>31.82</v>
      </c>
      <c r="S241" t="n">
        <v>21.88</v>
      </c>
      <c r="T241" t="n">
        <v>3922.6</v>
      </c>
      <c r="U241" t="n">
        <v>0.6899999999999999</v>
      </c>
      <c r="V241" t="n">
        <v>0.85</v>
      </c>
      <c r="W241" t="n">
        <v>1.01</v>
      </c>
      <c r="X241" t="n">
        <v>0.25</v>
      </c>
      <c r="Y241" t="n">
        <v>1</v>
      </c>
      <c r="Z241" t="n">
        <v>10</v>
      </c>
    </row>
    <row r="242">
      <c r="A242" t="n">
        <v>20</v>
      </c>
      <c r="B242" t="n">
        <v>110</v>
      </c>
      <c r="C242" t="inlineStr">
        <is>
          <t xml:space="preserve">CONCLUIDO	</t>
        </is>
      </c>
      <c r="D242" t="n">
        <v>9.558199999999999</v>
      </c>
      <c r="E242" t="n">
        <v>10.46</v>
      </c>
      <c r="F242" t="n">
        <v>7.3</v>
      </c>
      <c r="G242" t="n">
        <v>33.69</v>
      </c>
      <c r="H242" t="n">
        <v>0.48</v>
      </c>
      <c r="I242" t="n">
        <v>13</v>
      </c>
      <c r="J242" t="n">
        <v>221.57</v>
      </c>
      <c r="K242" t="n">
        <v>56.13</v>
      </c>
      <c r="L242" t="n">
        <v>6</v>
      </c>
      <c r="M242" t="n">
        <v>11</v>
      </c>
      <c r="N242" t="n">
        <v>49.45</v>
      </c>
      <c r="O242" t="n">
        <v>27561.39</v>
      </c>
      <c r="P242" t="n">
        <v>96.05</v>
      </c>
      <c r="Q242" t="n">
        <v>605.84</v>
      </c>
      <c r="R242" t="n">
        <v>31.91</v>
      </c>
      <c r="S242" t="n">
        <v>21.88</v>
      </c>
      <c r="T242" t="n">
        <v>3965.18</v>
      </c>
      <c r="U242" t="n">
        <v>0.6899999999999999</v>
      </c>
      <c r="V242" t="n">
        <v>0.85</v>
      </c>
      <c r="W242" t="n">
        <v>1.01</v>
      </c>
      <c r="X242" t="n">
        <v>0.24</v>
      </c>
      <c r="Y242" t="n">
        <v>1</v>
      </c>
      <c r="Z242" t="n">
        <v>10</v>
      </c>
    </row>
    <row r="243">
      <c r="A243" t="n">
        <v>21</v>
      </c>
      <c r="B243" t="n">
        <v>110</v>
      </c>
      <c r="C243" t="inlineStr">
        <is>
          <t xml:space="preserve">CONCLUIDO	</t>
        </is>
      </c>
      <c r="D243" t="n">
        <v>9.6221</v>
      </c>
      <c r="E243" t="n">
        <v>10.39</v>
      </c>
      <c r="F243" t="n">
        <v>7.27</v>
      </c>
      <c r="G243" t="n">
        <v>36.37</v>
      </c>
      <c r="H243" t="n">
        <v>0.5</v>
      </c>
      <c r="I243" t="n">
        <v>12</v>
      </c>
      <c r="J243" t="n">
        <v>221.99</v>
      </c>
      <c r="K243" t="n">
        <v>56.13</v>
      </c>
      <c r="L243" t="n">
        <v>6.25</v>
      </c>
      <c r="M243" t="n">
        <v>10</v>
      </c>
      <c r="N243" t="n">
        <v>49.61</v>
      </c>
      <c r="O243" t="n">
        <v>27612.53</v>
      </c>
      <c r="P243" t="n">
        <v>94.64</v>
      </c>
      <c r="Q243" t="n">
        <v>606</v>
      </c>
      <c r="R243" t="n">
        <v>30.91</v>
      </c>
      <c r="S243" t="n">
        <v>21.88</v>
      </c>
      <c r="T243" t="n">
        <v>3471.96</v>
      </c>
      <c r="U243" t="n">
        <v>0.71</v>
      </c>
      <c r="V243" t="n">
        <v>0.85</v>
      </c>
      <c r="W243" t="n">
        <v>1.01</v>
      </c>
      <c r="X243" t="n">
        <v>0.21</v>
      </c>
      <c r="Y243" t="n">
        <v>1</v>
      </c>
      <c r="Z243" t="n">
        <v>10</v>
      </c>
    </row>
    <row r="244">
      <c r="A244" t="n">
        <v>22</v>
      </c>
      <c r="B244" t="n">
        <v>110</v>
      </c>
      <c r="C244" t="inlineStr">
        <is>
          <t xml:space="preserve">CONCLUIDO	</t>
        </is>
      </c>
      <c r="D244" t="n">
        <v>9.620799999999999</v>
      </c>
      <c r="E244" t="n">
        <v>10.39</v>
      </c>
      <c r="F244" t="n">
        <v>7.27</v>
      </c>
      <c r="G244" t="n">
        <v>36.37</v>
      </c>
      <c r="H244" t="n">
        <v>0.52</v>
      </c>
      <c r="I244" t="n">
        <v>12</v>
      </c>
      <c r="J244" t="n">
        <v>222.4</v>
      </c>
      <c r="K244" t="n">
        <v>56.13</v>
      </c>
      <c r="L244" t="n">
        <v>6.5</v>
      </c>
      <c r="M244" t="n">
        <v>10</v>
      </c>
      <c r="N244" t="n">
        <v>49.78</v>
      </c>
      <c r="O244" t="n">
        <v>27663.85</v>
      </c>
      <c r="P244" t="n">
        <v>94.3</v>
      </c>
      <c r="Q244" t="n">
        <v>605.84</v>
      </c>
      <c r="R244" t="n">
        <v>30.9</v>
      </c>
      <c r="S244" t="n">
        <v>21.88</v>
      </c>
      <c r="T244" t="n">
        <v>3465.24</v>
      </c>
      <c r="U244" t="n">
        <v>0.71</v>
      </c>
      <c r="V244" t="n">
        <v>0.85</v>
      </c>
      <c r="W244" t="n">
        <v>1.01</v>
      </c>
      <c r="X244" t="n">
        <v>0.22</v>
      </c>
      <c r="Y244" t="n">
        <v>1</v>
      </c>
      <c r="Z244" t="n">
        <v>10</v>
      </c>
    </row>
    <row r="245">
      <c r="A245" t="n">
        <v>23</v>
      </c>
      <c r="B245" t="n">
        <v>110</v>
      </c>
      <c r="C245" t="inlineStr">
        <is>
          <t xml:space="preserve">CONCLUIDO	</t>
        </is>
      </c>
      <c r="D245" t="n">
        <v>9.6844</v>
      </c>
      <c r="E245" t="n">
        <v>10.33</v>
      </c>
      <c r="F245" t="n">
        <v>7.25</v>
      </c>
      <c r="G245" t="n">
        <v>39.54</v>
      </c>
      <c r="H245" t="n">
        <v>0.54</v>
      </c>
      <c r="I245" t="n">
        <v>11</v>
      </c>
      <c r="J245" t="n">
        <v>222.82</v>
      </c>
      <c r="K245" t="n">
        <v>56.13</v>
      </c>
      <c r="L245" t="n">
        <v>6.75</v>
      </c>
      <c r="M245" t="n">
        <v>9</v>
      </c>
      <c r="N245" t="n">
        <v>49.94</v>
      </c>
      <c r="O245" t="n">
        <v>27715.11</v>
      </c>
      <c r="P245" t="n">
        <v>93.33</v>
      </c>
      <c r="Q245" t="n">
        <v>605.84</v>
      </c>
      <c r="R245" t="n">
        <v>29.9</v>
      </c>
      <c r="S245" t="n">
        <v>21.88</v>
      </c>
      <c r="T245" t="n">
        <v>2972.05</v>
      </c>
      <c r="U245" t="n">
        <v>0.73</v>
      </c>
      <c r="V245" t="n">
        <v>0.85</v>
      </c>
      <c r="W245" t="n">
        <v>1.01</v>
      </c>
      <c r="X245" t="n">
        <v>0.19</v>
      </c>
      <c r="Y245" t="n">
        <v>1</v>
      </c>
      <c r="Z245" t="n">
        <v>10</v>
      </c>
    </row>
    <row r="246">
      <c r="A246" t="n">
        <v>24</v>
      </c>
      <c r="B246" t="n">
        <v>110</v>
      </c>
      <c r="C246" t="inlineStr">
        <is>
          <t xml:space="preserve">CONCLUIDO	</t>
        </is>
      </c>
      <c r="D246" t="n">
        <v>9.672499999999999</v>
      </c>
      <c r="E246" t="n">
        <v>10.34</v>
      </c>
      <c r="F246" t="n">
        <v>7.26</v>
      </c>
      <c r="G246" t="n">
        <v>39.61</v>
      </c>
      <c r="H246" t="n">
        <v>0.5600000000000001</v>
      </c>
      <c r="I246" t="n">
        <v>11</v>
      </c>
      <c r="J246" t="n">
        <v>223.23</v>
      </c>
      <c r="K246" t="n">
        <v>56.13</v>
      </c>
      <c r="L246" t="n">
        <v>7</v>
      </c>
      <c r="M246" t="n">
        <v>9</v>
      </c>
      <c r="N246" t="n">
        <v>50.11</v>
      </c>
      <c r="O246" t="n">
        <v>27766.43</v>
      </c>
      <c r="P246" t="n">
        <v>92.88</v>
      </c>
      <c r="Q246" t="n">
        <v>605.84</v>
      </c>
      <c r="R246" t="n">
        <v>30.6</v>
      </c>
      <c r="S246" t="n">
        <v>21.88</v>
      </c>
      <c r="T246" t="n">
        <v>3320.65</v>
      </c>
      <c r="U246" t="n">
        <v>0.72</v>
      </c>
      <c r="V246" t="n">
        <v>0.85</v>
      </c>
      <c r="W246" t="n">
        <v>1</v>
      </c>
      <c r="X246" t="n">
        <v>0.2</v>
      </c>
      <c r="Y246" t="n">
        <v>1</v>
      </c>
      <c r="Z246" t="n">
        <v>10</v>
      </c>
    </row>
    <row r="247">
      <c r="A247" t="n">
        <v>25</v>
      </c>
      <c r="B247" t="n">
        <v>110</v>
      </c>
      <c r="C247" t="inlineStr">
        <is>
          <t xml:space="preserve">CONCLUIDO	</t>
        </is>
      </c>
      <c r="D247" t="n">
        <v>9.6798</v>
      </c>
      <c r="E247" t="n">
        <v>10.33</v>
      </c>
      <c r="F247" t="n">
        <v>7.25</v>
      </c>
      <c r="G247" t="n">
        <v>39.57</v>
      </c>
      <c r="H247" t="n">
        <v>0.58</v>
      </c>
      <c r="I247" t="n">
        <v>11</v>
      </c>
      <c r="J247" t="n">
        <v>223.65</v>
      </c>
      <c r="K247" t="n">
        <v>56.13</v>
      </c>
      <c r="L247" t="n">
        <v>7.25</v>
      </c>
      <c r="M247" t="n">
        <v>9</v>
      </c>
      <c r="N247" t="n">
        <v>50.27</v>
      </c>
      <c r="O247" t="n">
        <v>27817.81</v>
      </c>
      <c r="P247" t="n">
        <v>92.2</v>
      </c>
      <c r="Q247" t="n">
        <v>605.92</v>
      </c>
      <c r="R247" t="n">
        <v>30.35</v>
      </c>
      <c r="S247" t="n">
        <v>21.88</v>
      </c>
      <c r="T247" t="n">
        <v>3195.38</v>
      </c>
      <c r="U247" t="n">
        <v>0.72</v>
      </c>
      <c r="V247" t="n">
        <v>0.85</v>
      </c>
      <c r="W247" t="n">
        <v>1</v>
      </c>
      <c r="X247" t="n">
        <v>0.2</v>
      </c>
      <c r="Y247" t="n">
        <v>1</v>
      </c>
      <c r="Z247" t="n">
        <v>10</v>
      </c>
    </row>
    <row r="248">
      <c r="A248" t="n">
        <v>26</v>
      </c>
      <c r="B248" t="n">
        <v>110</v>
      </c>
      <c r="C248" t="inlineStr">
        <is>
          <t xml:space="preserve">CONCLUIDO	</t>
        </is>
      </c>
      <c r="D248" t="n">
        <v>9.7371</v>
      </c>
      <c r="E248" t="n">
        <v>10.27</v>
      </c>
      <c r="F248" t="n">
        <v>7.24</v>
      </c>
      <c r="G248" t="n">
        <v>43.41</v>
      </c>
      <c r="H248" t="n">
        <v>0.59</v>
      </c>
      <c r="I248" t="n">
        <v>10</v>
      </c>
      <c r="J248" t="n">
        <v>224.07</v>
      </c>
      <c r="K248" t="n">
        <v>56.13</v>
      </c>
      <c r="L248" t="n">
        <v>7.5</v>
      </c>
      <c r="M248" t="n">
        <v>8</v>
      </c>
      <c r="N248" t="n">
        <v>50.44</v>
      </c>
      <c r="O248" t="n">
        <v>27869.24</v>
      </c>
      <c r="P248" t="n">
        <v>91.25</v>
      </c>
      <c r="Q248" t="n">
        <v>605.84</v>
      </c>
      <c r="R248" t="n">
        <v>29.65</v>
      </c>
      <c r="S248" t="n">
        <v>21.88</v>
      </c>
      <c r="T248" t="n">
        <v>2850.79</v>
      </c>
      <c r="U248" t="n">
        <v>0.74</v>
      </c>
      <c r="V248" t="n">
        <v>0.85</v>
      </c>
      <c r="W248" t="n">
        <v>1.01</v>
      </c>
      <c r="X248" t="n">
        <v>0.18</v>
      </c>
      <c r="Y248" t="n">
        <v>1</v>
      </c>
      <c r="Z248" t="n">
        <v>10</v>
      </c>
    </row>
    <row r="249">
      <c r="A249" t="n">
        <v>27</v>
      </c>
      <c r="B249" t="n">
        <v>110</v>
      </c>
      <c r="C249" t="inlineStr">
        <is>
          <t xml:space="preserve">CONCLUIDO	</t>
        </is>
      </c>
      <c r="D249" t="n">
        <v>9.7363</v>
      </c>
      <c r="E249" t="n">
        <v>10.27</v>
      </c>
      <c r="F249" t="n">
        <v>7.24</v>
      </c>
      <c r="G249" t="n">
        <v>43.41</v>
      </c>
      <c r="H249" t="n">
        <v>0.61</v>
      </c>
      <c r="I249" t="n">
        <v>10</v>
      </c>
      <c r="J249" t="n">
        <v>224.49</v>
      </c>
      <c r="K249" t="n">
        <v>56.13</v>
      </c>
      <c r="L249" t="n">
        <v>7.75</v>
      </c>
      <c r="M249" t="n">
        <v>8</v>
      </c>
      <c r="N249" t="n">
        <v>50.61</v>
      </c>
      <c r="O249" t="n">
        <v>27920.73</v>
      </c>
      <c r="P249" t="n">
        <v>90.3</v>
      </c>
      <c r="Q249" t="n">
        <v>605.85</v>
      </c>
      <c r="R249" t="n">
        <v>29.67</v>
      </c>
      <c r="S249" t="n">
        <v>21.88</v>
      </c>
      <c r="T249" t="n">
        <v>2861.92</v>
      </c>
      <c r="U249" t="n">
        <v>0.74</v>
      </c>
      <c r="V249" t="n">
        <v>0.85</v>
      </c>
      <c r="W249" t="n">
        <v>1.01</v>
      </c>
      <c r="X249" t="n">
        <v>0.18</v>
      </c>
      <c r="Y249" t="n">
        <v>1</v>
      </c>
      <c r="Z249" t="n">
        <v>10</v>
      </c>
    </row>
    <row r="250">
      <c r="A250" t="n">
        <v>28</v>
      </c>
      <c r="B250" t="n">
        <v>110</v>
      </c>
      <c r="C250" t="inlineStr">
        <is>
          <t xml:space="preserve">CONCLUIDO	</t>
        </is>
      </c>
      <c r="D250" t="n">
        <v>9.787699999999999</v>
      </c>
      <c r="E250" t="n">
        <v>10.22</v>
      </c>
      <c r="F250" t="n">
        <v>7.22</v>
      </c>
      <c r="G250" t="n">
        <v>48.16</v>
      </c>
      <c r="H250" t="n">
        <v>0.63</v>
      </c>
      <c r="I250" t="n">
        <v>9</v>
      </c>
      <c r="J250" t="n">
        <v>224.9</v>
      </c>
      <c r="K250" t="n">
        <v>56.13</v>
      </c>
      <c r="L250" t="n">
        <v>8</v>
      </c>
      <c r="M250" t="n">
        <v>7</v>
      </c>
      <c r="N250" t="n">
        <v>50.78</v>
      </c>
      <c r="O250" t="n">
        <v>27972.28</v>
      </c>
      <c r="P250" t="n">
        <v>89.01000000000001</v>
      </c>
      <c r="Q250" t="n">
        <v>605.87</v>
      </c>
      <c r="R250" t="n">
        <v>29.3</v>
      </c>
      <c r="S250" t="n">
        <v>21.88</v>
      </c>
      <c r="T250" t="n">
        <v>2681.11</v>
      </c>
      <c r="U250" t="n">
        <v>0.75</v>
      </c>
      <c r="V250" t="n">
        <v>0.86</v>
      </c>
      <c r="W250" t="n">
        <v>1.01</v>
      </c>
      <c r="X250" t="n">
        <v>0.17</v>
      </c>
      <c r="Y250" t="n">
        <v>1</v>
      </c>
      <c r="Z250" t="n">
        <v>10</v>
      </c>
    </row>
    <row r="251">
      <c r="A251" t="n">
        <v>29</v>
      </c>
      <c r="B251" t="n">
        <v>110</v>
      </c>
      <c r="C251" t="inlineStr">
        <is>
          <t xml:space="preserve">CONCLUIDO	</t>
        </is>
      </c>
      <c r="D251" t="n">
        <v>9.7887</v>
      </c>
      <c r="E251" t="n">
        <v>10.22</v>
      </c>
      <c r="F251" t="n">
        <v>7.22</v>
      </c>
      <c r="G251" t="n">
        <v>48.15</v>
      </c>
      <c r="H251" t="n">
        <v>0.65</v>
      </c>
      <c r="I251" t="n">
        <v>9</v>
      </c>
      <c r="J251" t="n">
        <v>225.32</v>
      </c>
      <c r="K251" t="n">
        <v>56.13</v>
      </c>
      <c r="L251" t="n">
        <v>8.25</v>
      </c>
      <c r="M251" t="n">
        <v>7</v>
      </c>
      <c r="N251" t="n">
        <v>50.95</v>
      </c>
      <c r="O251" t="n">
        <v>28023.89</v>
      </c>
      <c r="P251" t="n">
        <v>88.98999999999999</v>
      </c>
      <c r="Q251" t="n">
        <v>605.92</v>
      </c>
      <c r="R251" t="n">
        <v>29.26</v>
      </c>
      <c r="S251" t="n">
        <v>21.88</v>
      </c>
      <c r="T251" t="n">
        <v>2660.9</v>
      </c>
      <c r="U251" t="n">
        <v>0.75</v>
      </c>
      <c r="V251" t="n">
        <v>0.86</v>
      </c>
      <c r="W251" t="n">
        <v>1.01</v>
      </c>
      <c r="X251" t="n">
        <v>0.17</v>
      </c>
      <c r="Y251" t="n">
        <v>1</v>
      </c>
      <c r="Z251" t="n">
        <v>10</v>
      </c>
    </row>
    <row r="252">
      <c r="A252" t="n">
        <v>30</v>
      </c>
      <c r="B252" t="n">
        <v>110</v>
      </c>
      <c r="C252" t="inlineStr">
        <is>
          <t xml:space="preserve">CONCLUIDO	</t>
        </is>
      </c>
      <c r="D252" t="n">
        <v>9.797800000000001</v>
      </c>
      <c r="E252" t="n">
        <v>10.21</v>
      </c>
      <c r="F252" t="n">
        <v>7.21</v>
      </c>
      <c r="G252" t="n">
        <v>48.09</v>
      </c>
      <c r="H252" t="n">
        <v>0.67</v>
      </c>
      <c r="I252" t="n">
        <v>9</v>
      </c>
      <c r="J252" t="n">
        <v>225.74</v>
      </c>
      <c r="K252" t="n">
        <v>56.13</v>
      </c>
      <c r="L252" t="n">
        <v>8.5</v>
      </c>
      <c r="M252" t="n">
        <v>7</v>
      </c>
      <c r="N252" t="n">
        <v>51.11</v>
      </c>
      <c r="O252" t="n">
        <v>28075.56</v>
      </c>
      <c r="P252" t="n">
        <v>88.34</v>
      </c>
      <c r="Q252" t="n">
        <v>605.84</v>
      </c>
      <c r="R252" t="n">
        <v>29.03</v>
      </c>
      <c r="S252" t="n">
        <v>21.88</v>
      </c>
      <c r="T252" t="n">
        <v>2544.64</v>
      </c>
      <c r="U252" t="n">
        <v>0.75</v>
      </c>
      <c r="V252" t="n">
        <v>0.86</v>
      </c>
      <c r="W252" t="n">
        <v>1</v>
      </c>
      <c r="X252" t="n">
        <v>0.16</v>
      </c>
      <c r="Y252" t="n">
        <v>1</v>
      </c>
      <c r="Z252" t="n">
        <v>10</v>
      </c>
    </row>
    <row r="253">
      <c r="A253" t="n">
        <v>31</v>
      </c>
      <c r="B253" t="n">
        <v>110</v>
      </c>
      <c r="C253" t="inlineStr">
        <is>
          <t xml:space="preserve">CONCLUIDO	</t>
        </is>
      </c>
      <c r="D253" t="n">
        <v>9.7837</v>
      </c>
      <c r="E253" t="n">
        <v>10.22</v>
      </c>
      <c r="F253" t="n">
        <v>7.23</v>
      </c>
      <c r="G253" t="n">
        <v>48.19</v>
      </c>
      <c r="H253" t="n">
        <v>0.6899999999999999</v>
      </c>
      <c r="I253" t="n">
        <v>9</v>
      </c>
      <c r="J253" t="n">
        <v>226.16</v>
      </c>
      <c r="K253" t="n">
        <v>56.13</v>
      </c>
      <c r="L253" t="n">
        <v>8.75</v>
      </c>
      <c r="M253" t="n">
        <v>7</v>
      </c>
      <c r="N253" t="n">
        <v>51.28</v>
      </c>
      <c r="O253" t="n">
        <v>28127.29</v>
      </c>
      <c r="P253" t="n">
        <v>87.05</v>
      </c>
      <c r="Q253" t="n">
        <v>605.84</v>
      </c>
      <c r="R253" t="n">
        <v>29.46</v>
      </c>
      <c r="S253" t="n">
        <v>21.88</v>
      </c>
      <c r="T253" t="n">
        <v>2763.08</v>
      </c>
      <c r="U253" t="n">
        <v>0.74</v>
      </c>
      <c r="V253" t="n">
        <v>0.86</v>
      </c>
      <c r="W253" t="n">
        <v>1</v>
      </c>
      <c r="X253" t="n">
        <v>0.17</v>
      </c>
      <c r="Y253" t="n">
        <v>1</v>
      </c>
      <c r="Z253" t="n">
        <v>10</v>
      </c>
    </row>
    <row r="254">
      <c r="A254" t="n">
        <v>32</v>
      </c>
      <c r="B254" t="n">
        <v>110</v>
      </c>
      <c r="C254" t="inlineStr">
        <is>
          <t xml:space="preserve">CONCLUIDO	</t>
        </is>
      </c>
      <c r="D254" t="n">
        <v>9.860300000000001</v>
      </c>
      <c r="E254" t="n">
        <v>10.14</v>
      </c>
      <c r="F254" t="n">
        <v>7.19</v>
      </c>
      <c r="G254" t="n">
        <v>53.93</v>
      </c>
      <c r="H254" t="n">
        <v>0.71</v>
      </c>
      <c r="I254" t="n">
        <v>8</v>
      </c>
      <c r="J254" t="n">
        <v>226.58</v>
      </c>
      <c r="K254" t="n">
        <v>56.13</v>
      </c>
      <c r="L254" t="n">
        <v>9</v>
      </c>
      <c r="M254" t="n">
        <v>6</v>
      </c>
      <c r="N254" t="n">
        <v>51.45</v>
      </c>
      <c r="O254" t="n">
        <v>28179.08</v>
      </c>
      <c r="P254" t="n">
        <v>86.11</v>
      </c>
      <c r="Q254" t="n">
        <v>605.84</v>
      </c>
      <c r="R254" t="n">
        <v>28.37</v>
      </c>
      <c r="S254" t="n">
        <v>21.88</v>
      </c>
      <c r="T254" t="n">
        <v>2220.06</v>
      </c>
      <c r="U254" t="n">
        <v>0.77</v>
      </c>
      <c r="V254" t="n">
        <v>0.86</v>
      </c>
      <c r="W254" t="n">
        <v>1</v>
      </c>
      <c r="X254" t="n">
        <v>0.13</v>
      </c>
      <c r="Y254" t="n">
        <v>1</v>
      </c>
      <c r="Z254" t="n">
        <v>10</v>
      </c>
    </row>
    <row r="255">
      <c r="A255" t="n">
        <v>33</v>
      </c>
      <c r="B255" t="n">
        <v>110</v>
      </c>
      <c r="C255" t="inlineStr">
        <is>
          <t xml:space="preserve">CONCLUIDO	</t>
        </is>
      </c>
      <c r="D255" t="n">
        <v>9.867100000000001</v>
      </c>
      <c r="E255" t="n">
        <v>10.13</v>
      </c>
      <c r="F255" t="n">
        <v>7.18</v>
      </c>
      <c r="G255" t="n">
        <v>53.88</v>
      </c>
      <c r="H255" t="n">
        <v>0.72</v>
      </c>
      <c r="I255" t="n">
        <v>8</v>
      </c>
      <c r="J255" t="n">
        <v>227</v>
      </c>
      <c r="K255" t="n">
        <v>56.13</v>
      </c>
      <c r="L255" t="n">
        <v>9.25</v>
      </c>
      <c r="M255" t="n">
        <v>6</v>
      </c>
      <c r="N255" t="n">
        <v>51.62</v>
      </c>
      <c r="O255" t="n">
        <v>28230.92</v>
      </c>
      <c r="P255" t="n">
        <v>85.23</v>
      </c>
      <c r="Q255" t="n">
        <v>605.87</v>
      </c>
      <c r="R255" t="n">
        <v>28.07</v>
      </c>
      <c r="S255" t="n">
        <v>21.88</v>
      </c>
      <c r="T255" t="n">
        <v>2070.75</v>
      </c>
      <c r="U255" t="n">
        <v>0.78</v>
      </c>
      <c r="V255" t="n">
        <v>0.86</v>
      </c>
      <c r="W255" t="n">
        <v>1</v>
      </c>
      <c r="X255" t="n">
        <v>0.13</v>
      </c>
      <c r="Y255" t="n">
        <v>1</v>
      </c>
      <c r="Z255" t="n">
        <v>10</v>
      </c>
    </row>
    <row r="256">
      <c r="A256" t="n">
        <v>34</v>
      </c>
      <c r="B256" t="n">
        <v>110</v>
      </c>
      <c r="C256" t="inlineStr">
        <is>
          <t xml:space="preserve">CONCLUIDO	</t>
        </is>
      </c>
      <c r="D256" t="n">
        <v>9.856299999999999</v>
      </c>
      <c r="E256" t="n">
        <v>10.15</v>
      </c>
      <c r="F256" t="n">
        <v>7.2</v>
      </c>
      <c r="G256" t="n">
        <v>53.96</v>
      </c>
      <c r="H256" t="n">
        <v>0.74</v>
      </c>
      <c r="I256" t="n">
        <v>8</v>
      </c>
      <c r="J256" t="n">
        <v>227.42</v>
      </c>
      <c r="K256" t="n">
        <v>56.13</v>
      </c>
      <c r="L256" t="n">
        <v>9.5</v>
      </c>
      <c r="M256" t="n">
        <v>5</v>
      </c>
      <c r="N256" t="n">
        <v>51.8</v>
      </c>
      <c r="O256" t="n">
        <v>28282.83</v>
      </c>
      <c r="P256" t="n">
        <v>83.97</v>
      </c>
      <c r="Q256" t="n">
        <v>605.84</v>
      </c>
      <c r="R256" t="n">
        <v>28.42</v>
      </c>
      <c r="S256" t="n">
        <v>21.88</v>
      </c>
      <c r="T256" t="n">
        <v>2248.14</v>
      </c>
      <c r="U256" t="n">
        <v>0.77</v>
      </c>
      <c r="V256" t="n">
        <v>0.86</v>
      </c>
      <c r="W256" t="n">
        <v>1</v>
      </c>
      <c r="X256" t="n">
        <v>0.14</v>
      </c>
      <c r="Y256" t="n">
        <v>1</v>
      </c>
      <c r="Z256" t="n">
        <v>10</v>
      </c>
    </row>
    <row r="257">
      <c r="A257" t="n">
        <v>35</v>
      </c>
      <c r="B257" t="n">
        <v>110</v>
      </c>
      <c r="C257" t="inlineStr">
        <is>
          <t xml:space="preserve">CONCLUIDO	</t>
        </is>
      </c>
      <c r="D257" t="n">
        <v>9.8544</v>
      </c>
      <c r="E257" t="n">
        <v>10.15</v>
      </c>
      <c r="F257" t="n">
        <v>7.2</v>
      </c>
      <c r="G257" t="n">
        <v>53.98</v>
      </c>
      <c r="H257" t="n">
        <v>0.76</v>
      </c>
      <c r="I257" t="n">
        <v>8</v>
      </c>
      <c r="J257" t="n">
        <v>227.84</v>
      </c>
      <c r="K257" t="n">
        <v>56.13</v>
      </c>
      <c r="L257" t="n">
        <v>9.75</v>
      </c>
      <c r="M257" t="n">
        <v>5</v>
      </c>
      <c r="N257" t="n">
        <v>51.97</v>
      </c>
      <c r="O257" t="n">
        <v>28334.8</v>
      </c>
      <c r="P257" t="n">
        <v>82.52</v>
      </c>
      <c r="Q257" t="n">
        <v>605.84</v>
      </c>
      <c r="R257" t="n">
        <v>28.42</v>
      </c>
      <c r="S257" t="n">
        <v>21.88</v>
      </c>
      <c r="T257" t="n">
        <v>2246.25</v>
      </c>
      <c r="U257" t="n">
        <v>0.77</v>
      </c>
      <c r="V257" t="n">
        <v>0.86</v>
      </c>
      <c r="W257" t="n">
        <v>1</v>
      </c>
      <c r="X257" t="n">
        <v>0.14</v>
      </c>
      <c r="Y257" t="n">
        <v>1</v>
      </c>
      <c r="Z257" t="n">
        <v>10</v>
      </c>
    </row>
    <row r="258">
      <c r="A258" t="n">
        <v>36</v>
      </c>
      <c r="B258" t="n">
        <v>110</v>
      </c>
      <c r="C258" t="inlineStr">
        <is>
          <t xml:space="preserve">CONCLUIDO	</t>
        </is>
      </c>
      <c r="D258" t="n">
        <v>9.9152</v>
      </c>
      <c r="E258" t="n">
        <v>10.09</v>
      </c>
      <c r="F258" t="n">
        <v>7.18</v>
      </c>
      <c r="G258" t="n">
        <v>61.52</v>
      </c>
      <c r="H258" t="n">
        <v>0.78</v>
      </c>
      <c r="I258" t="n">
        <v>7</v>
      </c>
      <c r="J258" t="n">
        <v>228.27</v>
      </c>
      <c r="K258" t="n">
        <v>56.13</v>
      </c>
      <c r="L258" t="n">
        <v>10</v>
      </c>
      <c r="M258" t="n">
        <v>3</v>
      </c>
      <c r="N258" t="n">
        <v>52.14</v>
      </c>
      <c r="O258" t="n">
        <v>28386.82</v>
      </c>
      <c r="P258" t="n">
        <v>82.14</v>
      </c>
      <c r="Q258" t="n">
        <v>605.88</v>
      </c>
      <c r="R258" t="n">
        <v>27.85</v>
      </c>
      <c r="S258" t="n">
        <v>21.88</v>
      </c>
      <c r="T258" t="n">
        <v>1966.81</v>
      </c>
      <c r="U258" t="n">
        <v>0.79</v>
      </c>
      <c r="V258" t="n">
        <v>0.86</v>
      </c>
      <c r="W258" t="n">
        <v>1</v>
      </c>
      <c r="X258" t="n">
        <v>0.12</v>
      </c>
      <c r="Y258" t="n">
        <v>1</v>
      </c>
      <c r="Z258" t="n">
        <v>10</v>
      </c>
    </row>
    <row r="259">
      <c r="A259" t="n">
        <v>37</v>
      </c>
      <c r="B259" t="n">
        <v>110</v>
      </c>
      <c r="C259" t="inlineStr">
        <is>
          <t xml:space="preserve">CONCLUIDO	</t>
        </is>
      </c>
      <c r="D259" t="n">
        <v>9.9122</v>
      </c>
      <c r="E259" t="n">
        <v>10.09</v>
      </c>
      <c r="F259" t="n">
        <v>7.18</v>
      </c>
      <c r="G259" t="n">
        <v>61.55</v>
      </c>
      <c r="H259" t="n">
        <v>0.8</v>
      </c>
      <c r="I259" t="n">
        <v>7</v>
      </c>
      <c r="J259" t="n">
        <v>228.69</v>
      </c>
      <c r="K259" t="n">
        <v>56.13</v>
      </c>
      <c r="L259" t="n">
        <v>10.25</v>
      </c>
      <c r="M259" t="n">
        <v>2</v>
      </c>
      <c r="N259" t="n">
        <v>52.31</v>
      </c>
      <c r="O259" t="n">
        <v>28438.91</v>
      </c>
      <c r="P259" t="n">
        <v>81.92</v>
      </c>
      <c r="Q259" t="n">
        <v>605.84</v>
      </c>
      <c r="R259" t="n">
        <v>27.83</v>
      </c>
      <c r="S259" t="n">
        <v>21.88</v>
      </c>
      <c r="T259" t="n">
        <v>1957.79</v>
      </c>
      <c r="U259" t="n">
        <v>0.79</v>
      </c>
      <c r="V259" t="n">
        <v>0.86</v>
      </c>
      <c r="W259" t="n">
        <v>1.01</v>
      </c>
      <c r="X259" t="n">
        <v>0.12</v>
      </c>
      <c r="Y259" t="n">
        <v>1</v>
      </c>
      <c r="Z259" t="n">
        <v>10</v>
      </c>
    </row>
    <row r="260">
      <c r="A260" t="n">
        <v>38</v>
      </c>
      <c r="B260" t="n">
        <v>110</v>
      </c>
      <c r="C260" t="inlineStr">
        <is>
          <t xml:space="preserve">CONCLUIDO	</t>
        </is>
      </c>
      <c r="D260" t="n">
        <v>9.9133</v>
      </c>
      <c r="E260" t="n">
        <v>10.09</v>
      </c>
      <c r="F260" t="n">
        <v>7.18</v>
      </c>
      <c r="G260" t="n">
        <v>61.54</v>
      </c>
      <c r="H260" t="n">
        <v>0.8100000000000001</v>
      </c>
      <c r="I260" t="n">
        <v>7</v>
      </c>
      <c r="J260" t="n">
        <v>229.11</v>
      </c>
      <c r="K260" t="n">
        <v>56.13</v>
      </c>
      <c r="L260" t="n">
        <v>10.5</v>
      </c>
      <c r="M260" t="n">
        <v>3</v>
      </c>
      <c r="N260" t="n">
        <v>52.48</v>
      </c>
      <c r="O260" t="n">
        <v>28491.06</v>
      </c>
      <c r="P260" t="n">
        <v>82.73999999999999</v>
      </c>
      <c r="Q260" t="n">
        <v>605.91</v>
      </c>
      <c r="R260" t="n">
        <v>27.87</v>
      </c>
      <c r="S260" t="n">
        <v>21.88</v>
      </c>
      <c r="T260" t="n">
        <v>1978</v>
      </c>
      <c r="U260" t="n">
        <v>0.79</v>
      </c>
      <c r="V260" t="n">
        <v>0.86</v>
      </c>
      <c r="W260" t="n">
        <v>1</v>
      </c>
      <c r="X260" t="n">
        <v>0.12</v>
      </c>
      <c r="Y260" t="n">
        <v>1</v>
      </c>
      <c r="Z260" t="n">
        <v>10</v>
      </c>
    </row>
    <row r="261">
      <c r="A261" t="n">
        <v>39</v>
      </c>
      <c r="B261" t="n">
        <v>110</v>
      </c>
      <c r="C261" t="inlineStr">
        <is>
          <t xml:space="preserve">CONCLUIDO	</t>
        </is>
      </c>
      <c r="D261" t="n">
        <v>9.9062</v>
      </c>
      <c r="E261" t="n">
        <v>10.09</v>
      </c>
      <c r="F261" t="n">
        <v>7.19</v>
      </c>
      <c r="G261" t="n">
        <v>61.6</v>
      </c>
      <c r="H261" t="n">
        <v>0.83</v>
      </c>
      <c r="I261" t="n">
        <v>7</v>
      </c>
      <c r="J261" t="n">
        <v>229.53</v>
      </c>
      <c r="K261" t="n">
        <v>56.13</v>
      </c>
      <c r="L261" t="n">
        <v>10.75</v>
      </c>
      <c r="M261" t="n">
        <v>1</v>
      </c>
      <c r="N261" t="n">
        <v>52.66</v>
      </c>
      <c r="O261" t="n">
        <v>28543.27</v>
      </c>
      <c r="P261" t="n">
        <v>82.84999999999999</v>
      </c>
      <c r="Q261" t="n">
        <v>605.84</v>
      </c>
      <c r="R261" t="n">
        <v>27.95</v>
      </c>
      <c r="S261" t="n">
        <v>21.88</v>
      </c>
      <c r="T261" t="n">
        <v>2018.25</v>
      </c>
      <c r="U261" t="n">
        <v>0.78</v>
      </c>
      <c r="V261" t="n">
        <v>0.86</v>
      </c>
      <c r="W261" t="n">
        <v>1.01</v>
      </c>
      <c r="X261" t="n">
        <v>0.13</v>
      </c>
      <c r="Y261" t="n">
        <v>1</v>
      </c>
      <c r="Z261" t="n">
        <v>10</v>
      </c>
    </row>
    <row r="262">
      <c r="A262" t="n">
        <v>40</v>
      </c>
      <c r="B262" t="n">
        <v>110</v>
      </c>
      <c r="C262" t="inlineStr">
        <is>
          <t xml:space="preserve">CONCLUIDO	</t>
        </is>
      </c>
      <c r="D262" t="n">
        <v>9.9032</v>
      </c>
      <c r="E262" t="n">
        <v>10.1</v>
      </c>
      <c r="F262" t="n">
        <v>7.19</v>
      </c>
      <c r="G262" t="n">
        <v>61.62</v>
      </c>
      <c r="H262" t="n">
        <v>0.85</v>
      </c>
      <c r="I262" t="n">
        <v>7</v>
      </c>
      <c r="J262" t="n">
        <v>229.96</v>
      </c>
      <c r="K262" t="n">
        <v>56.13</v>
      </c>
      <c r="L262" t="n">
        <v>11</v>
      </c>
      <c r="M262" t="n">
        <v>0</v>
      </c>
      <c r="N262" t="n">
        <v>52.83</v>
      </c>
      <c r="O262" t="n">
        <v>28595.54</v>
      </c>
      <c r="P262" t="n">
        <v>83.01000000000001</v>
      </c>
      <c r="Q262" t="n">
        <v>605.88</v>
      </c>
      <c r="R262" t="n">
        <v>28.02</v>
      </c>
      <c r="S262" t="n">
        <v>21.88</v>
      </c>
      <c r="T262" t="n">
        <v>2050.13</v>
      </c>
      <c r="U262" t="n">
        <v>0.78</v>
      </c>
      <c r="V262" t="n">
        <v>0.86</v>
      </c>
      <c r="W262" t="n">
        <v>1.01</v>
      </c>
      <c r="X262" t="n">
        <v>0.13</v>
      </c>
      <c r="Y262" t="n">
        <v>1</v>
      </c>
      <c r="Z262" t="n">
        <v>10</v>
      </c>
    </row>
    <row r="263">
      <c r="A263" t="n">
        <v>0</v>
      </c>
      <c r="B263" t="n">
        <v>150</v>
      </c>
      <c r="C263" t="inlineStr">
        <is>
          <t xml:space="preserve">CONCLUIDO	</t>
        </is>
      </c>
      <c r="D263" t="n">
        <v>5.0659</v>
      </c>
      <c r="E263" t="n">
        <v>19.74</v>
      </c>
      <c r="F263" t="n">
        <v>9.69</v>
      </c>
      <c r="G263" t="n">
        <v>4.58</v>
      </c>
      <c r="H263" t="n">
        <v>0.06</v>
      </c>
      <c r="I263" t="n">
        <v>127</v>
      </c>
      <c r="J263" t="n">
        <v>296.65</v>
      </c>
      <c r="K263" t="n">
        <v>61.82</v>
      </c>
      <c r="L263" t="n">
        <v>1</v>
      </c>
      <c r="M263" t="n">
        <v>125</v>
      </c>
      <c r="N263" t="n">
        <v>83.83</v>
      </c>
      <c r="O263" t="n">
        <v>36821.52</v>
      </c>
      <c r="P263" t="n">
        <v>175.52</v>
      </c>
      <c r="Q263" t="n">
        <v>606.11</v>
      </c>
      <c r="R263" t="n">
        <v>106.09</v>
      </c>
      <c r="S263" t="n">
        <v>21.88</v>
      </c>
      <c r="T263" t="n">
        <v>40485.25</v>
      </c>
      <c r="U263" t="n">
        <v>0.21</v>
      </c>
      <c r="V263" t="n">
        <v>0.64</v>
      </c>
      <c r="W263" t="n">
        <v>1.2</v>
      </c>
      <c r="X263" t="n">
        <v>2.63</v>
      </c>
      <c r="Y263" t="n">
        <v>1</v>
      </c>
      <c r="Z263" t="n">
        <v>10</v>
      </c>
    </row>
    <row r="264">
      <c r="A264" t="n">
        <v>1</v>
      </c>
      <c r="B264" t="n">
        <v>150</v>
      </c>
      <c r="C264" t="inlineStr">
        <is>
          <t xml:space="preserve">CONCLUIDO	</t>
        </is>
      </c>
      <c r="D264" t="n">
        <v>5.8131</v>
      </c>
      <c r="E264" t="n">
        <v>17.2</v>
      </c>
      <c r="F264" t="n">
        <v>8.98</v>
      </c>
      <c r="G264" t="n">
        <v>5.73</v>
      </c>
      <c r="H264" t="n">
        <v>0.07000000000000001</v>
      </c>
      <c r="I264" t="n">
        <v>94</v>
      </c>
      <c r="J264" t="n">
        <v>297.17</v>
      </c>
      <c r="K264" t="n">
        <v>61.82</v>
      </c>
      <c r="L264" t="n">
        <v>1.25</v>
      </c>
      <c r="M264" t="n">
        <v>92</v>
      </c>
      <c r="N264" t="n">
        <v>84.09999999999999</v>
      </c>
      <c r="O264" t="n">
        <v>36885.7</v>
      </c>
      <c r="P264" t="n">
        <v>162.31</v>
      </c>
      <c r="Q264" t="n">
        <v>606.02</v>
      </c>
      <c r="R264" t="n">
        <v>84.04000000000001</v>
      </c>
      <c r="S264" t="n">
        <v>21.88</v>
      </c>
      <c r="T264" t="n">
        <v>29628.56</v>
      </c>
      <c r="U264" t="n">
        <v>0.26</v>
      </c>
      <c r="V264" t="n">
        <v>0.6899999999999999</v>
      </c>
      <c r="W264" t="n">
        <v>1.15</v>
      </c>
      <c r="X264" t="n">
        <v>1.92</v>
      </c>
      <c r="Y264" t="n">
        <v>1</v>
      </c>
      <c r="Z264" t="n">
        <v>10</v>
      </c>
    </row>
    <row r="265">
      <c r="A265" t="n">
        <v>2</v>
      </c>
      <c r="B265" t="n">
        <v>150</v>
      </c>
      <c r="C265" t="inlineStr">
        <is>
          <t xml:space="preserve">CONCLUIDO	</t>
        </is>
      </c>
      <c r="D265" t="n">
        <v>6.3571</v>
      </c>
      <c r="E265" t="n">
        <v>15.73</v>
      </c>
      <c r="F265" t="n">
        <v>8.57</v>
      </c>
      <c r="G265" t="n">
        <v>6.85</v>
      </c>
      <c r="H265" t="n">
        <v>0.09</v>
      </c>
      <c r="I265" t="n">
        <v>75</v>
      </c>
      <c r="J265" t="n">
        <v>297.7</v>
      </c>
      <c r="K265" t="n">
        <v>61.82</v>
      </c>
      <c r="L265" t="n">
        <v>1.5</v>
      </c>
      <c r="M265" t="n">
        <v>73</v>
      </c>
      <c r="N265" t="n">
        <v>84.37</v>
      </c>
      <c r="O265" t="n">
        <v>36949.99</v>
      </c>
      <c r="P265" t="n">
        <v>154.41</v>
      </c>
      <c r="Q265" t="n">
        <v>606.11</v>
      </c>
      <c r="R265" t="n">
        <v>71.16</v>
      </c>
      <c r="S265" t="n">
        <v>21.88</v>
      </c>
      <c r="T265" t="n">
        <v>23283.84</v>
      </c>
      <c r="U265" t="n">
        <v>0.31</v>
      </c>
      <c r="V265" t="n">
        <v>0.72</v>
      </c>
      <c r="W265" t="n">
        <v>1.11</v>
      </c>
      <c r="X265" t="n">
        <v>1.51</v>
      </c>
      <c r="Y265" t="n">
        <v>1</v>
      </c>
      <c r="Z265" t="n">
        <v>10</v>
      </c>
    </row>
    <row r="266">
      <c r="A266" t="n">
        <v>3</v>
      </c>
      <c r="B266" t="n">
        <v>150</v>
      </c>
      <c r="C266" t="inlineStr">
        <is>
          <t xml:space="preserve">CONCLUIDO	</t>
        </is>
      </c>
      <c r="D266" t="n">
        <v>6.785</v>
      </c>
      <c r="E266" t="n">
        <v>14.74</v>
      </c>
      <c r="F266" t="n">
        <v>8.300000000000001</v>
      </c>
      <c r="G266" t="n">
        <v>8.029999999999999</v>
      </c>
      <c r="H266" t="n">
        <v>0.1</v>
      </c>
      <c r="I266" t="n">
        <v>62</v>
      </c>
      <c r="J266" t="n">
        <v>298.22</v>
      </c>
      <c r="K266" t="n">
        <v>61.82</v>
      </c>
      <c r="L266" t="n">
        <v>1.75</v>
      </c>
      <c r="M266" t="n">
        <v>60</v>
      </c>
      <c r="N266" t="n">
        <v>84.65000000000001</v>
      </c>
      <c r="O266" t="n">
        <v>37014.39</v>
      </c>
      <c r="P266" t="n">
        <v>149.17</v>
      </c>
      <c r="Q266" t="n">
        <v>605.9299999999999</v>
      </c>
      <c r="R266" t="n">
        <v>62.45</v>
      </c>
      <c r="S266" t="n">
        <v>21.88</v>
      </c>
      <c r="T266" t="n">
        <v>18992.66</v>
      </c>
      <c r="U266" t="n">
        <v>0.35</v>
      </c>
      <c r="V266" t="n">
        <v>0.75</v>
      </c>
      <c r="W266" t="n">
        <v>1.1</v>
      </c>
      <c r="X266" t="n">
        <v>1.24</v>
      </c>
      <c r="Y266" t="n">
        <v>1</v>
      </c>
      <c r="Z266" t="n">
        <v>10</v>
      </c>
    </row>
    <row r="267">
      <c r="A267" t="n">
        <v>4</v>
      </c>
      <c r="B267" t="n">
        <v>150</v>
      </c>
      <c r="C267" t="inlineStr">
        <is>
          <t xml:space="preserve">CONCLUIDO	</t>
        </is>
      </c>
      <c r="D267" t="n">
        <v>7.0796</v>
      </c>
      <c r="E267" t="n">
        <v>14.12</v>
      </c>
      <c r="F267" t="n">
        <v>8.130000000000001</v>
      </c>
      <c r="G267" t="n">
        <v>9.029999999999999</v>
      </c>
      <c r="H267" t="n">
        <v>0.12</v>
      </c>
      <c r="I267" t="n">
        <v>54</v>
      </c>
      <c r="J267" t="n">
        <v>298.74</v>
      </c>
      <c r="K267" t="n">
        <v>61.82</v>
      </c>
      <c r="L267" t="n">
        <v>2</v>
      </c>
      <c r="M267" t="n">
        <v>52</v>
      </c>
      <c r="N267" t="n">
        <v>84.92</v>
      </c>
      <c r="O267" t="n">
        <v>37078.91</v>
      </c>
      <c r="P267" t="n">
        <v>145.79</v>
      </c>
      <c r="Q267" t="n">
        <v>605.88</v>
      </c>
      <c r="R267" t="n">
        <v>57.5</v>
      </c>
      <c r="S267" t="n">
        <v>21.88</v>
      </c>
      <c r="T267" t="n">
        <v>16555.82</v>
      </c>
      <c r="U267" t="n">
        <v>0.38</v>
      </c>
      <c r="V267" t="n">
        <v>0.76</v>
      </c>
      <c r="W267" t="n">
        <v>1.08</v>
      </c>
      <c r="X267" t="n">
        <v>1.07</v>
      </c>
      <c r="Y267" t="n">
        <v>1</v>
      </c>
      <c r="Z267" t="n">
        <v>10</v>
      </c>
    </row>
    <row r="268">
      <c r="A268" t="n">
        <v>5</v>
      </c>
      <c r="B268" t="n">
        <v>150</v>
      </c>
      <c r="C268" t="inlineStr">
        <is>
          <t xml:space="preserve">CONCLUIDO	</t>
        </is>
      </c>
      <c r="D268" t="n">
        <v>7.3567</v>
      </c>
      <c r="E268" t="n">
        <v>13.59</v>
      </c>
      <c r="F268" t="n">
        <v>7.98</v>
      </c>
      <c r="G268" t="n">
        <v>10.19</v>
      </c>
      <c r="H268" t="n">
        <v>0.13</v>
      </c>
      <c r="I268" t="n">
        <v>47</v>
      </c>
      <c r="J268" t="n">
        <v>299.26</v>
      </c>
      <c r="K268" t="n">
        <v>61.82</v>
      </c>
      <c r="L268" t="n">
        <v>2.25</v>
      </c>
      <c r="M268" t="n">
        <v>45</v>
      </c>
      <c r="N268" t="n">
        <v>85.19</v>
      </c>
      <c r="O268" t="n">
        <v>37143.54</v>
      </c>
      <c r="P268" t="n">
        <v>142.86</v>
      </c>
      <c r="Q268" t="n">
        <v>605.99</v>
      </c>
      <c r="R268" t="n">
        <v>53.22</v>
      </c>
      <c r="S268" t="n">
        <v>21.88</v>
      </c>
      <c r="T268" t="n">
        <v>14451.29</v>
      </c>
      <c r="U268" t="n">
        <v>0.41</v>
      </c>
      <c r="V268" t="n">
        <v>0.77</v>
      </c>
      <c r="W268" t="n">
        <v>1.06</v>
      </c>
      <c r="X268" t="n">
        <v>0.93</v>
      </c>
      <c r="Y268" t="n">
        <v>1</v>
      </c>
      <c r="Z268" t="n">
        <v>10</v>
      </c>
    </row>
    <row r="269">
      <c r="A269" t="n">
        <v>6</v>
      </c>
      <c r="B269" t="n">
        <v>150</v>
      </c>
      <c r="C269" t="inlineStr">
        <is>
          <t xml:space="preserve">CONCLUIDO	</t>
        </is>
      </c>
      <c r="D269" t="n">
        <v>7.5683</v>
      </c>
      <c r="E269" t="n">
        <v>13.21</v>
      </c>
      <c r="F269" t="n">
        <v>7.88</v>
      </c>
      <c r="G269" t="n">
        <v>11.26</v>
      </c>
      <c r="H269" t="n">
        <v>0.15</v>
      </c>
      <c r="I269" t="n">
        <v>42</v>
      </c>
      <c r="J269" t="n">
        <v>299.79</v>
      </c>
      <c r="K269" t="n">
        <v>61.82</v>
      </c>
      <c r="L269" t="n">
        <v>2.5</v>
      </c>
      <c r="M269" t="n">
        <v>40</v>
      </c>
      <c r="N269" t="n">
        <v>85.47</v>
      </c>
      <c r="O269" t="n">
        <v>37208.42</v>
      </c>
      <c r="P269" t="n">
        <v>140.56</v>
      </c>
      <c r="Q269" t="n">
        <v>605.89</v>
      </c>
      <c r="R269" t="n">
        <v>49.81</v>
      </c>
      <c r="S269" t="n">
        <v>21.88</v>
      </c>
      <c r="T269" t="n">
        <v>12770.77</v>
      </c>
      <c r="U269" t="n">
        <v>0.44</v>
      </c>
      <c r="V269" t="n">
        <v>0.78</v>
      </c>
      <c r="W269" t="n">
        <v>1.06</v>
      </c>
      <c r="X269" t="n">
        <v>0.82</v>
      </c>
      <c r="Y269" t="n">
        <v>1</v>
      </c>
      <c r="Z269" t="n">
        <v>10</v>
      </c>
    </row>
    <row r="270">
      <c r="A270" t="n">
        <v>7</v>
      </c>
      <c r="B270" t="n">
        <v>150</v>
      </c>
      <c r="C270" t="inlineStr">
        <is>
          <t xml:space="preserve">CONCLUIDO	</t>
        </is>
      </c>
      <c r="D270" t="n">
        <v>7.7408</v>
      </c>
      <c r="E270" t="n">
        <v>12.92</v>
      </c>
      <c r="F270" t="n">
        <v>7.81</v>
      </c>
      <c r="G270" t="n">
        <v>12.33</v>
      </c>
      <c r="H270" t="n">
        <v>0.16</v>
      </c>
      <c r="I270" t="n">
        <v>38</v>
      </c>
      <c r="J270" t="n">
        <v>300.32</v>
      </c>
      <c r="K270" t="n">
        <v>61.82</v>
      </c>
      <c r="L270" t="n">
        <v>2.75</v>
      </c>
      <c r="M270" t="n">
        <v>36</v>
      </c>
      <c r="N270" t="n">
        <v>85.73999999999999</v>
      </c>
      <c r="O270" t="n">
        <v>37273.29</v>
      </c>
      <c r="P270" t="n">
        <v>139.08</v>
      </c>
      <c r="Q270" t="n">
        <v>605.85</v>
      </c>
      <c r="R270" t="n">
        <v>47.37</v>
      </c>
      <c r="S270" t="n">
        <v>21.88</v>
      </c>
      <c r="T270" t="n">
        <v>11571.01</v>
      </c>
      <c r="U270" t="n">
        <v>0.46</v>
      </c>
      <c r="V270" t="n">
        <v>0.79</v>
      </c>
      <c r="W270" t="n">
        <v>1.06</v>
      </c>
      <c r="X270" t="n">
        <v>0.75</v>
      </c>
      <c r="Y270" t="n">
        <v>1</v>
      </c>
      <c r="Z270" t="n">
        <v>10</v>
      </c>
    </row>
    <row r="271">
      <c r="A271" t="n">
        <v>8</v>
      </c>
      <c r="B271" t="n">
        <v>150</v>
      </c>
      <c r="C271" t="inlineStr">
        <is>
          <t xml:space="preserve">CONCLUIDO	</t>
        </is>
      </c>
      <c r="D271" t="n">
        <v>7.9325</v>
      </c>
      <c r="E271" t="n">
        <v>12.61</v>
      </c>
      <c r="F271" t="n">
        <v>7.72</v>
      </c>
      <c r="G271" t="n">
        <v>13.62</v>
      </c>
      <c r="H271" t="n">
        <v>0.18</v>
      </c>
      <c r="I271" t="n">
        <v>34</v>
      </c>
      <c r="J271" t="n">
        <v>300.84</v>
      </c>
      <c r="K271" t="n">
        <v>61.82</v>
      </c>
      <c r="L271" t="n">
        <v>3</v>
      </c>
      <c r="M271" t="n">
        <v>32</v>
      </c>
      <c r="N271" t="n">
        <v>86.02</v>
      </c>
      <c r="O271" t="n">
        <v>37338.27</v>
      </c>
      <c r="P271" t="n">
        <v>137.09</v>
      </c>
      <c r="Q271" t="n">
        <v>605.88</v>
      </c>
      <c r="R271" t="n">
        <v>44.5</v>
      </c>
      <c r="S271" t="n">
        <v>21.88</v>
      </c>
      <c r="T271" t="n">
        <v>10157.69</v>
      </c>
      <c r="U271" t="n">
        <v>0.49</v>
      </c>
      <c r="V271" t="n">
        <v>0.8</v>
      </c>
      <c r="W271" t="n">
        <v>1.05</v>
      </c>
      <c r="X271" t="n">
        <v>0.66</v>
      </c>
      <c r="Y271" t="n">
        <v>1</v>
      </c>
      <c r="Z271" t="n">
        <v>10</v>
      </c>
    </row>
    <row r="272">
      <c r="A272" t="n">
        <v>9</v>
      </c>
      <c r="B272" t="n">
        <v>150</v>
      </c>
      <c r="C272" t="inlineStr">
        <is>
          <t xml:space="preserve">CONCLUIDO	</t>
        </is>
      </c>
      <c r="D272" t="n">
        <v>8.0783</v>
      </c>
      <c r="E272" t="n">
        <v>12.38</v>
      </c>
      <c r="F272" t="n">
        <v>7.66</v>
      </c>
      <c r="G272" t="n">
        <v>14.82</v>
      </c>
      <c r="H272" t="n">
        <v>0.19</v>
      </c>
      <c r="I272" t="n">
        <v>31</v>
      </c>
      <c r="J272" t="n">
        <v>301.37</v>
      </c>
      <c r="K272" t="n">
        <v>61.82</v>
      </c>
      <c r="L272" t="n">
        <v>3.25</v>
      </c>
      <c r="M272" t="n">
        <v>29</v>
      </c>
      <c r="N272" t="n">
        <v>86.3</v>
      </c>
      <c r="O272" t="n">
        <v>37403.38</v>
      </c>
      <c r="P272" t="n">
        <v>135.62</v>
      </c>
      <c r="Q272" t="n">
        <v>605.9400000000001</v>
      </c>
      <c r="R272" t="n">
        <v>42.88</v>
      </c>
      <c r="S272" t="n">
        <v>21.88</v>
      </c>
      <c r="T272" t="n">
        <v>9362.280000000001</v>
      </c>
      <c r="U272" t="n">
        <v>0.51</v>
      </c>
      <c r="V272" t="n">
        <v>0.8100000000000001</v>
      </c>
      <c r="W272" t="n">
        <v>1.04</v>
      </c>
      <c r="X272" t="n">
        <v>0.6</v>
      </c>
      <c r="Y272" t="n">
        <v>1</v>
      </c>
      <c r="Z272" t="n">
        <v>10</v>
      </c>
    </row>
    <row r="273">
      <c r="A273" t="n">
        <v>10</v>
      </c>
      <c r="B273" t="n">
        <v>150</v>
      </c>
      <c r="C273" t="inlineStr">
        <is>
          <t xml:space="preserve">CONCLUIDO	</t>
        </is>
      </c>
      <c r="D273" t="n">
        <v>8.1677</v>
      </c>
      <c r="E273" t="n">
        <v>12.24</v>
      </c>
      <c r="F273" t="n">
        <v>7.63</v>
      </c>
      <c r="G273" t="n">
        <v>15.8</v>
      </c>
      <c r="H273" t="n">
        <v>0.21</v>
      </c>
      <c r="I273" t="n">
        <v>29</v>
      </c>
      <c r="J273" t="n">
        <v>301.9</v>
      </c>
      <c r="K273" t="n">
        <v>61.82</v>
      </c>
      <c r="L273" t="n">
        <v>3.5</v>
      </c>
      <c r="M273" t="n">
        <v>27</v>
      </c>
      <c r="N273" t="n">
        <v>86.58</v>
      </c>
      <c r="O273" t="n">
        <v>37468.6</v>
      </c>
      <c r="P273" t="n">
        <v>134.88</v>
      </c>
      <c r="Q273" t="n">
        <v>605.92</v>
      </c>
      <c r="R273" t="n">
        <v>42.09</v>
      </c>
      <c r="S273" t="n">
        <v>21.88</v>
      </c>
      <c r="T273" t="n">
        <v>8976.5</v>
      </c>
      <c r="U273" t="n">
        <v>0.52</v>
      </c>
      <c r="V273" t="n">
        <v>0.8100000000000001</v>
      </c>
      <c r="W273" t="n">
        <v>1.04</v>
      </c>
      <c r="X273" t="n">
        <v>0.58</v>
      </c>
      <c r="Y273" t="n">
        <v>1</v>
      </c>
      <c r="Z273" t="n">
        <v>10</v>
      </c>
    </row>
    <row r="274">
      <c r="A274" t="n">
        <v>11</v>
      </c>
      <c r="B274" t="n">
        <v>150</v>
      </c>
      <c r="C274" t="inlineStr">
        <is>
          <t xml:space="preserve">CONCLUIDO	</t>
        </is>
      </c>
      <c r="D274" t="n">
        <v>8.2852</v>
      </c>
      <c r="E274" t="n">
        <v>12.07</v>
      </c>
      <c r="F274" t="n">
        <v>7.57</v>
      </c>
      <c r="G274" t="n">
        <v>16.83</v>
      </c>
      <c r="H274" t="n">
        <v>0.22</v>
      </c>
      <c r="I274" t="n">
        <v>27</v>
      </c>
      <c r="J274" t="n">
        <v>302.43</v>
      </c>
      <c r="K274" t="n">
        <v>61.82</v>
      </c>
      <c r="L274" t="n">
        <v>3.75</v>
      </c>
      <c r="M274" t="n">
        <v>25</v>
      </c>
      <c r="N274" t="n">
        <v>86.86</v>
      </c>
      <c r="O274" t="n">
        <v>37533.94</v>
      </c>
      <c r="P274" t="n">
        <v>133.22</v>
      </c>
      <c r="Q274" t="n">
        <v>605.9400000000001</v>
      </c>
      <c r="R274" t="n">
        <v>39.95</v>
      </c>
      <c r="S274" t="n">
        <v>21.88</v>
      </c>
      <c r="T274" t="n">
        <v>7919.15</v>
      </c>
      <c r="U274" t="n">
        <v>0.55</v>
      </c>
      <c r="V274" t="n">
        <v>0.82</v>
      </c>
      <c r="W274" t="n">
        <v>1.04</v>
      </c>
      <c r="X274" t="n">
        <v>0.51</v>
      </c>
      <c r="Y274" t="n">
        <v>1</v>
      </c>
      <c r="Z274" t="n">
        <v>10</v>
      </c>
    </row>
    <row r="275">
      <c r="A275" t="n">
        <v>12</v>
      </c>
      <c r="B275" t="n">
        <v>150</v>
      </c>
      <c r="C275" t="inlineStr">
        <is>
          <t xml:space="preserve">CONCLUIDO	</t>
        </is>
      </c>
      <c r="D275" t="n">
        <v>8.377700000000001</v>
      </c>
      <c r="E275" t="n">
        <v>11.94</v>
      </c>
      <c r="F275" t="n">
        <v>7.55</v>
      </c>
      <c r="G275" t="n">
        <v>18.12</v>
      </c>
      <c r="H275" t="n">
        <v>0.24</v>
      </c>
      <c r="I275" t="n">
        <v>25</v>
      </c>
      <c r="J275" t="n">
        <v>302.96</v>
      </c>
      <c r="K275" t="n">
        <v>61.82</v>
      </c>
      <c r="L275" t="n">
        <v>4</v>
      </c>
      <c r="M275" t="n">
        <v>23</v>
      </c>
      <c r="N275" t="n">
        <v>87.14</v>
      </c>
      <c r="O275" t="n">
        <v>37599.4</v>
      </c>
      <c r="P275" t="n">
        <v>132.78</v>
      </c>
      <c r="Q275" t="n">
        <v>605.84</v>
      </c>
      <c r="R275" t="n">
        <v>39.4</v>
      </c>
      <c r="S275" t="n">
        <v>21.88</v>
      </c>
      <c r="T275" t="n">
        <v>7651.59</v>
      </c>
      <c r="U275" t="n">
        <v>0.5600000000000001</v>
      </c>
      <c r="V275" t="n">
        <v>0.82</v>
      </c>
      <c r="W275" t="n">
        <v>1.03</v>
      </c>
      <c r="X275" t="n">
        <v>0.49</v>
      </c>
      <c r="Y275" t="n">
        <v>1</v>
      </c>
      <c r="Z275" t="n">
        <v>10</v>
      </c>
    </row>
    <row r="276">
      <c r="A276" t="n">
        <v>13</v>
      </c>
      <c r="B276" t="n">
        <v>150</v>
      </c>
      <c r="C276" t="inlineStr">
        <is>
          <t xml:space="preserve">CONCLUIDO	</t>
        </is>
      </c>
      <c r="D276" t="n">
        <v>8.4335</v>
      </c>
      <c r="E276" t="n">
        <v>11.86</v>
      </c>
      <c r="F276" t="n">
        <v>7.53</v>
      </c>
      <c r="G276" t="n">
        <v>18.82</v>
      </c>
      <c r="H276" t="n">
        <v>0.25</v>
      </c>
      <c r="I276" t="n">
        <v>24</v>
      </c>
      <c r="J276" t="n">
        <v>303.49</v>
      </c>
      <c r="K276" t="n">
        <v>61.82</v>
      </c>
      <c r="L276" t="n">
        <v>4.25</v>
      </c>
      <c r="M276" t="n">
        <v>22</v>
      </c>
      <c r="N276" t="n">
        <v>87.42</v>
      </c>
      <c r="O276" t="n">
        <v>37664.98</v>
      </c>
      <c r="P276" t="n">
        <v>131.95</v>
      </c>
      <c r="Q276" t="n">
        <v>605.9400000000001</v>
      </c>
      <c r="R276" t="n">
        <v>38.76</v>
      </c>
      <c r="S276" t="n">
        <v>21.88</v>
      </c>
      <c r="T276" t="n">
        <v>7337.06</v>
      </c>
      <c r="U276" t="n">
        <v>0.5600000000000001</v>
      </c>
      <c r="V276" t="n">
        <v>0.82</v>
      </c>
      <c r="W276" t="n">
        <v>1.03</v>
      </c>
      <c r="X276" t="n">
        <v>0.47</v>
      </c>
      <c r="Y276" t="n">
        <v>1</v>
      </c>
      <c r="Z276" t="n">
        <v>10</v>
      </c>
    </row>
    <row r="277">
      <c r="A277" t="n">
        <v>14</v>
      </c>
      <c r="B277" t="n">
        <v>150</v>
      </c>
      <c r="C277" t="inlineStr">
        <is>
          <t xml:space="preserve">CONCLUIDO	</t>
        </is>
      </c>
      <c r="D277" t="n">
        <v>8.5549</v>
      </c>
      <c r="E277" t="n">
        <v>11.69</v>
      </c>
      <c r="F277" t="n">
        <v>7.47</v>
      </c>
      <c r="G277" t="n">
        <v>20.37</v>
      </c>
      <c r="H277" t="n">
        <v>0.26</v>
      </c>
      <c r="I277" t="n">
        <v>22</v>
      </c>
      <c r="J277" t="n">
        <v>304.03</v>
      </c>
      <c r="K277" t="n">
        <v>61.82</v>
      </c>
      <c r="L277" t="n">
        <v>4.5</v>
      </c>
      <c r="M277" t="n">
        <v>20</v>
      </c>
      <c r="N277" t="n">
        <v>87.7</v>
      </c>
      <c r="O277" t="n">
        <v>37730.68</v>
      </c>
      <c r="P277" t="n">
        <v>130.69</v>
      </c>
      <c r="Q277" t="n">
        <v>605.84</v>
      </c>
      <c r="R277" t="n">
        <v>37.03</v>
      </c>
      <c r="S277" t="n">
        <v>21.88</v>
      </c>
      <c r="T277" t="n">
        <v>6483.72</v>
      </c>
      <c r="U277" t="n">
        <v>0.59</v>
      </c>
      <c r="V277" t="n">
        <v>0.83</v>
      </c>
      <c r="W277" t="n">
        <v>1.02</v>
      </c>
      <c r="X277" t="n">
        <v>0.41</v>
      </c>
      <c r="Y277" t="n">
        <v>1</v>
      </c>
      <c r="Z277" t="n">
        <v>10</v>
      </c>
    </row>
    <row r="278">
      <c r="A278" t="n">
        <v>15</v>
      </c>
      <c r="B278" t="n">
        <v>150</v>
      </c>
      <c r="C278" t="inlineStr">
        <is>
          <t xml:space="preserve">CONCLUIDO	</t>
        </is>
      </c>
      <c r="D278" t="n">
        <v>8.616199999999999</v>
      </c>
      <c r="E278" t="n">
        <v>11.61</v>
      </c>
      <c r="F278" t="n">
        <v>7.44</v>
      </c>
      <c r="G278" t="n">
        <v>21.26</v>
      </c>
      <c r="H278" t="n">
        <v>0.28</v>
      </c>
      <c r="I278" t="n">
        <v>21</v>
      </c>
      <c r="J278" t="n">
        <v>304.56</v>
      </c>
      <c r="K278" t="n">
        <v>61.82</v>
      </c>
      <c r="L278" t="n">
        <v>4.75</v>
      </c>
      <c r="M278" t="n">
        <v>19</v>
      </c>
      <c r="N278" t="n">
        <v>87.98999999999999</v>
      </c>
      <c r="O278" t="n">
        <v>37796.51</v>
      </c>
      <c r="P278" t="n">
        <v>129.91</v>
      </c>
      <c r="Q278" t="n">
        <v>605.87</v>
      </c>
      <c r="R278" t="n">
        <v>35.99</v>
      </c>
      <c r="S278" t="n">
        <v>21.88</v>
      </c>
      <c r="T278" t="n">
        <v>5966.32</v>
      </c>
      <c r="U278" t="n">
        <v>0.61</v>
      </c>
      <c r="V278" t="n">
        <v>0.83</v>
      </c>
      <c r="W278" t="n">
        <v>1.02</v>
      </c>
      <c r="X278" t="n">
        <v>0.38</v>
      </c>
      <c r="Y278" t="n">
        <v>1</v>
      </c>
      <c r="Z278" t="n">
        <v>10</v>
      </c>
    </row>
    <row r="279">
      <c r="A279" t="n">
        <v>16</v>
      </c>
      <c r="B279" t="n">
        <v>150</v>
      </c>
      <c r="C279" t="inlineStr">
        <is>
          <t xml:space="preserve">CONCLUIDO	</t>
        </is>
      </c>
      <c r="D279" t="n">
        <v>8.6595</v>
      </c>
      <c r="E279" t="n">
        <v>11.55</v>
      </c>
      <c r="F279" t="n">
        <v>7.44</v>
      </c>
      <c r="G279" t="n">
        <v>22.32</v>
      </c>
      <c r="H279" t="n">
        <v>0.29</v>
      </c>
      <c r="I279" t="n">
        <v>20</v>
      </c>
      <c r="J279" t="n">
        <v>305.09</v>
      </c>
      <c r="K279" t="n">
        <v>61.82</v>
      </c>
      <c r="L279" t="n">
        <v>5</v>
      </c>
      <c r="M279" t="n">
        <v>18</v>
      </c>
      <c r="N279" t="n">
        <v>88.27</v>
      </c>
      <c r="O279" t="n">
        <v>37862.45</v>
      </c>
      <c r="P279" t="n">
        <v>129.53</v>
      </c>
      <c r="Q279" t="n">
        <v>605.89</v>
      </c>
      <c r="R279" t="n">
        <v>35.89</v>
      </c>
      <c r="S279" t="n">
        <v>21.88</v>
      </c>
      <c r="T279" t="n">
        <v>5923.69</v>
      </c>
      <c r="U279" t="n">
        <v>0.61</v>
      </c>
      <c r="V279" t="n">
        <v>0.83</v>
      </c>
      <c r="W279" t="n">
        <v>1.03</v>
      </c>
      <c r="X279" t="n">
        <v>0.38</v>
      </c>
      <c r="Y279" t="n">
        <v>1</v>
      </c>
      <c r="Z279" t="n">
        <v>10</v>
      </c>
    </row>
    <row r="280">
      <c r="A280" t="n">
        <v>17</v>
      </c>
      <c r="B280" t="n">
        <v>150</v>
      </c>
      <c r="C280" t="inlineStr">
        <is>
          <t xml:space="preserve">CONCLUIDO	</t>
        </is>
      </c>
      <c r="D280" t="n">
        <v>8.7163</v>
      </c>
      <c r="E280" t="n">
        <v>11.47</v>
      </c>
      <c r="F280" t="n">
        <v>7.42</v>
      </c>
      <c r="G280" t="n">
        <v>23.43</v>
      </c>
      <c r="H280" t="n">
        <v>0.31</v>
      </c>
      <c r="I280" t="n">
        <v>19</v>
      </c>
      <c r="J280" t="n">
        <v>305.63</v>
      </c>
      <c r="K280" t="n">
        <v>61.82</v>
      </c>
      <c r="L280" t="n">
        <v>5.25</v>
      </c>
      <c r="M280" t="n">
        <v>17</v>
      </c>
      <c r="N280" t="n">
        <v>88.56</v>
      </c>
      <c r="O280" t="n">
        <v>37928.52</v>
      </c>
      <c r="P280" t="n">
        <v>128.56</v>
      </c>
      <c r="Q280" t="n">
        <v>605.85</v>
      </c>
      <c r="R280" t="n">
        <v>35.34</v>
      </c>
      <c r="S280" t="n">
        <v>21.88</v>
      </c>
      <c r="T280" t="n">
        <v>5652.43</v>
      </c>
      <c r="U280" t="n">
        <v>0.62</v>
      </c>
      <c r="V280" t="n">
        <v>0.83</v>
      </c>
      <c r="W280" t="n">
        <v>1.02</v>
      </c>
      <c r="X280" t="n">
        <v>0.36</v>
      </c>
      <c r="Y280" t="n">
        <v>1</v>
      </c>
      <c r="Z280" t="n">
        <v>10</v>
      </c>
    </row>
    <row r="281">
      <c r="A281" t="n">
        <v>18</v>
      </c>
      <c r="B281" t="n">
        <v>150</v>
      </c>
      <c r="C281" t="inlineStr">
        <is>
          <t xml:space="preserve">CONCLUIDO	</t>
        </is>
      </c>
      <c r="D281" t="n">
        <v>8.770899999999999</v>
      </c>
      <c r="E281" t="n">
        <v>11.4</v>
      </c>
      <c r="F281" t="n">
        <v>7.4</v>
      </c>
      <c r="G281" t="n">
        <v>24.68</v>
      </c>
      <c r="H281" t="n">
        <v>0.32</v>
      </c>
      <c r="I281" t="n">
        <v>18</v>
      </c>
      <c r="J281" t="n">
        <v>306.17</v>
      </c>
      <c r="K281" t="n">
        <v>61.82</v>
      </c>
      <c r="L281" t="n">
        <v>5.5</v>
      </c>
      <c r="M281" t="n">
        <v>16</v>
      </c>
      <c r="N281" t="n">
        <v>88.84</v>
      </c>
      <c r="O281" t="n">
        <v>37994.72</v>
      </c>
      <c r="P281" t="n">
        <v>127.98</v>
      </c>
      <c r="Q281" t="n">
        <v>605.84</v>
      </c>
      <c r="R281" t="n">
        <v>35.15</v>
      </c>
      <c r="S281" t="n">
        <v>21.88</v>
      </c>
      <c r="T281" t="n">
        <v>5559.99</v>
      </c>
      <c r="U281" t="n">
        <v>0.62</v>
      </c>
      <c r="V281" t="n">
        <v>0.84</v>
      </c>
      <c r="W281" t="n">
        <v>1.01</v>
      </c>
      <c r="X281" t="n">
        <v>0.35</v>
      </c>
      <c r="Y281" t="n">
        <v>1</v>
      </c>
      <c r="Z281" t="n">
        <v>10</v>
      </c>
    </row>
    <row r="282">
      <c r="A282" t="n">
        <v>19</v>
      </c>
      <c r="B282" t="n">
        <v>150</v>
      </c>
      <c r="C282" t="inlineStr">
        <is>
          <t xml:space="preserve">CONCLUIDO	</t>
        </is>
      </c>
      <c r="D282" t="n">
        <v>8.830500000000001</v>
      </c>
      <c r="E282" t="n">
        <v>11.32</v>
      </c>
      <c r="F282" t="n">
        <v>7.38</v>
      </c>
      <c r="G282" t="n">
        <v>26.06</v>
      </c>
      <c r="H282" t="n">
        <v>0.33</v>
      </c>
      <c r="I282" t="n">
        <v>17</v>
      </c>
      <c r="J282" t="n">
        <v>306.7</v>
      </c>
      <c r="K282" t="n">
        <v>61.82</v>
      </c>
      <c r="L282" t="n">
        <v>5.75</v>
      </c>
      <c r="M282" t="n">
        <v>15</v>
      </c>
      <c r="N282" t="n">
        <v>89.13</v>
      </c>
      <c r="O282" t="n">
        <v>38061.04</v>
      </c>
      <c r="P282" t="n">
        <v>127.37</v>
      </c>
      <c r="Q282" t="n">
        <v>605.85</v>
      </c>
      <c r="R282" t="n">
        <v>34.25</v>
      </c>
      <c r="S282" t="n">
        <v>21.88</v>
      </c>
      <c r="T282" t="n">
        <v>5115.81</v>
      </c>
      <c r="U282" t="n">
        <v>0.64</v>
      </c>
      <c r="V282" t="n">
        <v>0.84</v>
      </c>
      <c r="W282" t="n">
        <v>1.02</v>
      </c>
      <c r="X282" t="n">
        <v>0.33</v>
      </c>
      <c r="Y282" t="n">
        <v>1</v>
      </c>
      <c r="Z282" t="n">
        <v>10</v>
      </c>
    </row>
    <row r="283">
      <c r="A283" t="n">
        <v>20</v>
      </c>
      <c r="B283" t="n">
        <v>150</v>
      </c>
      <c r="C283" t="inlineStr">
        <is>
          <t xml:space="preserve">CONCLUIDO	</t>
        </is>
      </c>
      <c r="D283" t="n">
        <v>8.841100000000001</v>
      </c>
      <c r="E283" t="n">
        <v>11.31</v>
      </c>
      <c r="F283" t="n">
        <v>7.37</v>
      </c>
      <c r="G283" t="n">
        <v>26.01</v>
      </c>
      <c r="H283" t="n">
        <v>0.35</v>
      </c>
      <c r="I283" t="n">
        <v>17</v>
      </c>
      <c r="J283" t="n">
        <v>307.24</v>
      </c>
      <c r="K283" t="n">
        <v>61.82</v>
      </c>
      <c r="L283" t="n">
        <v>6</v>
      </c>
      <c r="M283" t="n">
        <v>15</v>
      </c>
      <c r="N283" t="n">
        <v>89.42</v>
      </c>
      <c r="O283" t="n">
        <v>38127.48</v>
      </c>
      <c r="P283" t="n">
        <v>126.92</v>
      </c>
      <c r="Q283" t="n">
        <v>605.9</v>
      </c>
      <c r="R283" t="n">
        <v>33.92</v>
      </c>
      <c r="S283" t="n">
        <v>21.88</v>
      </c>
      <c r="T283" t="n">
        <v>4952.23</v>
      </c>
      <c r="U283" t="n">
        <v>0.65</v>
      </c>
      <c r="V283" t="n">
        <v>0.84</v>
      </c>
      <c r="W283" t="n">
        <v>1.01</v>
      </c>
      <c r="X283" t="n">
        <v>0.31</v>
      </c>
      <c r="Y283" t="n">
        <v>1</v>
      </c>
      <c r="Z283" t="n">
        <v>10</v>
      </c>
    </row>
    <row r="284">
      <c r="A284" t="n">
        <v>21</v>
      </c>
      <c r="B284" t="n">
        <v>150</v>
      </c>
      <c r="C284" t="inlineStr">
        <is>
          <t xml:space="preserve">CONCLUIDO	</t>
        </is>
      </c>
      <c r="D284" t="n">
        <v>8.888199999999999</v>
      </c>
      <c r="E284" t="n">
        <v>11.25</v>
      </c>
      <c r="F284" t="n">
        <v>7.36</v>
      </c>
      <c r="G284" t="n">
        <v>27.62</v>
      </c>
      <c r="H284" t="n">
        <v>0.36</v>
      </c>
      <c r="I284" t="n">
        <v>16</v>
      </c>
      <c r="J284" t="n">
        <v>307.78</v>
      </c>
      <c r="K284" t="n">
        <v>61.82</v>
      </c>
      <c r="L284" t="n">
        <v>6.25</v>
      </c>
      <c r="M284" t="n">
        <v>14</v>
      </c>
      <c r="N284" t="n">
        <v>89.70999999999999</v>
      </c>
      <c r="O284" t="n">
        <v>38194.05</v>
      </c>
      <c r="P284" t="n">
        <v>126.43</v>
      </c>
      <c r="Q284" t="n">
        <v>605.85</v>
      </c>
      <c r="R284" t="n">
        <v>33.7</v>
      </c>
      <c r="S284" t="n">
        <v>21.88</v>
      </c>
      <c r="T284" t="n">
        <v>4845.96</v>
      </c>
      <c r="U284" t="n">
        <v>0.65</v>
      </c>
      <c r="V284" t="n">
        <v>0.84</v>
      </c>
      <c r="W284" t="n">
        <v>1.02</v>
      </c>
      <c r="X284" t="n">
        <v>0.31</v>
      </c>
      <c r="Y284" t="n">
        <v>1</v>
      </c>
      <c r="Z284" t="n">
        <v>10</v>
      </c>
    </row>
    <row r="285">
      <c r="A285" t="n">
        <v>22</v>
      </c>
      <c r="B285" t="n">
        <v>150</v>
      </c>
      <c r="C285" t="inlineStr">
        <is>
          <t xml:space="preserve">CONCLUIDO	</t>
        </is>
      </c>
      <c r="D285" t="n">
        <v>8.959199999999999</v>
      </c>
      <c r="E285" t="n">
        <v>11.16</v>
      </c>
      <c r="F285" t="n">
        <v>7.33</v>
      </c>
      <c r="G285" t="n">
        <v>29.32</v>
      </c>
      <c r="H285" t="n">
        <v>0.38</v>
      </c>
      <c r="I285" t="n">
        <v>15</v>
      </c>
      <c r="J285" t="n">
        <v>308.32</v>
      </c>
      <c r="K285" t="n">
        <v>61.82</v>
      </c>
      <c r="L285" t="n">
        <v>6.5</v>
      </c>
      <c r="M285" t="n">
        <v>13</v>
      </c>
      <c r="N285" t="n">
        <v>90</v>
      </c>
      <c r="O285" t="n">
        <v>38260.74</v>
      </c>
      <c r="P285" t="n">
        <v>125.37</v>
      </c>
      <c r="Q285" t="n">
        <v>605.84</v>
      </c>
      <c r="R285" t="n">
        <v>32.59</v>
      </c>
      <c r="S285" t="n">
        <v>21.88</v>
      </c>
      <c r="T285" t="n">
        <v>4298.58</v>
      </c>
      <c r="U285" t="n">
        <v>0.67</v>
      </c>
      <c r="V285" t="n">
        <v>0.84</v>
      </c>
      <c r="W285" t="n">
        <v>1.02</v>
      </c>
      <c r="X285" t="n">
        <v>0.27</v>
      </c>
      <c r="Y285" t="n">
        <v>1</v>
      </c>
      <c r="Z285" t="n">
        <v>10</v>
      </c>
    </row>
    <row r="286">
      <c r="A286" t="n">
        <v>23</v>
      </c>
      <c r="B286" t="n">
        <v>150</v>
      </c>
      <c r="C286" t="inlineStr">
        <is>
          <t xml:space="preserve">CONCLUIDO	</t>
        </is>
      </c>
      <c r="D286" t="n">
        <v>8.959</v>
      </c>
      <c r="E286" t="n">
        <v>11.16</v>
      </c>
      <c r="F286" t="n">
        <v>7.33</v>
      </c>
      <c r="G286" t="n">
        <v>29.33</v>
      </c>
      <c r="H286" t="n">
        <v>0.39</v>
      </c>
      <c r="I286" t="n">
        <v>15</v>
      </c>
      <c r="J286" t="n">
        <v>308.86</v>
      </c>
      <c r="K286" t="n">
        <v>61.82</v>
      </c>
      <c r="L286" t="n">
        <v>6.75</v>
      </c>
      <c r="M286" t="n">
        <v>13</v>
      </c>
      <c r="N286" t="n">
        <v>90.29000000000001</v>
      </c>
      <c r="O286" t="n">
        <v>38327.57</v>
      </c>
      <c r="P286" t="n">
        <v>124.78</v>
      </c>
      <c r="Q286" t="n">
        <v>605.88</v>
      </c>
      <c r="R286" t="n">
        <v>32.66</v>
      </c>
      <c r="S286" t="n">
        <v>21.88</v>
      </c>
      <c r="T286" t="n">
        <v>4332.69</v>
      </c>
      <c r="U286" t="n">
        <v>0.67</v>
      </c>
      <c r="V286" t="n">
        <v>0.84</v>
      </c>
      <c r="W286" t="n">
        <v>1.01</v>
      </c>
      <c r="X286" t="n">
        <v>0.27</v>
      </c>
      <c r="Y286" t="n">
        <v>1</v>
      </c>
      <c r="Z286" t="n">
        <v>10</v>
      </c>
    </row>
    <row r="287">
      <c r="A287" t="n">
        <v>24</v>
      </c>
      <c r="B287" t="n">
        <v>150</v>
      </c>
      <c r="C287" t="inlineStr">
        <is>
          <t xml:space="preserve">CONCLUIDO	</t>
        </is>
      </c>
      <c r="D287" t="n">
        <v>9.023899999999999</v>
      </c>
      <c r="E287" t="n">
        <v>11.08</v>
      </c>
      <c r="F287" t="n">
        <v>7.31</v>
      </c>
      <c r="G287" t="n">
        <v>31.31</v>
      </c>
      <c r="H287" t="n">
        <v>0.4</v>
      </c>
      <c r="I287" t="n">
        <v>14</v>
      </c>
      <c r="J287" t="n">
        <v>309.41</v>
      </c>
      <c r="K287" t="n">
        <v>61.82</v>
      </c>
      <c r="L287" t="n">
        <v>7</v>
      </c>
      <c r="M287" t="n">
        <v>12</v>
      </c>
      <c r="N287" t="n">
        <v>90.59</v>
      </c>
      <c r="O287" t="n">
        <v>38394.52</v>
      </c>
      <c r="P287" t="n">
        <v>124.25</v>
      </c>
      <c r="Q287" t="n">
        <v>605.84</v>
      </c>
      <c r="R287" t="n">
        <v>32.01</v>
      </c>
      <c r="S287" t="n">
        <v>21.88</v>
      </c>
      <c r="T287" t="n">
        <v>4009.8</v>
      </c>
      <c r="U287" t="n">
        <v>0.68</v>
      </c>
      <c r="V287" t="n">
        <v>0.85</v>
      </c>
      <c r="W287" t="n">
        <v>1.01</v>
      </c>
      <c r="X287" t="n">
        <v>0.25</v>
      </c>
      <c r="Y287" t="n">
        <v>1</v>
      </c>
      <c r="Z287" t="n">
        <v>10</v>
      </c>
    </row>
    <row r="288">
      <c r="A288" t="n">
        <v>25</v>
      </c>
      <c r="B288" t="n">
        <v>150</v>
      </c>
      <c r="C288" t="inlineStr">
        <is>
          <t xml:space="preserve">CONCLUIDO	</t>
        </is>
      </c>
      <c r="D288" t="n">
        <v>9.011699999999999</v>
      </c>
      <c r="E288" t="n">
        <v>11.1</v>
      </c>
      <c r="F288" t="n">
        <v>7.32</v>
      </c>
      <c r="G288" t="n">
        <v>31.38</v>
      </c>
      <c r="H288" t="n">
        <v>0.42</v>
      </c>
      <c r="I288" t="n">
        <v>14</v>
      </c>
      <c r="J288" t="n">
        <v>309.95</v>
      </c>
      <c r="K288" t="n">
        <v>61.82</v>
      </c>
      <c r="L288" t="n">
        <v>7.25</v>
      </c>
      <c r="M288" t="n">
        <v>12</v>
      </c>
      <c r="N288" t="n">
        <v>90.88</v>
      </c>
      <c r="O288" t="n">
        <v>38461.6</v>
      </c>
      <c r="P288" t="n">
        <v>124.4</v>
      </c>
      <c r="Q288" t="n">
        <v>605.86</v>
      </c>
      <c r="R288" t="n">
        <v>32.4</v>
      </c>
      <c r="S288" t="n">
        <v>21.88</v>
      </c>
      <c r="T288" t="n">
        <v>4206.23</v>
      </c>
      <c r="U288" t="n">
        <v>0.68</v>
      </c>
      <c r="V288" t="n">
        <v>0.84</v>
      </c>
      <c r="W288" t="n">
        <v>1.01</v>
      </c>
      <c r="X288" t="n">
        <v>0.26</v>
      </c>
      <c r="Y288" t="n">
        <v>1</v>
      </c>
      <c r="Z288" t="n">
        <v>10</v>
      </c>
    </row>
    <row r="289">
      <c r="A289" t="n">
        <v>26</v>
      </c>
      <c r="B289" t="n">
        <v>150</v>
      </c>
      <c r="C289" t="inlineStr">
        <is>
          <t xml:space="preserve">CONCLUIDO	</t>
        </is>
      </c>
      <c r="D289" t="n">
        <v>9.072800000000001</v>
      </c>
      <c r="E289" t="n">
        <v>11.02</v>
      </c>
      <c r="F289" t="n">
        <v>7.3</v>
      </c>
      <c r="G289" t="n">
        <v>33.7</v>
      </c>
      <c r="H289" t="n">
        <v>0.43</v>
      </c>
      <c r="I289" t="n">
        <v>13</v>
      </c>
      <c r="J289" t="n">
        <v>310.5</v>
      </c>
      <c r="K289" t="n">
        <v>61.82</v>
      </c>
      <c r="L289" t="n">
        <v>7.5</v>
      </c>
      <c r="M289" t="n">
        <v>11</v>
      </c>
      <c r="N289" t="n">
        <v>91.18000000000001</v>
      </c>
      <c r="O289" t="n">
        <v>38528.81</v>
      </c>
      <c r="P289" t="n">
        <v>123.35</v>
      </c>
      <c r="Q289" t="n">
        <v>605.85</v>
      </c>
      <c r="R289" t="n">
        <v>31.68</v>
      </c>
      <c r="S289" t="n">
        <v>21.88</v>
      </c>
      <c r="T289" t="n">
        <v>3851.83</v>
      </c>
      <c r="U289" t="n">
        <v>0.6899999999999999</v>
      </c>
      <c r="V289" t="n">
        <v>0.85</v>
      </c>
      <c r="W289" t="n">
        <v>1.01</v>
      </c>
      <c r="X289" t="n">
        <v>0.24</v>
      </c>
      <c r="Y289" t="n">
        <v>1</v>
      </c>
      <c r="Z289" t="n">
        <v>10</v>
      </c>
    </row>
    <row r="290">
      <c r="A290" t="n">
        <v>27</v>
      </c>
      <c r="B290" t="n">
        <v>150</v>
      </c>
      <c r="C290" t="inlineStr">
        <is>
          <t xml:space="preserve">CONCLUIDO	</t>
        </is>
      </c>
      <c r="D290" t="n">
        <v>9.0717</v>
      </c>
      <c r="E290" t="n">
        <v>11.02</v>
      </c>
      <c r="F290" t="n">
        <v>7.3</v>
      </c>
      <c r="G290" t="n">
        <v>33.71</v>
      </c>
      <c r="H290" t="n">
        <v>0.44</v>
      </c>
      <c r="I290" t="n">
        <v>13</v>
      </c>
      <c r="J290" t="n">
        <v>311.04</v>
      </c>
      <c r="K290" t="n">
        <v>61.82</v>
      </c>
      <c r="L290" t="n">
        <v>7.75</v>
      </c>
      <c r="M290" t="n">
        <v>11</v>
      </c>
      <c r="N290" t="n">
        <v>91.47</v>
      </c>
      <c r="O290" t="n">
        <v>38596.15</v>
      </c>
      <c r="P290" t="n">
        <v>123.56</v>
      </c>
      <c r="Q290" t="n">
        <v>605.9299999999999</v>
      </c>
      <c r="R290" t="n">
        <v>32</v>
      </c>
      <c r="S290" t="n">
        <v>21.88</v>
      </c>
      <c r="T290" t="n">
        <v>4010.08</v>
      </c>
      <c r="U290" t="n">
        <v>0.68</v>
      </c>
      <c r="V290" t="n">
        <v>0.85</v>
      </c>
      <c r="W290" t="n">
        <v>1</v>
      </c>
      <c r="X290" t="n">
        <v>0.25</v>
      </c>
      <c r="Y290" t="n">
        <v>1</v>
      </c>
      <c r="Z290" t="n">
        <v>10</v>
      </c>
    </row>
    <row r="291">
      <c r="A291" t="n">
        <v>28</v>
      </c>
      <c r="B291" t="n">
        <v>150</v>
      </c>
      <c r="C291" t="inlineStr">
        <is>
          <t xml:space="preserve">CONCLUIDO	</t>
        </is>
      </c>
      <c r="D291" t="n">
        <v>9.1417</v>
      </c>
      <c r="E291" t="n">
        <v>10.94</v>
      </c>
      <c r="F291" t="n">
        <v>7.28</v>
      </c>
      <c r="G291" t="n">
        <v>36.38</v>
      </c>
      <c r="H291" t="n">
        <v>0.46</v>
      </c>
      <c r="I291" t="n">
        <v>12</v>
      </c>
      <c r="J291" t="n">
        <v>311.59</v>
      </c>
      <c r="K291" t="n">
        <v>61.82</v>
      </c>
      <c r="L291" t="n">
        <v>8</v>
      </c>
      <c r="M291" t="n">
        <v>10</v>
      </c>
      <c r="N291" t="n">
        <v>91.77</v>
      </c>
      <c r="O291" t="n">
        <v>38663.62</v>
      </c>
      <c r="P291" t="n">
        <v>122.28</v>
      </c>
      <c r="Q291" t="n">
        <v>605.84</v>
      </c>
      <c r="R291" t="n">
        <v>30.96</v>
      </c>
      <c r="S291" t="n">
        <v>21.88</v>
      </c>
      <c r="T291" t="n">
        <v>3499.14</v>
      </c>
      <c r="U291" t="n">
        <v>0.71</v>
      </c>
      <c r="V291" t="n">
        <v>0.85</v>
      </c>
      <c r="W291" t="n">
        <v>1.01</v>
      </c>
      <c r="X291" t="n">
        <v>0.22</v>
      </c>
      <c r="Y291" t="n">
        <v>1</v>
      </c>
      <c r="Z291" t="n">
        <v>10</v>
      </c>
    </row>
    <row r="292">
      <c r="A292" t="n">
        <v>29</v>
      </c>
      <c r="B292" t="n">
        <v>150</v>
      </c>
      <c r="C292" t="inlineStr">
        <is>
          <t xml:space="preserve">CONCLUIDO	</t>
        </is>
      </c>
      <c r="D292" t="n">
        <v>9.1373</v>
      </c>
      <c r="E292" t="n">
        <v>10.94</v>
      </c>
      <c r="F292" t="n">
        <v>7.28</v>
      </c>
      <c r="G292" t="n">
        <v>36.4</v>
      </c>
      <c r="H292" t="n">
        <v>0.47</v>
      </c>
      <c r="I292" t="n">
        <v>12</v>
      </c>
      <c r="J292" t="n">
        <v>312.14</v>
      </c>
      <c r="K292" t="n">
        <v>61.82</v>
      </c>
      <c r="L292" t="n">
        <v>8.25</v>
      </c>
      <c r="M292" t="n">
        <v>10</v>
      </c>
      <c r="N292" t="n">
        <v>92.06999999999999</v>
      </c>
      <c r="O292" t="n">
        <v>38731.35</v>
      </c>
      <c r="P292" t="n">
        <v>122.13</v>
      </c>
      <c r="Q292" t="n">
        <v>605.86</v>
      </c>
      <c r="R292" t="n">
        <v>31.14</v>
      </c>
      <c r="S292" t="n">
        <v>21.88</v>
      </c>
      <c r="T292" t="n">
        <v>3588.49</v>
      </c>
      <c r="U292" t="n">
        <v>0.7</v>
      </c>
      <c r="V292" t="n">
        <v>0.85</v>
      </c>
      <c r="W292" t="n">
        <v>1.01</v>
      </c>
      <c r="X292" t="n">
        <v>0.22</v>
      </c>
      <c r="Y292" t="n">
        <v>1</v>
      </c>
      <c r="Z292" t="n">
        <v>10</v>
      </c>
    </row>
    <row r="293">
      <c r="A293" t="n">
        <v>30</v>
      </c>
      <c r="B293" t="n">
        <v>150</v>
      </c>
      <c r="C293" t="inlineStr">
        <is>
          <t xml:space="preserve">CONCLUIDO	</t>
        </is>
      </c>
      <c r="D293" t="n">
        <v>9.1396</v>
      </c>
      <c r="E293" t="n">
        <v>10.94</v>
      </c>
      <c r="F293" t="n">
        <v>7.28</v>
      </c>
      <c r="G293" t="n">
        <v>36.39</v>
      </c>
      <c r="H293" t="n">
        <v>0.48</v>
      </c>
      <c r="I293" t="n">
        <v>12</v>
      </c>
      <c r="J293" t="n">
        <v>312.69</v>
      </c>
      <c r="K293" t="n">
        <v>61.82</v>
      </c>
      <c r="L293" t="n">
        <v>8.5</v>
      </c>
      <c r="M293" t="n">
        <v>10</v>
      </c>
      <c r="N293" t="n">
        <v>92.37</v>
      </c>
      <c r="O293" t="n">
        <v>38799.09</v>
      </c>
      <c r="P293" t="n">
        <v>121.98</v>
      </c>
      <c r="Q293" t="n">
        <v>605.9400000000001</v>
      </c>
      <c r="R293" t="n">
        <v>31.02</v>
      </c>
      <c r="S293" t="n">
        <v>21.88</v>
      </c>
      <c r="T293" t="n">
        <v>3525.76</v>
      </c>
      <c r="U293" t="n">
        <v>0.71</v>
      </c>
      <c r="V293" t="n">
        <v>0.85</v>
      </c>
      <c r="W293" t="n">
        <v>1.01</v>
      </c>
      <c r="X293" t="n">
        <v>0.22</v>
      </c>
      <c r="Y293" t="n">
        <v>1</v>
      </c>
      <c r="Z293" t="n">
        <v>10</v>
      </c>
    </row>
    <row r="294">
      <c r="A294" t="n">
        <v>31</v>
      </c>
      <c r="B294" t="n">
        <v>150</v>
      </c>
      <c r="C294" t="inlineStr">
        <is>
          <t xml:space="preserve">CONCLUIDO	</t>
        </is>
      </c>
      <c r="D294" t="n">
        <v>9.2095</v>
      </c>
      <c r="E294" t="n">
        <v>10.86</v>
      </c>
      <c r="F294" t="n">
        <v>7.25</v>
      </c>
      <c r="G294" t="n">
        <v>39.55</v>
      </c>
      <c r="H294" t="n">
        <v>0.5</v>
      </c>
      <c r="I294" t="n">
        <v>11</v>
      </c>
      <c r="J294" t="n">
        <v>313.24</v>
      </c>
      <c r="K294" t="n">
        <v>61.82</v>
      </c>
      <c r="L294" t="n">
        <v>8.75</v>
      </c>
      <c r="M294" t="n">
        <v>9</v>
      </c>
      <c r="N294" t="n">
        <v>92.67</v>
      </c>
      <c r="O294" t="n">
        <v>38866.96</v>
      </c>
      <c r="P294" t="n">
        <v>121.08</v>
      </c>
      <c r="Q294" t="n">
        <v>605.95</v>
      </c>
      <c r="R294" t="n">
        <v>30.03</v>
      </c>
      <c r="S294" t="n">
        <v>21.88</v>
      </c>
      <c r="T294" t="n">
        <v>3037.46</v>
      </c>
      <c r="U294" t="n">
        <v>0.73</v>
      </c>
      <c r="V294" t="n">
        <v>0.85</v>
      </c>
      <c r="W294" t="n">
        <v>1.01</v>
      </c>
      <c r="X294" t="n">
        <v>0.19</v>
      </c>
      <c r="Y294" t="n">
        <v>1</v>
      </c>
      <c r="Z294" t="n">
        <v>10</v>
      </c>
    </row>
    <row r="295">
      <c r="A295" t="n">
        <v>32</v>
      </c>
      <c r="B295" t="n">
        <v>150</v>
      </c>
      <c r="C295" t="inlineStr">
        <is>
          <t xml:space="preserve">CONCLUIDO	</t>
        </is>
      </c>
      <c r="D295" t="n">
        <v>9.2142</v>
      </c>
      <c r="E295" t="n">
        <v>10.85</v>
      </c>
      <c r="F295" t="n">
        <v>7.24</v>
      </c>
      <c r="G295" t="n">
        <v>39.52</v>
      </c>
      <c r="H295" t="n">
        <v>0.51</v>
      </c>
      <c r="I295" t="n">
        <v>11</v>
      </c>
      <c r="J295" t="n">
        <v>313.79</v>
      </c>
      <c r="K295" t="n">
        <v>61.82</v>
      </c>
      <c r="L295" t="n">
        <v>9</v>
      </c>
      <c r="M295" t="n">
        <v>9</v>
      </c>
      <c r="N295" t="n">
        <v>92.97</v>
      </c>
      <c r="O295" t="n">
        <v>38934.97</v>
      </c>
      <c r="P295" t="n">
        <v>120.62</v>
      </c>
      <c r="Q295" t="n">
        <v>605.84</v>
      </c>
      <c r="R295" t="n">
        <v>30.08</v>
      </c>
      <c r="S295" t="n">
        <v>21.88</v>
      </c>
      <c r="T295" t="n">
        <v>3061.74</v>
      </c>
      <c r="U295" t="n">
        <v>0.73</v>
      </c>
      <c r="V295" t="n">
        <v>0.85</v>
      </c>
      <c r="W295" t="n">
        <v>1</v>
      </c>
      <c r="X295" t="n">
        <v>0.19</v>
      </c>
      <c r="Y295" t="n">
        <v>1</v>
      </c>
      <c r="Z295" t="n">
        <v>10</v>
      </c>
    </row>
    <row r="296">
      <c r="A296" t="n">
        <v>33</v>
      </c>
      <c r="B296" t="n">
        <v>150</v>
      </c>
      <c r="C296" t="inlineStr">
        <is>
          <t xml:space="preserve">CONCLUIDO	</t>
        </is>
      </c>
      <c r="D296" t="n">
        <v>9.1975</v>
      </c>
      <c r="E296" t="n">
        <v>10.87</v>
      </c>
      <c r="F296" t="n">
        <v>7.26</v>
      </c>
      <c r="G296" t="n">
        <v>39.62</v>
      </c>
      <c r="H296" t="n">
        <v>0.52</v>
      </c>
      <c r="I296" t="n">
        <v>11</v>
      </c>
      <c r="J296" t="n">
        <v>314.34</v>
      </c>
      <c r="K296" t="n">
        <v>61.82</v>
      </c>
      <c r="L296" t="n">
        <v>9.25</v>
      </c>
      <c r="M296" t="n">
        <v>9</v>
      </c>
      <c r="N296" t="n">
        <v>93.27</v>
      </c>
      <c r="O296" t="n">
        <v>39003.11</v>
      </c>
      <c r="P296" t="n">
        <v>120.42</v>
      </c>
      <c r="Q296" t="n">
        <v>605.92</v>
      </c>
      <c r="R296" t="n">
        <v>30.59</v>
      </c>
      <c r="S296" t="n">
        <v>21.88</v>
      </c>
      <c r="T296" t="n">
        <v>3314.52</v>
      </c>
      <c r="U296" t="n">
        <v>0.72</v>
      </c>
      <c r="V296" t="n">
        <v>0.85</v>
      </c>
      <c r="W296" t="n">
        <v>1.01</v>
      </c>
      <c r="X296" t="n">
        <v>0.21</v>
      </c>
      <c r="Y296" t="n">
        <v>1</v>
      </c>
      <c r="Z296" t="n">
        <v>10</v>
      </c>
    </row>
    <row r="297">
      <c r="A297" t="n">
        <v>34</v>
      </c>
      <c r="B297" t="n">
        <v>150</v>
      </c>
      <c r="C297" t="inlineStr">
        <is>
          <t xml:space="preserve">CONCLUIDO	</t>
        </is>
      </c>
      <c r="D297" t="n">
        <v>9.273300000000001</v>
      </c>
      <c r="E297" t="n">
        <v>10.78</v>
      </c>
      <c r="F297" t="n">
        <v>7.23</v>
      </c>
      <c r="G297" t="n">
        <v>43.38</v>
      </c>
      <c r="H297" t="n">
        <v>0.54</v>
      </c>
      <c r="I297" t="n">
        <v>10</v>
      </c>
      <c r="J297" t="n">
        <v>314.9</v>
      </c>
      <c r="K297" t="n">
        <v>61.82</v>
      </c>
      <c r="L297" t="n">
        <v>9.5</v>
      </c>
      <c r="M297" t="n">
        <v>8</v>
      </c>
      <c r="N297" t="n">
        <v>93.56999999999999</v>
      </c>
      <c r="O297" t="n">
        <v>39071.38</v>
      </c>
      <c r="P297" t="n">
        <v>119.49</v>
      </c>
      <c r="Q297" t="n">
        <v>605.84</v>
      </c>
      <c r="R297" t="n">
        <v>29.65</v>
      </c>
      <c r="S297" t="n">
        <v>21.88</v>
      </c>
      <c r="T297" t="n">
        <v>2854.02</v>
      </c>
      <c r="U297" t="n">
        <v>0.74</v>
      </c>
      <c r="V297" t="n">
        <v>0.86</v>
      </c>
      <c r="W297" t="n">
        <v>1</v>
      </c>
      <c r="X297" t="n">
        <v>0.17</v>
      </c>
      <c r="Y297" t="n">
        <v>1</v>
      </c>
      <c r="Z297" t="n">
        <v>10</v>
      </c>
    </row>
    <row r="298">
      <c r="A298" t="n">
        <v>35</v>
      </c>
      <c r="B298" t="n">
        <v>150</v>
      </c>
      <c r="C298" t="inlineStr">
        <is>
          <t xml:space="preserve">CONCLUIDO	</t>
        </is>
      </c>
      <c r="D298" t="n">
        <v>9.275700000000001</v>
      </c>
      <c r="E298" t="n">
        <v>10.78</v>
      </c>
      <c r="F298" t="n">
        <v>7.23</v>
      </c>
      <c r="G298" t="n">
        <v>43.37</v>
      </c>
      <c r="H298" t="n">
        <v>0.55</v>
      </c>
      <c r="I298" t="n">
        <v>10</v>
      </c>
      <c r="J298" t="n">
        <v>315.45</v>
      </c>
      <c r="K298" t="n">
        <v>61.82</v>
      </c>
      <c r="L298" t="n">
        <v>9.75</v>
      </c>
      <c r="M298" t="n">
        <v>8</v>
      </c>
      <c r="N298" t="n">
        <v>93.88</v>
      </c>
      <c r="O298" t="n">
        <v>39139.8</v>
      </c>
      <c r="P298" t="n">
        <v>119.17</v>
      </c>
      <c r="Q298" t="n">
        <v>605.85</v>
      </c>
      <c r="R298" t="n">
        <v>29.53</v>
      </c>
      <c r="S298" t="n">
        <v>21.88</v>
      </c>
      <c r="T298" t="n">
        <v>2791.79</v>
      </c>
      <c r="U298" t="n">
        <v>0.74</v>
      </c>
      <c r="V298" t="n">
        <v>0.86</v>
      </c>
      <c r="W298" t="n">
        <v>1</v>
      </c>
      <c r="X298" t="n">
        <v>0.17</v>
      </c>
      <c r="Y298" t="n">
        <v>1</v>
      </c>
      <c r="Z298" t="n">
        <v>10</v>
      </c>
    </row>
    <row r="299">
      <c r="A299" t="n">
        <v>36</v>
      </c>
      <c r="B299" t="n">
        <v>150</v>
      </c>
      <c r="C299" t="inlineStr">
        <is>
          <t xml:space="preserve">CONCLUIDO	</t>
        </is>
      </c>
      <c r="D299" t="n">
        <v>9.2736</v>
      </c>
      <c r="E299" t="n">
        <v>10.78</v>
      </c>
      <c r="F299" t="n">
        <v>7.23</v>
      </c>
      <c r="G299" t="n">
        <v>43.38</v>
      </c>
      <c r="H299" t="n">
        <v>0.5600000000000001</v>
      </c>
      <c r="I299" t="n">
        <v>10</v>
      </c>
      <c r="J299" t="n">
        <v>316.01</v>
      </c>
      <c r="K299" t="n">
        <v>61.82</v>
      </c>
      <c r="L299" t="n">
        <v>10</v>
      </c>
      <c r="M299" t="n">
        <v>8</v>
      </c>
      <c r="N299" t="n">
        <v>94.18000000000001</v>
      </c>
      <c r="O299" t="n">
        <v>39208.35</v>
      </c>
      <c r="P299" t="n">
        <v>118.64</v>
      </c>
      <c r="Q299" t="n">
        <v>605.87</v>
      </c>
      <c r="R299" t="n">
        <v>29.65</v>
      </c>
      <c r="S299" t="n">
        <v>21.88</v>
      </c>
      <c r="T299" t="n">
        <v>2849.92</v>
      </c>
      <c r="U299" t="n">
        <v>0.74</v>
      </c>
      <c r="V299" t="n">
        <v>0.86</v>
      </c>
      <c r="W299" t="n">
        <v>1</v>
      </c>
      <c r="X299" t="n">
        <v>0.17</v>
      </c>
      <c r="Y299" t="n">
        <v>1</v>
      </c>
      <c r="Z299" t="n">
        <v>10</v>
      </c>
    </row>
    <row r="300">
      <c r="A300" t="n">
        <v>37</v>
      </c>
      <c r="B300" t="n">
        <v>150</v>
      </c>
      <c r="C300" t="inlineStr">
        <is>
          <t xml:space="preserve">CONCLUIDO	</t>
        </is>
      </c>
      <c r="D300" t="n">
        <v>9.2669</v>
      </c>
      <c r="E300" t="n">
        <v>10.79</v>
      </c>
      <c r="F300" t="n">
        <v>7.24</v>
      </c>
      <c r="G300" t="n">
        <v>43.43</v>
      </c>
      <c r="H300" t="n">
        <v>0.58</v>
      </c>
      <c r="I300" t="n">
        <v>10</v>
      </c>
      <c r="J300" t="n">
        <v>316.56</v>
      </c>
      <c r="K300" t="n">
        <v>61.82</v>
      </c>
      <c r="L300" t="n">
        <v>10.25</v>
      </c>
      <c r="M300" t="n">
        <v>8</v>
      </c>
      <c r="N300" t="n">
        <v>94.48999999999999</v>
      </c>
      <c r="O300" t="n">
        <v>39277.04</v>
      </c>
      <c r="P300" t="n">
        <v>118.45</v>
      </c>
      <c r="Q300" t="n">
        <v>605.84</v>
      </c>
      <c r="R300" t="n">
        <v>29.81</v>
      </c>
      <c r="S300" t="n">
        <v>21.88</v>
      </c>
      <c r="T300" t="n">
        <v>2930.79</v>
      </c>
      <c r="U300" t="n">
        <v>0.73</v>
      </c>
      <c r="V300" t="n">
        <v>0.85</v>
      </c>
      <c r="W300" t="n">
        <v>1.01</v>
      </c>
      <c r="X300" t="n">
        <v>0.18</v>
      </c>
      <c r="Y300" t="n">
        <v>1</v>
      </c>
      <c r="Z300" t="n">
        <v>10</v>
      </c>
    </row>
    <row r="301">
      <c r="A301" t="n">
        <v>38</v>
      </c>
      <c r="B301" t="n">
        <v>150</v>
      </c>
      <c r="C301" t="inlineStr">
        <is>
          <t xml:space="preserve">CONCLUIDO	</t>
        </is>
      </c>
      <c r="D301" t="n">
        <v>9.3325</v>
      </c>
      <c r="E301" t="n">
        <v>10.72</v>
      </c>
      <c r="F301" t="n">
        <v>7.22</v>
      </c>
      <c r="G301" t="n">
        <v>48.12</v>
      </c>
      <c r="H301" t="n">
        <v>0.59</v>
      </c>
      <c r="I301" t="n">
        <v>9</v>
      </c>
      <c r="J301" t="n">
        <v>317.12</v>
      </c>
      <c r="K301" t="n">
        <v>61.82</v>
      </c>
      <c r="L301" t="n">
        <v>10.5</v>
      </c>
      <c r="M301" t="n">
        <v>7</v>
      </c>
      <c r="N301" t="n">
        <v>94.8</v>
      </c>
      <c r="O301" t="n">
        <v>39345.87</v>
      </c>
      <c r="P301" t="n">
        <v>117.26</v>
      </c>
      <c r="Q301" t="n">
        <v>605.84</v>
      </c>
      <c r="R301" t="n">
        <v>29.16</v>
      </c>
      <c r="S301" t="n">
        <v>21.88</v>
      </c>
      <c r="T301" t="n">
        <v>2610.78</v>
      </c>
      <c r="U301" t="n">
        <v>0.75</v>
      </c>
      <c r="V301" t="n">
        <v>0.86</v>
      </c>
      <c r="W301" t="n">
        <v>1</v>
      </c>
      <c r="X301" t="n">
        <v>0.16</v>
      </c>
      <c r="Y301" t="n">
        <v>1</v>
      </c>
      <c r="Z301" t="n">
        <v>10</v>
      </c>
    </row>
    <row r="302">
      <c r="A302" t="n">
        <v>39</v>
      </c>
      <c r="B302" t="n">
        <v>150</v>
      </c>
      <c r="C302" t="inlineStr">
        <is>
          <t xml:space="preserve">CONCLUIDO	</t>
        </is>
      </c>
      <c r="D302" t="n">
        <v>9.329800000000001</v>
      </c>
      <c r="E302" t="n">
        <v>10.72</v>
      </c>
      <c r="F302" t="n">
        <v>7.22</v>
      </c>
      <c r="G302" t="n">
        <v>48.14</v>
      </c>
      <c r="H302" t="n">
        <v>0.6</v>
      </c>
      <c r="I302" t="n">
        <v>9</v>
      </c>
      <c r="J302" t="n">
        <v>317.68</v>
      </c>
      <c r="K302" t="n">
        <v>61.82</v>
      </c>
      <c r="L302" t="n">
        <v>10.75</v>
      </c>
      <c r="M302" t="n">
        <v>7</v>
      </c>
      <c r="N302" t="n">
        <v>95.11</v>
      </c>
      <c r="O302" t="n">
        <v>39414.84</v>
      </c>
      <c r="P302" t="n">
        <v>117.5</v>
      </c>
      <c r="Q302" t="n">
        <v>605.84</v>
      </c>
      <c r="R302" t="n">
        <v>29.27</v>
      </c>
      <c r="S302" t="n">
        <v>21.88</v>
      </c>
      <c r="T302" t="n">
        <v>2666.81</v>
      </c>
      <c r="U302" t="n">
        <v>0.75</v>
      </c>
      <c r="V302" t="n">
        <v>0.86</v>
      </c>
      <c r="W302" t="n">
        <v>1</v>
      </c>
      <c r="X302" t="n">
        <v>0.16</v>
      </c>
      <c r="Y302" t="n">
        <v>1</v>
      </c>
      <c r="Z302" t="n">
        <v>10</v>
      </c>
    </row>
    <row r="303">
      <c r="A303" t="n">
        <v>40</v>
      </c>
      <c r="B303" t="n">
        <v>150</v>
      </c>
      <c r="C303" t="inlineStr">
        <is>
          <t xml:space="preserve">CONCLUIDO	</t>
        </is>
      </c>
      <c r="D303" t="n">
        <v>9.3317</v>
      </c>
      <c r="E303" t="n">
        <v>10.72</v>
      </c>
      <c r="F303" t="n">
        <v>7.22</v>
      </c>
      <c r="G303" t="n">
        <v>48.13</v>
      </c>
      <c r="H303" t="n">
        <v>0.62</v>
      </c>
      <c r="I303" t="n">
        <v>9</v>
      </c>
      <c r="J303" t="n">
        <v>318.24</v>
      </c>
      <c r="K303" t="n">
        <v>61.82</v>
      </c>
      <c r="L303" t="n">
        <v>11</v>
      </c>
      <c r="M303" t="n">
        <v>7</v>
      </c>
      <c r="N303" t="n">
        <v>95.42</v>
      </c>
      <c r="O303" t="n">
        <v>39483.95</v>
      </c>
      <c r="P303" t="n">
        <v>117.59</v>
      </c>
      <c r="Q303" t="n">
        <v>605.84</v>
      </c>
      <c r="R303" t="n">
        <v>29.26</v>
      </c>
      <c r="S303" t="n">
        <v>21.88</v>
      </c>
      <c r="T303" t="n">
        <v>2663.58</v>
      </c>
      <c r="U303" t="n">
        <v>0.75</v>
      </c>
      <c r="V303" t="n">
        <v>0.86</v>
      </c>
      <c r="W303" t="n">
        <v>1</v>
      </c>
      <c r="X303" t="n">
        <v>0.16</v>
      </c>
      <c r="Y303" t="n">
        <v>1</v>
      </c>
      <c r="Z303" t="n">
        <v>10</v>
      </c>
    </row>
    <row r="304">
      <c r="A304" t="n">
        <v>41</v>
      </c>
      <c r="B304" t="n">
        <v>150</v>
      </c>
      <c r="C304" t="inlineStr">
        <is>
          <t xml:space="preserve">CONCLUIDO	</t>
        </is>
      </c>
      <c r="D304" t="n">
        <v>9.335900000000001</v>
      </c>
      <c r="E304" t="n">
        <v>10.71</v>
      </c>
      <c r="F304" t="n">
        <v>7.21</v>
      </c>
      <c r="G304" t="n">
        <v>48.09</v>
      </c>
      <c r="H304" t="n">
        <v>0.63</v>
      </c>
      <c r="I304" t="n">
        <v>9</v>
      </c>
      <c r="J304" t="n">
        <v>318.8</v>
      </c>
      <c r="K304" t="n">
        <v>61.82</v>
      </c>
      <c r="L304" t="n">
        <v>11.25</v>
      </c>
      <c r="M304" t="n">
        <v>7</v>
      </c>
      <c r="N304" t="n">
        <v>95.73</v>
      </c>
      <c r="O304" t="n">
        <v>39553.2</v>
      </c>
      <c r="P304" t="n">
        <v>117.33</v>
      </c>
      <c r="Q304" t="n">
        <v>605.84</v>
      </c>
      <c r="R304" t="n">
        <v>29.08</v>
      </c>
      <c r="S304" t="n">
        <v>21.88</v>
      </c>
      <c r="T304" t="n">
        <v>2570</v>
      </c>
      <c r="U304" t="n">
        <v>0.75</v>
      </c>
      <c r="V304" t="n">
        <v>0.86</v>
      </c>
      <c r="W304" t="n">
        <v>1</v>
      </c>
      <c r="X304" t="n">
        <v>0.16</v>
      </c>
      <c r="Y304" t="n">
        <v>1</v>
      </c>
      <c r="Z304" t="n">
        <v>10</v>
      </c>
    </row>
    <row r="305">
      <c r="A305" t="n">
        <v>42</v>
      </c>
      <c r="B305" t="n">
        <v>150</v>
      </c>
      <c r="C305" t="inlineStr">
        <is>
          <t xml:space="preserve">CONCLUIDO	</t>
        </is>
      </c>
      <c r="D305" t="n">
        <v>9.329599999999999</v>
      </c>
      <c r="E305" t="n">
        <v>10.72</v>
      </c>
      <c r="F305" t="n">
        <v>7.22</v>
      </c>
      <c r="G305" t="n">
        <v>48.14</v>
      </c>
      <c r="H305" t="n">
        <v>0.64</v>
      </c>
      <c r="I305" t="n">
        <v>9</v>
      </c>
      <c r="J305" t="n">
        <v>319.36</v>
      </c>
      <c r="K305" t="n">
        <v>61.82</v>
      </c>
      <c r="L305" t="n">
        <v>11.5</v>
      </c>
      <c r="M305" t="n">
        <v>7</v>
      </c>
      <c r="N305" t="n">
        <v>96.04000000000001</v>
      </c>
      <c r="O305" t="n">
        <v>39622.59</v>
      </c>
      <c r="P305" t="n">
        <v>116.19</v>
      </c>
      <c r="Q305" t="n">
        <v>605.9400000000001</v>
      </c>
      <c r="R305" t="n">
        <v>29.3</v>
      </c>
      <c r="S305" t="n">
        <v>21.88</v>
      </c>
      <c r="T305" t="n">
        <v>2681.7</v>
      </c>
      <c r="U305" t="n">
        <v>0.75</v>
      </c>
      <c r="V305" t="n">
        <v>0.86</v>
      </c>
      <c r="W305" t="n">
        <v>1</v>
      </c>
      <c r="X305" t="n">
        <v>0.16</v>
      </c>
      <c r="Y305" t="n">
        <v>1</v>
      </c>
      <c r="Z305" t="n">
        <v>10</v>
      </c>
    </row>
    <row r="306">
      <c r="A306" t="n">
        <v>43</v>
      </c>
      <c r="B306" t="n">
        <v>150</v>
      </c>
      <c r="C306" t="inlineStr">
        <is>
          <t xml:space="preserve">CONCLUIDO	</t>
        </is>
      </c>
      <c r="D306" t="n">
        <v>9.3301</v>
      </c>
      <c r="E306" t="n">
        <v>10.72</v>
      </c>
      <c r="F306" t="n">
        <v>7.22</v>
      </c>
      <c r="G306" t="n">
        <v>48.14</v>
      </c>
      <c r="H306" t="n">
        <v>0.65</v>
      </c>
      <c r="I306" t="n">
        <v>9</v>
      </c>
      <c r="J306" t="n">
        <v>319.93</v>
      </c>
      <c r="K306" t="n">
        <v>61.82</v>
      </c>
      <c r="L306" t="n">
        <v>11.75</v>
      </c>
      <c r="M306" t="n">
        <v>7</v>
      </c>
      <c r="N306" t="n">
        <v>96.36</v>
      </c>
      <c r="O306" t="n">
        <v>39692.13</v>
      </c>
      <c r="P306" t="n">
        <v>115.47</v>
      </c>
      <c r="Q306" t="n">
        <v>605.84</v>
      </c>
      <c r="R306" t="n">
        <v>29.35</v>
      </c>
      <c r="S306" t="n">
        <v>21.88</v>
      </c>
      <c r="T306" t="n">
        <v>2705.02</v>
      </c>
      <c r="U306" t="n">
        <v>0.75</v>
      </c>
      <c r="V306" t="n">
        <v>0.86</v>
      </c>
      <c r="W306" t="n">
        <v>1</v>
      </c>
      <c r="X306" t="n">
        <v>0.16</v>
      </c>
      <c r="Y306" t="n">
        <v>1</v>
      </c>
      <c r="Z306" t="n">
        <v>10</v>
      </c>
    </row>
    <row r="307">
      <c r="A307" t="n">
        <v>44</v>
      </c>
      <c r="B307" t="n">
        <v>150</v>
      </c>
      <c r="C307" t="inlineStr">
        <is>
          <t xml:space="preserve">CONCLUIDO	</t>
        </is>
      </c>
      <c r="D307" t="n">
        <v>9.4024</v>
      </c>
      <c r="E307" t="n">
        <v>10.64</v>
      </c>
      <c r="F307" t="n">
        <v>7.19</v>
      </c>
      <c r="G307" t="n">
        <v>53.95</v>
      </c>
      <c r="H307" t="n">
        <v>0.67</v>
      </c>
      <c r="I307" t="n">
        <v>8</v>
      </c>
      <c r="J307" t="n">
        <v>320.49</v>
      </c>
      <c r="K307" t="n">
        <v>61.82</v>
      </c>
      <c r="L307" t="n">
        <v>12</v>
      </c>
      <c r="M307" t="n">
        <v>6</v>
      </c>
      <c r="N307" t="n">
        <v>96.67</v>
      </c>
      <c r="O307" t="n">
        <v>39761.81</v>
      </c>
      <c r="P307" t="n">
        <v>115.26</v>
      </c>
      <c r="Q307" t="n">
        <v>605.84</v>
      </c>
      <c r="R307" t="n">
        <v>28.5</v>
      </c>
      <c r="S307" t="n">
        <v>21.88</v>
      </c>
      <c r="T307" t="n">
        <v>2288.81</v>
      </c>
      <c r="U307" t="n">
        <v>0.77</v>
      </c>
      <c r="V307" t="n">
        <v>0.86</v>
      </c>
      <c r="W307" t="n">
        <v>1</v>
      </c>
      <c r="X307" t="n">
        <v>0.14</v>
      </c>
      <c r="Y307" t="n">
        <v>1</v>
      </c>
      <c r="Z307" t="n">
        <v>10</v>
      </c>
    </row>
    <row r="308">
      <c r="A308" t="n">
        <v>45</v>
      </c>
      <c r="B308" t="n">
        <v>150</v>
      </c>
      <c r="C308" t="inlineStr">
        <is>
          <t xml:space="preserve">CONCLUIDO	</t>
        </is>
      </c>
      <c r="D308" t="n">
        <v>9.408300000000001</v>
      </c>
      <c r="E308" t="n">
        <v>10.63</v>
      </c>
      <c r="F308" t="n">
        <v>7.19</v>
      </c>
      <c r="G308" t="n">
        <v>53.9</v>
      </c>
      <c r="H308" t="n">
        <v>0.68</v>
      </c>
      <c r="I308" t="n">
        <v>8</v>
      </c>
      <c r="J308" t="n">
        <v>321.06</v>
      </c>
      <c r="K308" t="n">
        <v>61.82</v>
      </c>
      <c r="L308" t="n">
        <v>12.25</v>
      </c>
      <c r="M308" t="n">
        <v>6</v>
      </c>
      <c r="N308" t="n">
        <v>96.98999999999999</v>
      </c>
      <c r="O308" t="n">
        <v>39831.64</v>
      </c>
      <c r="P308" t="n">
        <v>114.35</v>
      </c>
      <c r="Q308" t="n">
        <v>605.87</v>
      </c>
      <c r="R308" t="n">
        <v>28.22</v>
      </c>
      <c r="S308" t="n">
        <v>21.88</v>
      </c>
      <c r="T308" t="n">
        <v>2146.83</v>
      </c>
      <c r="U308" t="n">
        <v>0.78</v>
      </c>
      <c r="V308" t="n">
        <v>0.86</v>
      </c>
      <c r="W308" t="n">
        <v>1</v>
      </c>
      <c r="X308" t="n">
        <v>0.13</v>
      </c>
      <c r="Y308" t="n">
        <v>1</v>
      </c>
      <c r="Z308" t="n">
        <v>10</v>
      </c>
    </row>
    <row r="309">
      <c r="A309" t="n">
        <v>46</v>
      </c>
      <c r="B309" t="n">
        <v>150</v>
      </c>
      <c r="C309" t="inlineStr">
        <is>
          <t xml:space="preserve">CONCLUIDO	</t>
        </is>
      </c>
      <c r="D309" t="n">
        <v>9.4064</v>
      </c>
      <c r="E309" t="n">
        <v>10.63</v>
      </c>
      <c r="F309" t="n">
        <v>7.19</v>
      </c>
      <c r="G309" t="n">
        <v>53.92</v>
      </c>
      <c r="H309" t="n">
        <v>0.6899999999999999</v>
      </c>
      <c r="I309" t="n">
        <v>8</v>
      </c>
      <c r="J309" t="n">
        <v>321.63</v>
      </c>
      <c r="K309" t="n">
        <v>61.82</v>
      </c>
      <c r="L309" t="n">
        <v>12.5</v>
      </c>
      <c r="M309" t="n">
        <v>6</v>
      </c>
      <c r="N309" t="n">
        <v>97.31</v>
      </c>
      <c r="O309" t="n">
        <v>39901.61</v>
      </c>
      <c r="P309" t="n">
        <v>114.33</v>
      </c>
      <c r="Q309" t="n">
        <v>605.84</v>
      </c>
      <c r="R309" t="n">
        <v>28.15</v>
      </c>
      <c r="S309" t="n">
        <v>21.88</v>
      </c>
      <c r="T309" t="n">
        <v>2112.49</v>
      </c>
      <c r="U309" t="n">
        <v>0.78</v>
      </c>
      <c r="V309" t="n">
        <v>0.86</v>
      </c>
      <c r="W309" t="n">
        <v>1</v>
      </c>
      <c r="X309" t="n">
        <v>0.13</v>
      </c>
      <c r="Y309" t="n">
        <v>1</v>
      </c>
      <c r="Z309" t="n">
        <v>10</v>
      </c>
    </row>
    <row r="310">
      <c r="A310" t="n">
        <v>47</v>
      </c>
      <c r="B310" t="n">
        <v>150</v>
      </c>
      <c r="C310" t="inlineStr">
        <is>
          <t xml:space="preserve">CONCLUIDO	</t>
        </is>
      </c>
      <c r="D310" t="n">
        <v>9.4086</v>
      </c>
      <c r="E310" t="n">
        <v>10.63</v>
      </c>
      <c r="F310" t="n">
        <v>7.19</v>
      </c>
      <c r="G310" t="n">
        <v>53.9</v>
      </c>
      <c r="H310" t="n">
        <v>0.71</v>
      </c>
      <c r="I310" t="n">
        <v>8</v>
      </c>
      <c r="J310" t="n">
        <v>322.2</v>
      </c>
      <c r="K310" t="n">
        <v>61.82</v>
      </c>
      <c r="L310" t="n">
        <v>12.75</v>
      </c>
      <c r="M310" t="n">
        <v>6</v>
      </c>
      <c r="N310" t="n">
        <v>97.62</v>
      </c>
      <c r="O310" t="n">
        <v>39971.73</v>
      </c>
      <c r="P310" t="n">
        <v>113.49</v>
      </c>
      <c r="Q310" t="n">
        <v>605.84</v>
      </c>
      <c r="R310" t="n">
        <v>28.21</v>
      </c>
      <c r="S310" t="n">
        <v>21.88</v>
      </c>
      <c r="T310" t="n">
        <v>2142.91</v>
      </c>
      <c r="U310" t="n">
        <v>0.78</v>
      </c>
      <c r="V310" t="n">
        <v>0.86</v>
      </c>
      <c r="W310" t="n">
        <v>1</v>
      </c>
      <c r="X310" t="n">
        <v>0.13</v>
      </c>
      <c r="Y310" t="n">
        <v>1</v>
      </c>
      <c r="Z310" t="n">
        <v>10</v>
      </c>
    </row>
    <row r="311">
      <c r="A311" t="n">
        <v>48</v>
      </c>
      <c r="B311" t="n">
        <v>150</v>
      </c>
      <c r="C311" t="inlineStr">
        <is>
          <t xml:space="preserve">CONCLUIDO	</t>
        </is>
      </c>
      <c r="D311" t="n">
        <v>9.4056</v>
      </c>
      <c r="E311" t="n">
        <v>10.63</v>
      </c>
      <c r="F311" t="n">
        <v>7.19</v>
      </c>
      <c r="G311" t="n">
        <v>53.93</v>
      </c>
      <c r="H311" t="n">
        <v>0.72</v>
      </c>
      <c r="I311" t="n">
        <v>8</v>
      </c>
      <c r="J311" t="n">
        <v>322.77</v>
      </c>
      <c r="K311" t="n">
        <v>61.82</v>
      </c>
      <c r="L311" t="n">
        <v>13</v>
      </c>
      <c r="M311" t="n">
        <v>6</v>
      </c>
      <c r="N311" t="n">
        <v>97.94</v>
      </c>
      <c r="O311" t="n">
        <v>40042</v>
      </c>
      <c r="P311" t="n">
        <v>113.27</v>
      </c>
      <c r="Q311" t="n">
        <v>605.84</v>
      </c>
      <c r="R311" t="n">
        <v>28.34</v>
      </c>
      <c r="S311" t="n">
        <v>21.88</v>
      </c>
      <c r="T311" t="n">
        <v>2208.01</v>
      </c>
      <c r="U311" t="n">
        <v>0.77</v>
      </c>
      <c r="V311" t="n">
        <v>0.86</v>
      </c>
      <c r="W311" t="n">
        <v>1</v>
      </c>
      <c r="X311" t="n">
        <v>0.13</v>
      </c>
      <c r="Y311" t="n">
        <v>1</v>
      </c>
      <c r="Z311" t="n">
        <v>10</v>
      </c>
    </row>
    <row r="312">
      <c r="A312" t="n">
        <v>49</v>
      </c>
      <c r="B312" t="n">
        <v>150</v>
      </c>
      <c r="C312" t="inlineStr">
        <is>
          <t xml:space="preserve">CONCLUIDO	</t>
        </is>
      </c>
      <c r="D312" t="n">
        <v>9.401899999999999</v>
      </c>
      <c r="E312" t="n">
        <v>10.64</v>
      </c>
      <c r="F312" t="n">
        <v>7.19</v>
      </c>
      <c r="G312" t="n">
        <v>53.96</v>
      </c>
      <c r="H312" t="n">
        <v>0.73</v>
      </c>
      <c r="I312" t="n">
        <v>8</v>
      </c>
      <c r="J312" t="n">
        <v>323.34</v>
      </c>
      <c r="K312" t="n">
        <v>61.82</v>
      </c>
      <c r="L312" t="n">
        <v>13.25</v>
      </c>
      <c r="M312" t="n">
        <v>6</v>
      </c>
      <c r="N312" t="n">
        <v>98.27</v>
      </c>
      <c r="O312" t="n">
        <v>40112.54</v>
      </c>
      <c r="P312" t="n">
        <v>111.98</v>
      </c>
      <c r="Q312" t="n">
        <v>605.84</v>
      </c>
      <c r="R312" t="n">
        <v>28.42</v>
      </c>
      <c r="S312" t="n">
        <v>21.88</v>
      </c>
      <c r="T312" t="n">
        <v>2245.11</v>
      </c>
      <c r="U312" t="n">
        <v>0.77</v>
      </c>
      <c r="V312" t="n">
        <v>0.86</v>
      </c>
      <c r="W312" t="n">
        <v>1</v>
      </c>
      <c r="X312" t="n">
        <v>0.14</v>
      </c>
      <c r="Y312" t="n">
        <v>1</v>
      </c>
      <c r="Z312" t="n">
        <v>10</v>
      </c>
    </row>
    <row r="313">
      <c r="A313" t="n">
        <v>50</v>
      </c>
      <c r="B313" t="n">
        <v>150</v>
      </c>
      <c r="C313" t="inlineStr">
        <is>
          <t xml:space="preserve">CONCLUIDO	</t>
        </is>
      </c>
      <c r="D313" t="n">
        <v>9.4717</v>
      </c>
      <c r="E313" t="n">
        <v>10.56</v>
      </c>
      <c r="F313" t="n">
        <v>7.17</v>
      </c>
      <c r="G313" t="n">
        <v>61.47</v>
      </c>
      <c r="H313" t="n">
        <v>0.74</v>
      </c>
      <c r="I313" t="n">
        <v>7</v>
      </c>
      <c r="J313" t="n">
        <v>323.91</v>
      </c>
      <c r="K313" t="n">
        <v>61.82</v>
      </c>
      <c r="L313" t="n">
        <v>13.5</v>
      </c>
      <c r="M313" t="n">
        <v>5</v>
      </c>
      <c r="N313" t="n">
        <v>98.59</v>
      </c>
      <c r="O313" t="n">
        <v>40183.11</v>
      </c>
      <c r="P313" t="n">
        <v>111.68</v>
      </c>
      <c r="Q313" t="n">
        <v>605.84</v>
      </c>
      <c r="R313" t="n">
        <v>27.74</v>
      </c>
      <c r="S313" t="n">
        <v>21.88</v>
      </c>
      <c r="T313" t="n">
        <v>1912.75</v>
      </c>
      <c r="U313" t="n">
        <v>0.79</v>
      </c>
      <c r="V313" t="n">
        <v>0.86</v>
      </c>
      <c r="W313" t="n">
        <v>1</v>
      </c>
      <c r="X313" t="n">
        <v>0.11</v>
      </c>
      <c r="Y313" t="n">
        <v>1</v>
      </c>
      <c r="Z313" t="n">
        <v>10</v>
      </c>
    </row>
    <row r="314">
      <c r="A314" t="n">
        <v>51</v>
      </c>
      <c r="B314" t="n">
        <v>150</v>
      </c>
      <c r="C314" t="inlineStr">
        <is>
          <t xml:space="preserve">CONCLUIDO	</t>
        </is>
      </c>
      <c r="D314" t="n">
        <v>9.4739</v>
      </c>
      <c r="E314" t="n">
        <v>10.56</v>
      </c>
      <c r="F314" t="n">
        <v>7.17</v>
      </c>
      <c r="G314" t="n">
        <v>61.45</v>
      </c>
      <c r="H314" t="n">
        <v>0.76</v>
      </c>
      <c r="I314" t="n">
        <v>7</v>
      </c>
      <c r="J314" t="n">
        <v>324.48</v>
      </c>
      <c r="K314" t="n">
        <v>61.82</v>
      </c>
      <c r="L314" t="n">
        <v>13.75</v>
      </c>
      <c r="M314" t="n">
        <v>5</v>
      </c>
      <c r="N314" t="n">
        <v>98.91</v>
      </c>
      <c r="O314" t="n">
        <v>40253.84</v>
      </c>
      <c r="P314" t="n">
        <v>111.61</v>
      </c>
      <c r="Q314" t="n">
        <v>605.84</v>
      </c>
      <c r="R314" t="n">
        <v>27.7</v>
      </c>
      <c r="S314" t="n">
        <v>21.88</v>
      </c>
      <c r="T314" t="n">
        <v>1891.72</v>
      </c>
      <c r="U314" t="n">
        <v>0.79</v>
      </c>
      <c r="V314" t="n">
        <v>0.86</v>
      </c>
      <c r="W314" t="n">
        <v>1</v>
      </c>
      <c r="X314" t="n">
        <v>0.11</v>
      </c>
      <c r="Y314" t="n">
        <v>1</v>
      </c>
      <c r="Z314" t="n">
        <v>10</v>
      </c>
    </row>
    <row r="315">
      <c r="A315" t="n">
        <v>52</v>
      </c>
      <c r="B315" t="n">
        <v>150</v>
      </c>
      <c r="C315" t="inlineStr">
        <is>
          <t xml:space="preserve">CONCLUIDO	</t>
        </is>
      </c>
      <c r="D315" t="n">
        <v>9.461</v>
      </c>
      <c r="E315" t="n">
        <v>10.57</v>
      </c>
      <c r="F315" t="n">
        <v>7.18</v>
      </c>
      <c r="G315" t="n">
        <v>61.57</v>
      </c>
      <c r="H315" t="n">
        <v>0.77</v>
      </c>
      <c r="I315" t="n">
        <v>7</v>
      </c>
      <c r="J315" t="n">
        <v>325.06</v>
      </c>
      <c r="K315" t="n">
        <v>61.82</v>
      </c>
      <c r="L315" t="n">
        <v>14</v>
      </c>
      <c r="M315" t="n">
        <v>5</v>
      </c>
      <c r="N315" t="n">
        <v>99.23999999999999</v>
      </c>
      <c r="O315" t="n">
        <v>40324.71</v>
      </c>
      <c r="P315" t="n">
        <v>112.3</v>
      </c>
      <c r="Q315" t="n">
        <v>605.84</v>
      </c>
      <c r="R315" t="n">
        <v>28.1</v>
      </c>
      <c r="S315" t="n">
        <v>21.88</v>
      </c>
      <c r="T315" t="n">
        <v>2092.19</v>
      </c>
      <c r="U315" t="n">
        <v>0.78</v>
      </c>
      <c r="V315" t="n">
        <v>0.86</v>
      </c>
      <c r="W315" t="n">
        <v>1</v>
      </c>
      <c r="X315" t="n">
        <v>0.13</v>
      </c>
      <c r="Y315" t="n">
        <v>1</v>
      </c>
      <c r="Z315" t="n">
        <v>10</v>
      </c>
    </row>
    <row r="316">
      <c r="A316" t="n">
        <v>53</v>
      </c>
      <c r="B316" t="n">
        <v>150</v>
      </c>
      <c r="C316" t="inlineStr">
        <is>
          <t xml:space="preserve">CONCLUIDO	</t>
        </is>
      </c>
      <c r="D316" t="n">
        <v>9.4575</v>
      </c>
      <c r="E316" t="n">
        <v>10.57</v>
      </c>
      <c r="F316" t="n">
        <v>7.19</v>
      </c>
      <c r="G316" t="n">
        <v>61.61</v>
      </c>
      <c r="H316" t="n">
        <v>0.78</v>
      </c>
      <c r="I316" t="n">
        <v>7</v>
      </c>
      <c r="J316" t="n">
        <v>325.63</v>
      </c>
      <c r="K316" t="n">
        <v>61.82</v>
      </c>
      <c r="L316" t="n">
        <v>14.25</v>
      </c>
      <c r="M316" t="n">
        <v>5</v>
      </c>
      <c r="N316" t="n">
        <v>99.56</v>
      </c>
      <c r="O316" t="n">
        <v>40395.74</v>
      </c>
      <c r="P316" t="n">
        <v>112.46</v>
      </c>
      <c r="Q316" t="n">
        <v>605.84</v>
      </c>
      <c r="R316" t="n">
        <v>28.22</v>
      </c>
      <c r="S316" t="n">
        <v>21.88</v>
      </c>
      <c r="T316" t="n">
        <v>2151.09</v>
      </c>
      <c r="U316" t="n">
        <v>0.78</v>
      </c>
      <c r="V316" t="n">
        <v>0.86</v>
      </c>
      <c r="W316" t="n">
        <v>1</v>
      </c>
      <c r="X316" t="n">
        <v>0.13</v>
      </c>
      <c r="Y316" t="n">
        <v>1</v>
      </c>
      <c r="Z316" t="n">
        <v>10</v>
      </c>
    </row>
    <row r="317">
      <c r="A317" t="n">
        <v>54</v>
      </c>
      <c r="B317" t="n">
        <v>150</v>
      </c>
      <c r="C317" t="inlineStr">
        <is>
          <t xml:space="preserve">CONCLUIDO	</t>
        </is>
      </c>
      <c r="D317" t="n">
        <v>9.4704</v>
      </c>
      <c r="E317" t="n">
        <v>10.56</v>
      </c>
      <c r="F317" t="n">
        <v>7.17</v>
      </c>
      <c r="G317" t="n">
        <v>61.48</v>
      </c>
      <c r="H317" t="n">
        <v>0.79</v>
      </c>
      <c r="I317" t="n">
        <v>7</v>
      </c>
      <c r="J317" t="n">
        <v>326.21</v>
      </c>
      <c r="K317" t="n">
        <v>61.82</v>
      </c>
      <c r="L317" t="n">
        <v>14.5</v>
      </c>
      <c r="M317" t="n">
        <v>5</v>
      </c>
      <c r="N317" t="n">
        <v>99.89</v>
      </c>
      <c r="O317" t="n">
        <v>40466.92</v>
      </c>
      <c r="P317" t="n">
        <v>111.98</v>
      </c>
      <c r="Q317" t="n">
        <v>605.89</v>
      </c>
      <c r="R317" t="n">
        <v>27.76</v>
      </c>
      <c r="S317" t="n">
        <v>21.88</v>
      </c>
      <c r="T317" t="n">
        <v>1924.08</v>
      </c>
      <c r="U317" t="n">
        <v>0.79</v>
      </c>
      <c r="V317" t="n">
        <v>0.86</v>
      </c>
      <c r="W317" t="n">
        <v>1</v>
      </c>
      <c r="X317" t="n">
        <v>0.12</v>
      </c>
      <c r="Y317" t="n">
        <v>1</v>
      </c>
      <c r="Z317" t="n">
        <v>10</v>
      </c>
    </row>
    <row r="318">
      <c r="A318" t="n">
        <v>55</v>
      </c>
      <c r="B318" t="n">
        <v>150</v>
      </c>
      <c r="C318" t="inlineStr">
        <is>
          <t xml:space="preserve">CONCLUIDO	</t>
        </is>
      </c>
      <c r="D318" t="n">
        <v>9.469200000000001</v>
      </c>
      <c r="E318" t="n">
        <v>10.56</v>
      </c>
      <c r="F318" t="n">
        <v>7.17</v>
      </c>
      <c r="G318" t="n">
        <v>61.5</v>
      </c>
      <c r="H318" t="n">
        <v>0.8</v>
      </c>
      <c r="I318" t="n">
        <v>7</v>
      </c>
      <c r="J318" t="n">
        <v>326.79</v>
      </c>
      <c r="K318" t="n">
        <v>61.82</v>
      </c>
      <c r="L318" t="n">
        <v>14.75</v>
      </c>
      <c r="M318" t="n">
        <v>5</v>
      </c>
      <c r="N318" t="n">
        <v>100.22</v>
      </c>
      <c r="O318" t="n">
        <v>40538.25</v>
      </c>
      <c r="P318" t="n">
        <v>111.07</v>
      </c>
      <c r="Q318" t="n">
        <v>605.84</v>
      </c>
      <c r="R318" t="n">
        <v>27.79</v>
      </c>
      <c r="S318" t="n">
        <v>21.88</v>
      </c>
      <c r="T318" t="n">
        <v>1935.07</v>
      </c>
      <c r="U318" t="n">
        <v>0.79</v>
      </c>
      <c r="V318" t="n">
        <v>0.86</v>
      </c>
      <c r="W318" t="n">
        <v>1</v>
      </c>
      <c r="X318" t="n">
        <v>0.12</v>
      </c>
      <c r="Y318" t="n">
        <v>1</v>
      </c>
      <c r="Z318" t="n">
        <v>10</v>
      </c>
    </row>
    <row r="319">
      <c r="A319" t="n">
        <v>56</v>
      </c>
      <c r="B319" t="n">
        <v>150</v>
      </c>
      <c r="C319" t="inlineStr">
        <is>
          <t xml:space="preserve">CONCLUIDO	</t>
        </is>
      </c>
      <c r="D319" t="n">
        <v>9.4605</v>
      </c>
      <c r="E319" t="n">
        <v>10.57</v>
      </c>
      <c r="F319" t="n">
        <v>7.18</v>
      </c>
      <c r="G319" t="n">
        <v>61.58</v>
      </c>
      <c r="H319" t="n">
        <v>0.82</v>
      </c>
      <c r="I319" t="n">
        <v>7</v>
      </c>
      <c r="J319" t="n">
        <v>327.37</v>
      </c>
      <c r="K319" t="n">
        <v>61.82</v>
      </c>
      <c r="L319" t="n">
        <v>15</v>
      </c>
      <c r="M319" t="n">
        <v>5</v>
      </c>
      <c r="N319" t="n">
        <v>100.55</v>
      </c>
      <c r="O319" t="n">
        <v>40609.74</v>
      </c>
      <c r="P319" t="n">
        <v>110.83</v>
      </c>
      <c r="Q319" t="n">
        <v>605.85</v>
      </c>
      <c r="R319" t="n">
        <v>28.11</v>
      </c>
      <c r="S319" t="n">
        <v>21.88</v>
      </c>
      <c r="T319" t="n">
        <v>2095.82</v>
      </c>
      <c r="U319" t="n">
        <v>0.78</v>
      </c>
      <c r="V319" t="n">
        <v>0.86</v>
      </c>
      <c r="W319" t="n">
        <v>1</v>
      </c>
      <c r="X319" t="n">
        <v>0.13</v>
      </c>
      <c r="Y319" t="n">
        <v>1</v>
      </c>
      <c r="Z319" t="n">
        <v>10</v>
      </c>
    </row>
    <row r="320">
      <c r="A320" t="n">
        <v>57</v>
      </c>
      <c r="B320" t="n">
        <v>150</v>
      </c>
      <c r="C320" t="inlineStr">
        <is>
          <t xml:space="preserve">CONCLUIDO	</t>
        </is>
      </c>
      <c r="D320" t="n">
        <v>9.465</v>
      </c>
      <c r="E320" t="n">
        <v>10.57</v>
      </c>
      <c r="F320" t="n">
        <v>7.18</v>
      </c>
      <c r="G320" t="n">
        <v>61.54</v>
      </c>
      <c r="H320" t="n">
        <v>0.83</v>
      </c>
      <c r="I320" t="n">
        <v>7</v>
      </c>
      <c r="J320" t="n">
        <v>327.95</v>
      </c>
      <c r="K320" t="n">
        <v>61.82</v>
      </c>
      <c r="L320" t="n">
        <v>15.25</v>
      </c>
      <c r="M320" t="n">
        <v>5</v>
      </c>
      <c r="N320" t="n">
        <v>100.88</v>
      </c>
      <c r="O320" t="n">
        <v>40681.39</v>
      </c>
      <c r="P320" t="n">
        <v>110.34</v>
      </c>
      <c r="Q320" t="n">
        <v>605.84</v>
      </c>
      <c r="R320" t="n">
        <v>27.91</v>
      </c>
      <c r="S320" t="n">
        <v>21.88</v>
      </c>
      <c r="T320" t="n">
        <v>1997.52</v>
      </c>
      <c r="U320" t="n">
        <v>0.78</v>
      </c>
      <c r="V320" t="n">
        <v>0.86</v>
      </c>
      <c r="W320" t="n">
        <v>1</v>
      </c>
      <c r="X320" t="n">
        <v>0.12</v>
      </c>
      <c r="Y320" t="n">
        <v>1</v>
      </c>
      <c r="Z320" t="n">
        <v>10</v>
      </c>
    </row>
    <row r="321">
      <c r="A321" t="n">
        <v>58</v>
      </c>
      <c r="B321" t="n">
        <v>150</v>
      </c>
      <c r="C321" t="inlineStr">
        <is>
          <t xml:space="preserve">CONCLUIDO	</t>
        </is>
      </c>
      <c r="D321" t="n">
        <v>9.544</v>
      </c>
      <c r="E321" t="n">
        <v>10.48</v>
      </c>
      <c r="F321" t="n">
        <v>7.15</v>
      </c>
      <c r="G321" t="n">
        <v>71.47</v>
      </c>
      <c r="H321" t="n">
        <v>0.84</v>
      </c>
      <c r="I321" t="n">
        <v>6</v>
      </c>
      <c r="J321" t="n">
        <v>328.53</v>
      </c>
      <c r="K321" t="n">
        <v>61.82</v>
      </c>
      <c r="L321" t="n">
        <v>15.5</v>
      </c>
      <c r="M321" t="n">
        <v>4</v>
      </c>
      <c r="N321" t="n">
        <v>101.21</v>
      </c>
      <c r="O321" t="n">
        <v>40753.2</v>
      </c>
      <c r="P321" t="n">
        <v>108.39</v>
      </c>
      <c r="Q321" t="n">
        <v>605.84</v>
      </c>
      <c r="R321" t="n">
        <v>26.96</v>
      </c>
      <c r="S321" t="n">
        <v>21.88</v>
      </c>
      <c r="T321" t="n">
        <v>1527.56</v>
      </c>
      <c r="U321" t="n">
        <v>0.8100000000000001</v>
      </c>
      <c r="V321" t="n">
        <v>0.87</v>
      </c>
      <c r="W321" t="n">
        <v>1</v>
      </c>
      <c r="X321" t="n">
        <v>0.09</v>
      </c>
      <c r="Y321" t="n">
        <v>1</v>
      </c>
      <c r="Z321" t="n">
        <v>10</v>
      </c>
    </row>
    <row r="322">
      <c r="A322" t="n">
        <v>59</v>
      </c>
      <c r="B322" t="n">
        <v>150</v>
      </c>
      <c r="C322" t="inlineStr">
        <is>
          <t xml:space="preserve">CONCLUIDO	</t>
        </is>
      </c>
      <c r="D322" t="n">
        <v>9.5412</v>
      </c>
      <c r="E322" t="n">
        <v>10.48</v>
      </c>
      <c r="F322" t="n">
        <v>7.15</v>
      </c>
      <c r="G322" t="n">
        <v>71.5</v>
      </c>
      <c r="H322" t="n">
        <v>0.85</v>
      </c>
      <c r="I322" t="n">
        <v>6</v>
      </c>
      <c r="J322" t="n">
        <v>329.12</v>
      </c>
      <c r="K322" t="n">
        <v>61.82</v>
      </c>
      <c r="L322" t="n">
        <v>15.75</v>
      </c>
      <c r="M322" t="n">
        <v>4</v>
      </c>
      <c r="N322" t="n">
        <v>101.54</v>
      </c>
      <c r="O322" t="n">
        <v>40825.16</v>
      </c>
      <c r="P322" t="n">
        <v>108.78</v>
      </c>
      <c r="Q322" t="n">
        <v>605.84</v>
      </c>
      <c r="R322" t="n">
        <v>27.04</v>
      </c>
      <c r="S322" t="n">
        <v>21.88</v>
      </c>
      <c r="T322" t="n">
        <v>1564.92</v>
      </c>
      <c r="U322" t="n">
        <v>0.8100000000000001</v>
      </c>
      <c r="V322" t="n">
        <v>0.87</v>
      </c>
      <c r="W322" t="n">
        <v>1</v>
      </c>
      <c r="X322" t="n">
        <v>0.09</v>
      </c>
      <c r="Y322" t="n">
        <v>1</v>
      </c>
      <c r="Z322" t="n">
        <v>10</v>
      </c>
    </row>
    <row r="323">
      <c r="A323" t="n">
        <v>60</v>
      </c>
      <c r="B323" t="n">
        <v>150</v>
      </c>
      <c r="C323" t="inlineStr">
        <is>
          <t xml:space="preserve">CONCLUIDO	</t>
        </is>
      </c>
      <c r="D323" t="n">
        <v>9.5342</v>
      </c>
      <c r="E323" t="n">
        <v>10.49</v>
      </c>
      <c r="F323" t="n">
        <v>7.16</v>
      </c>
      <c r="G323" t="n">
        <v>71.58</v>
      </c>
      <c r="H323" t="n">
        <v>0.86</v>
      </c>
      <c r="I323" t="n">
        <v>6</v>
      </c>
      <c r="J323" t="n">
        <v>329.7</v>
      </c>
      <c r="K323" t="n">
        <v>61.82</v>
      </c>
      <c r="L323" t="n">
        <v>16</v>
      </c>
      <c r="M323" t="n">
        <v>4</v>
      </c>
      <c r="N323" t="n">
        <v>101.88</v>
      </c>
      <c r="O323" t="n">
        <v>40897.29</v>
      </c>
      <c r="P323" t="n">
        <v>108.33</v>
      </c>
      <c r="Q323" t="n">
        <v>605.85</v>
      </c>
      <c r="R323" t="n">
        <v>27.3</v>
      </c>
      <c r="S323" t="n">
        <v>21.88</v>
      </c>
      <c r="T323" t="n">
        <v>1698.74</v>
      </c>
      <c r="U323" t="n">
        <v>0.8</v>
      </c>
      <c r="V323" t="n">
        <v>0.86</v>
      </c>
      <c r="W323" t="n">
        <v>1</v>
      </c>
      <c r="X323" t="n">
        <v>0.1</v>
      </c>
      <c r="Y323" t="n">
        <v>1</v>
      </c>
      <c r="Z323" t="n">
        <v>10</v>
      </c>
    </row>
    <row r="324">
      <c r="A324" t="n">
        <v>61</v>
      </c>
      <c r="B324" t="n">
        <v>150</v>
      </c>
      <c r="C324" t="inlineStr">
        <is>
          <t xml:space="preserve">CONCLUIDO	</t>
        </is>
      </c>
      <c r="D324" t="n">
        <v>9.5352</v>
      </c>
      <c r="E324" t="n">
        <v>10.49</v>
      </c>
      <c r="F324" t="n">
        <v>7.16</v>
      </c>
      <c r="G324" t="n">
        <v>71.56999999999999</v>
      </c>
      <c r="H324" t="n">
        <v>0.88</v>
      </c>
      <c r="I324" t="n">
        <v>6</v>
      </c>
      <c r="J324" t="n">
        <v>330.29</v>
      </c>
      <c r="K324" t="n">
        <v>61.82</v>
      </c>
      <c r="L324" t="n">
        <v>16.25</v>
      </c>
      <c r="M324" t="n">
        <v>4</v>
      </c>
      <c r="N324" t="n">
        <v>102.21</v>
      </c>
      <c r="O324" t="n">
        <v>40969.57</v>
      </c>
      <c r="P324" t="n">
        <v>107.86</v>
      </c>
      <c r="Q324" t="n">
        <v>605.88</v>
      </c>
      <c r="R324" t="n">
        <v>27.32</v>
      </c>
      <c r="S324" t="n">
        <v>21.88</v>
      </c>
      <c r="T324" t="n">
        <v>1705.63</v>
      </c>
      <c r="U324" t="n">
        <v>0.8</v>
      </c>
      <c r="V324" t="n">
        <v>0.86</v>
      </c>
      <c r="W324" t="n">
        <v>1</v>
      </c>
      <c r="X324" t="n">
        <v>0.1</v>
      </c>
      <c r="Y324" t="n">
        <v>1</v>
      </c>
      <c r="Z324" t="n">
        <v>10</v>
      </c>
    </row>
    <row r="325">
      <c r="A325" t="n">
        <v>62</v>
      </c>
      <c r="B325" t="n">
        <v>150</v>
      </c>
      <c r="C325" t="inlineStr">
        <is>
          <t xml:space="preserve">CONCLUIDO	</t>
        </is>
      </c>
      <c r="D325" t="n">
        <v>9.545999999999999</v>
      </c>
      <c r="E325" t="n">
        <v>10.48</v>
      </c>
      <c r="F325" t="n">
        <v>7.14</v>
      </c>
      <c r="G325" t="n">
        <v>71.45</v>
      </c>
      <c r="H325" t="n">
        <v>0.89</v>
      </c>
      <c r="I325" t="n">
        <v>6</v>
      </c>
      <c r="J325" t="n">
        <v>330.87</v>
      </c>
      <c r="K325" t="n">
        <v>61.82</v>
      </c>
      <c r="L325" t="n">
        <v>16.5</v>
      </c>
      <c r="M325" t="n">
        <v>4</v>
      </c>
      <c r="N325" t="n">
        <v>102.55</v>
      </c>
      <c r="O325" t="n">
        <v>41042.02</v>
      </c>
      <c r="P325" t="n">
        <v>107.62</v>
      </c>
      <c r="Q325" t="n">
        <v>605.9</v>
      </c>
      <c r="R325" t="n">
        <v>26.87</v>
      </c>
      <c r="S325" t="n">
        <v>21.88</v>
      </c>
      <c r="T325" t="n">
        <v>1481.7</v>
      </c>
      <c r="U325" t="n">
        <v>0.8100000000000001</v>
      </c>
      <c r="V325" t="n">
        <v>0.87</v>
      </c>
      <c r="W325" t="n">
        <v>1</v>
      </c>
      <c r="X325" t="n">
        <v>0.09</v>
      </c>
      <c r="Y325" t="n">
        <v>1</v>
      </c>
      <c r="Z325" t="n">
        <v>10</v>
      </c>
    </row>
    <row r="326">
      <c r="A326" t="n">
        <v>63</v>
      </c>
      <c r="B326" t="n">
        <v>150</v>
      </c>
      <c r="C326" t="inlineStr">
        <is>
          <t xml:space="preserve">CONCLUIDO	</t>
        </is>
      </c>
      <c r="D326" t="n">
        <v>9.541</v>
      </c>
      <c r="E326" t="n">
        <v>10.48</v>
      </c>
      <c r="F326" t="n">
        <v>7.15</v>
      </c>
      <c r="G326" t="n">
        <v>71.51000000000001</v>
      </c>
      <c r="H326" t="n">
        <v>0.9</v>
      </c>
      <c r="I326" t="n">
        <v>6</v>
      </c>
      <c r="J326" t="n">
        <v>331.46</v>
      </c>
      <c r="K326" t="n">
        <v>61.82</v>
      </c>
      <c r="L326" t="n">
        <v>16.75</v>
      </c>
      <c r="M326" t="n">
        <v>4</v>
      </c>
      <c r="N326" t="n">
        <v>102.89</v>
      </c>
      <c r="O326" t="n">
        <v>41114.63</v>
      </c>
      <c r="P326" t="n">
        <v>107.43</v>
      </c>
      <c r="Q326" t="n">
        <v>605.84</v>
      </c>
      <c r="R326" t="n">
        <v>27.05</v>
      </c>
      <c r="S326" t="n">
        <v>21.88</v>
      </c>
      <c r="T326" t="n">
        <v>1573.63</v>
      </c>
      <c r="U326" t="n">
        <v>0.8100000000000001</v>
      </c>
      <c r="V326" t="n">
        <v>0.87</v>
      </c>
      <c r="W326" t="n">
        <v>1</v>
      </c>
      <c r="X326" t="n">
        <v>0.09</v>
      </c>
      <c r="Y326" t="n">
        <v>1</v>
      </c>
      <c r="Z326" t="n">
        <v>10</v>
      </c>
    </row>
    <row r="327">
      <c r="A327" t="n">
        <v>64</v>
      </c>
      <c r="B327" t="n">
        <v>150</v>
      </c>
      <c r="C327" t="inlineStr">
        <is>
          <t xml:space="preserve">CONCLUIDO	</t>
        </is>
      </c>
      <c r="D327" t="n">
        <v>9.5349</v>
      </c>
      <c r="E327" t="n">
        <v>10.49</v>
      </c>
      <c r="F327" t="n">
        <v>7.16</v>
      </c>
      <c r="G327" t="n">
        <v>71.56999999999999</v>
      </c>
      <c r="H327" t="n">
        <v>0.91</v>
      </c>
      <c r="I327" t="n">
        <v>6</v>
      </c>
      <c r="J327" t="n">
        <v>332.05</v>
      </c>
      <c r="K327" t="n">
        <v>61.82</v>
      </c>
      <c r="L327" t="n">
        <v>17</v>
      </c>
      <c r="M327" t="n">
        <v>3</v>
      </c>
      <c r="N327" t="n">
        <v>103.23</v>
      </c>
      <c r="O327" t="n">
        <v>41187.41</v>
      </c>
      <c r="P327" t="n">
        <v>107.2</v>
      </c>
      <c r="Q327" t="n">
        <v>605.84</v>
      </c>
      <c r="R327" t="n">
        <v>27.25</v>
      </c>
      <c r="S327" t="n">
        <v>21.88</v>
      </c>
      <c r="T327" t="n">
        <v>1673.32</v>
      </c>
      <c r="U327" t="n">
        <v>0.8</v>
      </c>
      <c r="V327" t="n">
        <v>0.86</v>
      </c>
      <c r="W327" t="n">
        <v>1</v>
      </c>
      <c r="X327" t="n">
        <v>0.1</v>
      </c>
      <c r="Y327" t="n">
        <v>1</v>
      </c>
      <c r="Z327" t="n">
        <v>10</v>
      </c>
    </row>
    <row r="328">
      <c r="A328" t="n">
        <v>65</v>
      </c>
      <c r="B328" t="n">
        <v>150</v>
      </c>
      <c r="C328" t="inlineStr">
        <is>
          <t xml:space="preserve">CONCLUIDO	</t>
        </is>
      </c>
      <c r="D328" t="n">
        <v>9.5387</v>
      </c>
      <c r="E328" t="n">
        <v>10.48</v>
      </c>
      <c r="F328" t="n">
        <v>7.15</v>
      </c>
      <c r="G328" t="n">
        <v>71.53</v>
      </c>
      <c r="H328" t="n">
        <v>0.92</v>
      </c>
      <c r="I328" t="n">
        <v>6</v>
      </c>
      <c r="J328" t="n">
        <v>332.64</v>
      </c>
      <c r="K328" t="n">
        <v>61.82</v>
      </c>
      <c r="L328" t="n">
        <v>17.25</v>
      </c>
      <c r="M328" t="n">
        <v>3</v>
      </c>
      <c r="N328" t="n">
        <v>103.57</v>
      </c>
      <c r="O328" t="n">
        <v>41260.35</v>
      </c>
      <c r="P328" t="n">
        <v>106.32</v>
      </c>
      <c r="Q328" t="n">
        <v>605.84</v>
      </c>
      <c r="R328" t="n">
        <v>27.09</v>
      </c>
      <c r="S328" t="n">
        <v>21.88</v>
      </c>
      <c r="T328" t="n">
        <v>1592.91</v>
      </c>
      <c r="U328" t="n">
        <v>0.8100000000000001</v>
      </c>
      <c r="V328" t="n">
        <v>0.86</v>
      </c>
      <c r="W328" t="n">
        <v>1</v>
      </c>
      <c r="X328" t="n">
        <v>0.1</v>
      </c>
      <c r="Y328" t="n">
        <v>1</v>
      </c>
      <c r="Z328" t="n">
        <v>10</v>
      </c>
    </row>
    <row r="329">
      <c r="A329" t="n">
        <v>66</v>
      </c>
      <c r="B329" t="n">
        <v>150</v>
      </c>
      <c r="C329" t="inlineStr">
        <is>
          <t xml:space="preserve">CONCLUIDO	</t>
        </is>
      </c>
      <c r="D329" t="n">
        <v>9.538399999999999</v>
      </c>
      <c r="E329" t="n">
        <v>10.48</v>
      </c>
      <c r="F329" t="n">
        <v>7.15</v>
      </c>
      <c r="G329" t="n">
        <v>71.53</v>
      </c>
      <c r="H329" t="n">
        <v>0.9399999999999999</v>
      </c>
      <c r="I329" t="n">
        <v>6</v>
      </c>
      <c r="J329" t="n">
        <v>333.24</v>
      </c>
      <c r="K329" t="n">
        <v>61.82</v>
      </c>
      <c r="L329" t="n">
        <v>17.5</v>
      </c>
      <c r="M329" t="n">
        <v>2</v>
      </c>
      <c r="N329" t="n">
        <v>103.92</v>
      </c>
      <c r="O329" t="n">
        <v>41333.46</v>
      </c>
      <c r="P329" t="n">
        <v>106.54</v>
      </c>
      <c r="Q329" t="n">
        <v>605.84</v>
      </c>
      <c r="R329" t="n">
        <v>27.03</v>
      </c>
      <c r="S329" t="n">
        <v>21.88</v>
      </c>
      <c r="T329" t="n">
        <v>1564.03</v>
      </c>
      <c r="U329" t="n">
        <v>0.8100000000000001</v>
      </c>
      <c r="V329" t="n">
        <v>0.86</v>
      </c>
      <c r="W329" t="n">
        <v>1</v>
      </c>
      <c r="X329" t="n">
        <v>0.1</v>
      </c>
      <c r="Y329" t="n">
        <v>1</v>
      </c>
      <c r="Z329" t="n">
        <v>10</v>
      </c>
    </row>
    <row r="330">
      <c r="A330" t="n">
        <v>67</v>
      </c>
      <c r="B330" t="n">
        <v>150</v>
      </c>
      <c r="C330" t="inlineStr">
        <is>
          <t xml:space="preserve">CONCLUIDO	</t>
        </is>
      </c>
      <c r="D330" t="n">
        <v>9.539</v>
      </c>
      <c r="E330" t="n">
        <v>10.48</v>
      </c>
      <c r="F330" t="n">
        <v>7.15</v>
      </c>
      <c r="G330" t="n">
        <v>71.53</v>
      </c>
      <c r="H330" t="n">
        <v>0.95</v>
      </c>
      <c r="I330" t="n">
        <v>6</v>
      </c>
      <c r="J330" t="n">
        <v>333.83</v>
      </c>
      <c r="K330" t="n">
        <v>61.82</v>
      </c>
      <c r="L330" t="n">
        <v>17.75</v>
      </c>
      <c r="M330" t="n">
        <v>2</v>
      </c>
      <c r="N330" t="n">
        <v>104.26</v>
      </c>
      <c r="O330" t="n">
        <v>41406.86</v>
      </c>
      <c r="P330" t="n">
        <v>106.4</v>
      </c>
      <c r="Q330" t="n">
        <v>605.84</v>
      </c>
      <c r="R330" t="n">
        <v>27.09</v>
      </c>
      <c r="S330" t="n">
        <v>21.88</v>
      </c>
      <c r="T330" t="n">
        <v>1592.68</v>
      </c>
      <c r="U330" t="n">
        <v>0.8100000000000001</v>
      </c>
      <c r="V330" t="n">
        <v>0.86</v>
      </c>
      <c r="W330" t="n">
        <v>1</v>
      </c>
      <c r="X330" t="n">
        <v>0.1</v>
      </c>
      <c r="Y330" t="n">
        <v>1</v>
      </c>
      <c r="Z330" t="n">
        <v>10</v>
      </c>
    </row>
    <row r="331">
      <c r="A331" t="n">
        <v>68</v>
      </c>
      <c r="B331" t="n">
        <v>150</v>
      </c>
      <c r="C331" t="inlineStr">
        <is>
          <t xml:space="preserve">CONCLUIDO	</t>
        </is>
      </c>
      <c r="D331" t="n">
        <v>9.5359</v>
      </c>
      <c r="E331" t="n">
        <v>10.49</v>
      </c>
      <c r="F331" t="n">
        <v>7.16</v>
      </c>
      <c r="G331" t="n">
        <v>71.56</v>
      </c>
      <c r="H331" t="n">
        <v>0.96</v>
      </c>
      <c r="I331" t="n">
        <v>6</v>
      </c>
      <c r="J331" t="n">
        <v>334.43</v>
      </c>
      <c r="K331" t="n">
        <v>61.82</v>
      </c>
      <c r="L331" t="n">
        <v>18</v>
      </c>
      <c r="M331" t="n">
        <v>2</v>
      </c>
      <c r="N331" t="n">
        <v>104.61</v>
      </c>
      <c r="O331" t="n">
        <v>41480.31</v>
      </c>
      <c r="P331" t="n">
        <v>106.45</v>
      </c>
      <c r="Q331" t="n">
        <v>605.84</v>
      </c>
      <c r="R331" t="n">
        <v>27.13</v>
      </c>
      <c r="S331" t="n">
        <v>21.88</v>
      </c>
      <c r="T331" t="n">
        <v>1610.65</v>
      </c>
      <c r="U331" t="n">
        <v>0.8100000000000001</v>
      </c>
      <c r="V331" t="n">
        <v>0.86</v>
      </c>
      <c r="W331" t="n">
        <v>1</v>
      </c>
      <c r="X331" t="n">
        <v>0.1</v>
      </c>
      <c r="Y331" t="n">
        <v>1</v>
      </c>
      <c r="Z331" t="n">
        <v>10</v>
      </c>
    </row>
    <row r="332">
      <c r="A332" t="n">
        <v>69</v>
      </c>
      <c r="B332" t="n">
        <v>150</v>
      </c>
      <c r="C332" t="inlineStr">
        <is>
          <t xml:space="preserve">CONCLUIDO	</t>
        </is>
      </c>
      <c r="D332" t="n">
        <v>9.5326</v>
      </c>
      <c r="E332" t="n">
        <v>10.49</v>
      </c>
      <c r="F332" t="n">
        <v>7.16</v>
      </c>
      <c r="G332" t="n">
        <v>71.59999999999999</v>
      </c>
      <c r="H332" t="n">
        <v>0.97</v>
      </c>
      <c r="I332" t="n">
        <v>6</v>
      </c>
      <c r="J332" t="n">
        <v>335.02</v>
      </c>
      <c r="K332" t="n">
        <v>61.82</v>
      </c>
      <c r="L332" t="n">
        <v>18.25</v>
      </c>
      <c r="M332" t="n">
        <v>2</v>
      </c>
      <c r="N332" t="n">
        <v>104.95</v>
      </c>
      <c r="O332" t="n">
        <v>41553.93</v>
      </c>
      <c r="P332" t="n">
        <v>106.45</v>
      </c>
      <c r="Q332" t="n">
        <v>605.84</v>
      </c>
      <c r="R332" t="n">
        <v>27.28</v>
      </c>
      <c r="S332" t="n">
        <v>21.88</v>
      </c>
      <c r="T332" t="n">
        <v>1689.13</v>
      </c>
      <c r="U332" t="n">
        <v>0.8</v>
      </c>
      <c r="V332" t="n">
        <v>0.86</v>
      </c>
      <c r="W332" t="n">
        <v>1</v>
      </c>
      <c r="X332" t="n">
        <v>0.1</v>
      </c>
      <c r="Y332" t="n">
        <v>1</v>
      </c>
      <c r="Z332" t="n">
        <v>10</v>
      </c>
    </row>
    <row r="333">
      <c r="A333" t="n">
        <v>70</v>
      </c>
      <c r="B333" t="n">
        <v>150</v>
      </c>
      <c r="C333" t="inlineStr">
        <is>
          <t xml:space="preserve">CONCLUIDO	</t>
        </is>
      </c>
      <c r="D333" t="n">
        <v>9.533899999999999</v>
      </c>
      <c r="E333" t="n">
        <v>10.49</v>
      </c>
      <c r="F333" t="n">
        <v>7.16</v>
      </c>
      <c r="G333" t="n">
        <v>71.58</v>
      </c>
      <c r="H333" t="n">
        <v>0.98</v>
      </c>
      <c r="I333" t="n">
        <v>6</v>
      </c>
      <c r="J333" t="n">
        <v>335.62</v>
      </c>
      <c r="K333" t="n">
        <v>61.82</v>
      </c>
      <c r="L333" t="n">
        <v>18.5</v>
      </c>
      <c r="M333" t="n">
        <v>2</v>
      </c>
      <c r="N333" t="n">
        <v>105.3</v>
      </c>
      <c r="O333" t="n">
        <v>41627.72</v>
      </c>
      <c r="P333" t="n">
        <v>105.89</v>
      </c>
      <c r="Q333" t="n">
        <v>605.86</v>
      </c>
      <c r="R333" t="n">
        <v>27.23</v>
      </c>
      <c r="S333" t="n">
        <v>21.88</v>
      </c>
      <c r="T333" t="n">
        <v>1660.69</v>
      </c>
      <c r="U333" t="n">
        <v>0.8</v>
      </c>
      <c r="V333" t="n">
        <v>0.86</v>
      </c>
      <c r="W333" t="n">
        <v>1</v>
      </c>
      <c r="X333" t="n">
        <v>0.1</v>
      </c>
      <c r="Y333" t="n">
        <v>1</v>
      </c>
      <c r="Z333" t="n">
        <v>10</v>
      </c>
    </row>
    <row r="334">
      <c r="A334" t="n">
        <v>71</v>
      </c>
      <c r="B334" t="n">
        <v>150</v>
      </c>
      <c r="C334" t="inlineStr">
        <is>
          <t xml:space="preserve">CONCLUIDO	</t>
        </is>
      </c>
      <c r="D334" t="n">
        <v>9.5321</v>
      </c>
      <c r="E334" t="n">
        <v>10.49</v>
      </c>
      <c r="F334" t="n">
        <v>7.16</v>
      </c>
      <c r="G334" t="n">
        <v>71.59999999999999</v>
      </c>
      <c r="H334" t="n">
        <v>0.99</v>
      </c>
      <c r="I334" t="n">
        <v>6</v>
      </c>
      <c r="J334" t="n">
        <v>336.22</v>
      </c>
      <c r="K334" t="n">
        <v>61.82</v>
      </c>
      <c r="L334" t="n">
        <v>18.75</v>
      </c>
      <c r="M334" t="n">
        <v>2</v>
      </c>
      <c r="N334" t="n">
        <v>105.65</v>
      </c>
      <c r="O334" t="n">
        <v>41701.68</v>
      </c>
      <c r="P334" t="n">
        <v>105.82</v>
      </c>
      <c r="Q334" t="n">
        <v>605.84</v>
      </c>
      <c r="R334" t="n">
        <v>27.27</v>
      </c>
      <c r="S334" t="n">
        <v>21.88</v>
      </c>
      <c r="T334" t="n">
        <v>1683.28</v>
      </c>
      <c r="U334" t="n">
        <v>0.8</v>
      </c>
      <c r="V334" t="n">
        <v>0.86</v>
      </c>
      <c r="W334" t="n">
        <v>1</v>
      </c>
      <c r="X334" t="n">
        <v>0.1</v>
      </c>
      <c r="Y334" t="n">
        <v>1</v>
      </c>
      <c r="Z334" t="n">
        <v>10</v>
      </c>
    </row>
    <row r="335">
      <c r="A335" t="n">
        <v>72</v>
      </c>
      <c r="B335" t="n">
        <v>150</v>
      </c>
      <c r="C335" t="inlineStr">
        <is>
          <t xml:space="preserve">CONCLUIDO	</t>
        </is>
      </c>
      <c r="D335" t="n">
        <v>9.5352</v>
      </c>
      <c r="E335" t="n">
        <v>10.49</v>
      </c>
      <c r="F335" t="n">
        <v>7.16</v>
      </c>
      <c r="G335" t="n">
        <v>71.56999999999999</v>
      </c>
      <c r="H335" t="n">
        <v>1.01</v>
      </c>
      <c r="I335" t="n">
        <v>6</v>
      </c>
      <c r="J335" t="n">
        <v>336.82</v>
      </c>
      <c r="K335" t="n">
        <v>61.82</v>
      </c>
      <c r="L335" t="n">
        <v>19</v>
      </c>
      <c r="M335" t="n">
        <v>2</v>
      </c>
      <c r="N335" t="n">
        <v>106</v>
      </c>
      <c r="O335" t="n">
        <v>41775.82</v>
      </c>
      <c r="P335" t="n">
        <v>105.49</v>
      </c>
      <c r="Q335" t="n">
        <v>605.99</v>
      </c>
      <c r="R335" t="n">
        <v>27.23</v>
      </c>
      <c r="S335" t="n">
        <v>21.88</v>
      </c>
      <c r="T335" t="n">
        <v>1662.64</v>
      </c>
      <c r="U335" t="n">
        <v>0.8</v>
      </c>
      <c r="V335" t="n">
        <v>0.86</v>
      </c>
      <c r="W335" t="n">
        <v>1</v>
      </c>
      <c r="X335" t="n">
        <v>0.1</v>
      </c>
      <c r="Y335" t="n">
        <v>1</v>
      </c>
      <c r="Z335" t="n">
        <v>10</v>
      </c>
    </row>
    <row r="336">
      <c r="A336" t="n">
        <v>73</v>
      </c>
      <c r="B336" t="n">
        <v>150</v>
      </c>
      <c r="C336" t="inlineStr">
        <is>
          <t xml:space="preserve">CONCLUIDO	</t>
        </is>
      </c>
      <c r="D336" t="n">
        <v>9.5336</v>
      </c>
      <c r="E336" t="n">
        <v>10.49</v>
      </c>
      <c r="F336" t="n">
        <v>7.16</v>
      </c>
      <c r="G336" t="n">
        <v>71.59</v>
      </c>
      <c r="H336" t="n">
        <v>1.02</v>
      </c>
      <c r="I336" t="n">
        <v>6</v>
      </c>
      <c r="J336" t="n">
        <v>337.43</v>
      </c>
      <c r="K336" t="n">
        <v>61.82</v>
      </c>
      <c r="L336" t="n">
        <v>19.25</v>
      </c>
      <c r="M336" t="n">
        <v>2</v>
      </c>
      <c r="N336" t="n">
        <v>106.35</v>
      </c>
      <c r="O336" t="n">
        <v>41850.13</v>
      </c>
      <c r="P336" t="n">
        <v>105.44</v>
      </c>
      <c r="Q336" t="n">
        <v>606.01</v>
      </c>
      <c r="R336" t="n">
        <v>27.12</v>
      </c>
      <c r="S336" t="n">
        <v>21.88</v>
      </c>
      <c r="T336" t="n">
        <v>1606.82</v>
      </c>
      <c r="U336" t="n">
        <v>0.8100000000000001</v>
      </c>
      <c r="V336" t="n">
        <v>0.86</v>
      </c>
      <c r="W336" t="n">
        <v>1</v>
      </c>
      <c r="X336" t="n">
        <v>0.1</v>
      </c>
      <c r="Y336" t="n">
        <v>1</v>
      </c>
      <c r="Z336" t="n">
        <v>10</v>
      </c>
    </row>
    <row r="337">
      <c r="A337" t="n">
        <v>74</v>
      </c>
      <c r="B337" t="n">
        <v>150</v>
      </c>
      <c r="C337" t="inlineStr">
        <is>
          <t xml:space="preserve">CONCLUIDO	</t>
        </is>
      </c>
      <c r="D337" t="n">
        <v>9.5344</v>
      </c>
      <c r="E337" t="n">
        <v>10.49</v>
      </c>
      <c r="F337" t="n">
        <v>7.16</v>
      </c>
      <c r="G337" t="n">
        <v>71.58</v>
      </c>
      <c r="H337" t="n">
        <v>1.03</v>
      </c>
      <c r="I337" t="n">
        <v>6</v>
      </c>
      <c r="J337" t="n">
        <v>338.03</v>
      </c>
      <c r="K337" t="n">
        <v>61.82</v>
      </c>
      <c r="L337" t="n">
        <v>19.5</v>
      </c>
      <c r="M337" t="n">
        <v>2</v>
      </c>
      <c r="N337" t="n">
        <v>106.71</v>
      </c>
      <c r="O337" t="n">
        <v>41924.62</v>
      </c>
      <c r="P337" t="n">
        <v>104.95</v>
      </c>
      <c r="Q337" t="n">
        <v>605.84</v>
      </c>
      <c r="R337" t="n">
        <v>27.25</v>
      </c>
      <c r="S337" t="n">
        <v>21.88</v>
      </c>
      <c r="T337" t="n">
        <v>1669.35</v>
      </c>
      <c r="U337" t="n">
        <v>0.8</v>
      </c>
      <c r="V337" t="n">
        <v>0.86</v>
      </c>
      <c r="W337" t="n">
        <v>1</v>
      </c>
      <c r="X337" t="n">
        <v>0.1</v>
      </c>
      <c r="Y337" t="n">
        <v>1</v>
      </c>
      <c r="Z337" t="n">
        <v>10</v>
      </c>
    </row>
    <row r="338">
      <c r="A338" t="n">
        <v>75</v>
      </c>
      <c r="B338" t="n">
        <v>150</v>
      </c>
      <c r="C338" t="inlineStr">
        <is>
          <t xml:space="preserve">CONCLUIDO	</t>
        </is>
      </c>
      <c r="D338" t="n">
        <v>9.5304</v>
      </c>
      <c r="E338" t="n">
        <v>10.49</v>
      </c>
      <c r="F338" t="n">
        <v>7.16</v>
      </c>
      <c r="G338" t="n">
        <v>71.62</v>
      </c>
      <c r="H338" t="n">
        <v>1.04</v>
      </c>
      <c r="I338" t="n">
        <v>6</v>
      </c>
      <c r="J338" t="n">
        <v>338.63</v>
      </c>
      <c r="K338" t="n">
        <v>61.82</v>
      </c>
      <c r="L338" t="n">
        <v>19.75</v>
      </c>
      <c r="M338" t="n">
        <v>1</v>
      </c>
      <c r="N338" t="n">
        <v>107.06</v>
      </c>
      <c r="O338" t="n">
        <v>41999.28</v>
      </c>
      <c r="P338" t="n">
        <v>104.81</v>
      </c>
      <c r="Q338" t="n">
        <v>605.86</v>
      </c>
      <c r="R338" t="n">
        <v>27.27</v>
      </c>
      <c r="S338" t="n">
        <v>21.88</v>
      </c>
      <c r="T338" t="n">
        <v>1681.87</v>
      </c>
      <c r="U338" t="n">
        <v>0.8</v>
      </c>
      <c r="V338" t="n">
        <v>0.86</v>
      </c>
      <c r="W338" t="n">
        <v>1</v>
      </c>
      <c r="X338" t="n">
        <v>0.1</v>
      </c>
      <c r="Y338" t="n">
        <v>1</v>
      </c>
      <c r="Z338" t="n">
        <v>10</v>
      </c>
    </row>
    <row r="339">
      <c r="A339" t="n">
        <v>76</v>
      </c>
      <c r="B339" t="n">
        <v>150</v>
      </c>
      <c r="C339" t="inlineStr">
        <is>
          <t xml:space="preserve">CONCLUIDO	</t>
        </is>
      </c>
      <c r="D339" t="n">
        <v>9.5304</v>
      </c>
      <c r="E339" t="n">
        <v>10.49</v>
      </c>
      <c r="F339" t="n">
        <v>7.16</v>
      </c>
      <c r="G339" t="n">
        <v>71.62</v>
      </c>
      <c r="H339" t="n">
        <v>1.05</v>
      </c>
      <c r="I339" t="n">
        <v>6</v>
      </c>
      <c r="J339" t="n">
        <v>339.24</v>
      </c>
      <c r="K339" t="n">
        <v>61.82</v>
      </c>
      <c r="L339" t="n">
        <v>20</v>
      </c>
      <c r="M339" t="n">
        <v>0</v>
      </c>
      <c r="N339" t="n">
        <v>107.42</v>
      </c>
      <c r="O339" t="n">
        <v>42074.12</v>
      </c>
      <c r="P339" t="n">
        <v>104.87</v>
      </c>
      <c r="Q339" t="n">
        <v>605.84</v>
      </c>
      <c r="R339" t="n">
        <v>27.26</v>
      </c>
      <c r="S339" t="n">
        <v>21.88</v>
      </c>
      <c r="T339" t="n">
        <v>1675.39</v>
      </c>
      <c r="U339" t="n">
        <v>0.8</v>
      </c>
      <c r="V339" t="n">
        <v>0.86</v>
      </c>
      <c r="W339" t="n">
        <v>1</v>
      </c>
      <c r="X339" t="n">
        <v>0.1</v>
      </c>
      <c r="Y339" t="n">
        <v>1</v>
      </c>
      <c r="Z339" t="n">
        <v>10</v>
      </c>
    </row>
    <row r="340">
      <c r="A340" t="n">
        <v>0</v>
      </c>
      <c r="B340" t="n">
        <v>10</v>
      </c>
      <c r="C340" t="inlineStr">
        <is>
          <t xml:space="preserve">CONCLUIDO	</t>
        </is>
      </c>
      <c r="D340" t="n">
        <v>9.344799999999999</v>
      </c>
      <c r="E340" t="n">
        <v>10.7</v>
      </c>
      <c r="F340" t="n">
        <v>8.369999999999999</v>
      </c>
      <c r="G340" t="n">
        <v>8.1</v>
      </c>
      <c r="H340" t="n">
        <v>0.64</v>
      </c>
      <c r="I340" t="n">
        <v>62</v>
      </c>
      <c r="J340" t="n">
        <v>26.11</v>
      </c>
      <c r="K340" t="n">
        <v>12.1</v>
      </c>
      <c r="L340" t="n">
        <v>1</v>
      </c>
      <c r="M340" t="n">
        <v>0</v>
      </c>
      <c r="N340" t="n">
        <v>3.01</v>
      </c>
      <c r="O340" t="n">
        <v>3454.41</v>
      </c>
      <c r="P340" t="n">
        <v>24.31</v>
      </c>
      <c r="Q340" t="n">
        <v>606.12</v>
      </c>
      <c r="R340" t="n">
        <v>62.44</v>
      </c>
      <c r="S340" t="n">
        <v>21.88</v>
      </c>
      <c r="T340" t="n">
        <v>18985.48</v>
      </c>
      <c r="U340" t="n">
        <v>0.35</v>
      </c>
      <c r="V340" t="n">
        <v>0.74</v>
      </c>
      <c r="W340" t="n">
        <v>1.17</v>
      </c>
      <c r="X340" t="n">
        <v>1.31</v>
      </c>
      <c r="Y340" t="n">
        <v>1</v>
      </c>
      <c r="Z340" t="n">
        <v>10</v>
      </c>
    </row>
    <row r="341">
      <c r="A341" t="n">
        <v>0</v>
      </c>
      <c r="B341" t="n">
        <v>45</v>
      </c>
      <c r="C341" t="inlineStr">
        <is>
          <t xml:space="preserve">CONCLUIDO	</t>
        </is>
      </c>
      <c r="D341" t="n">
        <v>9.0334</v>
      </c>
      <c r="E341" t="n">
        <v>11.07</v>
      </c>
      <c r="F341" t="n">
        <v>8.050000000000001</v>
      </c>
      <c r="G341" t="n">
        <v>9.66</v>
      </c>
      <c r="H341" t="n">
        <v>0.18</v>
      </c>
      <c r="I341" t="n">
        <v>50</v>
      </c>
      <c r="J341" t="n">
        <v>98.70999999999999</v>
      </c>
      <c r="K341" t="n">
        <v>39.72</v>
      </c>
      <c r="L341" t="n">
        <v>1</v>
      </c>
      <c r="M341" t="n">
        <v>48</v>
      </c>
      <c r="N341" t="n">
        <v>12.99</v>
      </c>
      <c r="O341" t="n">
        <v>12407.75</v>
      </c>
      <c r="P341" t="n">
        <v>68.18000000000001</v>
      </c>
      <c r="Q341" t="n">
        <v>606.01</v>
      </c>
      <c r="R341" t="n">
        <v>55.04</v>
      </c>
      <c r="S341" t="n">
        <v>21.88</v>
      </c>
      <c r="T341" t="n">
        <v>15345.23</v>
      </c>
      <c r="U341" t="n">
        <v>0.4</v>
      </c>
      <c r="V341" t="n">
        <v>0.77</v>
      </c>
      <c r="W341" t="n">
        <v>1.07</v>
      </c>
      <c r="X341" t="n">
        <v>0.99</v>
      </c>
      <c r="Y341" t="n">
        <v>1</v>
      </c>
      <c r="Z341" t="n">
        <v>10</v>
      </c>
    </row>
    <row r="342">
      <c r="A342" t="n">
        <v>1</v>
      </c>
      <c r="B342" t="n">
        <v>45</v>
      </c>
      <c r="C342" t="inlineStr">
        <is>
          <t xml:space="preserve">CONCLUIDO	</t>
        </is>
      </c>
      <c r="D342" t="n">
        <v>9.4046</v>
      </c>
      <c r="E342" t="n">
        <v>10.63</v>
      </c>
      <c r="F342" t="n">
        <v>7.84</v>
      </c>
      <c r="G342" t="n">
        <v>12.07</v>
      </c>
      <c r="H342" t="n">
        <v>0.22</v>
      </c>
      <c r="I342" t="n">
        <v>39</v>
      </c>
      <c r="J342" t="n">
        <v>99.02</v>
      </c>
      <c r="K342" t="n">
        <v>39.72</v>
      </c>
      <c r="L342" t="n">
        <v>1.25</v>
      </c>
      <c r="M342" t="n">
        <v>37</v>
      </c>
      <c r="N342" t="n">
        <v>13.05</v>
      </c>
      <c r="O342" t="n">
        <v>12446.14</v>
      </c>
      <c r="P342" t="n">
        <v>64.95999999999999</v>
      </c>
      <c r="Q342" t="n">
        <v>606.03</v>
      </c>
      <c r="R342" t="n">
        <v>48.6</v>
      </c>
      <c r="S342" t="n">
        <v>21.88</v>
      </c>
      <c r="T342" t="n">
        <v>12180.81</v>
      </c>
      <c r="U342" t="n">
        <v>0.45</v>
      </c>
      <c r="V342" t="n">
        <v>0.79</v>
      </c>
      <c r="W342" t="n">
        <v>1.05</v>
      </c>
      <c r="X342" t="n">
        <v>0.78</v>
      </c>
      <c r="Y342" t="n">
        <v>1</v>
      </c>
      <c r="Z342" t="n">
        <v>10</v>
      </c>
    </row>
    <row r="343">
      <c r="A343" t="n">
        <v>2</v>
      </c>
      <c r="B343" t="n">
        <v>45</v>
      </c>
      <c r="C343" t="inlineStr">
        <is>
          <t xml:space="preserve">CONCLUIDO	</t>
        </is>
      </c>
      <c r="D343" t="n">
        <v>9.7174</v>
      </c>
      <c r="E343" t="n">
        <v>10.29</v>
      </c>
      <c r="F343" t="n">
        <v>7.67</v>
      </c>
      <c r="G343" t="n">
        <v>14.84</v>
      </c>
      <c r="H343" t="n">
        <v>0.27</v>
      </c>
      <c r="I343" t="n">
        <v>31</v>
      </c>
      <c r="J343" t="n">
        <v>99.33</v>
      </c>
      <c r="K343" t="n">
        <v>39.72</v>
      </c>
      <c r="L343" t="n">
        <v>1.5</v>
      </c>
      <c r="M343" t="n">
        <v>29</v>
      </c>
      <c r="N343" t="n">
        <v>13.11</v>
      </c>
      <c r="O343" t="n">
        <v>12484.55</v>
      </c>
      <c r="P343" t="n">
        <v>62.03</v>
      </c>
      <c r="Q343" t="n">
        <v>605.89</v>
      </c>
      <c r="R343" t="n">
        <v>43.02</v>
      </c>
      <c r="S343" t="n">
        <v>21.88</v>
      </c>
      <c r="T343" t="n">
        <v>9433.309999999999</v>
      </c>
      <c r="U343" t="n">
        <v>0.51</v>
      </c>
      <c r="V343" t="n">
        <v>0.8100000000000001</v>
      </c>
      <c r="W343" t="n">
        <v>1.04</v>
      </c>
      <c r="X343" t="n">
        <v>0.61</v>
      </c>
      <c r="Y343" t="n">
        <v>1</v>
      </c>
      <c r="Z343" t="n">
        <v>10</v>
      </c>
    </row>
    <row r="344">
      <c r="A344" t="n">
        <v>3</v>
      </c>
      <c r="B344" t="n">
        <v>45</v>
      </c>
      <c r="C344" t="inlineStr">
        <is>
          <t xml:space="preserve">CONCLUIDO	</t>
        </is>
      </c>
      <c r="D344" t="n">
        <v>9.9024</v>
      </c>
      <c r="E344" t="n">
        <v>10.1</v>
      </c>
      <c r="F344" t="n">
        <v>7.58</v>
      </c>
      <c r="G344" t="n">
        <v>17.48</v>
      </c>
      <c r="H344" t="n">
        <v>0.31</v>
      </c>
      <c r="I344" t="n">
        <v>26</v>
      </c>
      <c r="J344" t="n">
        <v>99.64</v>
      </c>
      <c r="K344" t="n">
        <v>39.72</v>
      </c>
      <c r="L344" t="n">
        <v>1.75</v>
      </c>
      <c r="M344" t="n">
        <v>24</v>
      </c>
      <c r="N344" t="n">
        <v>13.18</v>
      </c>
      <c r="O344" t="n">
        <v>12522.99</v>
      </c>
      <c r="P344" t="n">
        <v>59.87</v>
      </c>
      <c r="Q344" t="n">
        <v>605.85</v>
      </c>
      <c r="R344" t="n">
        <v>40.35</v>
      </c>
      <c r="S344" t="n">
        <v>21.88</v>
      </c>
      <c r="T344" t="n">
        <v>8122.24</v>
      </c>
      <c r="U344" t="n">
        <v>0.54</v>
      </c>
      <c r="V344" t="n">
        <v>0.82</v>
      </c>
      <c r="W344" t="n">
        <v>1.03</v>
      </c>
      <c r="X344" t="n">
        <v>0.52</v>
      </c>
      <c r="Y344" t="n">
        <v>1</v>
      </c>
      <c r="Z344" t="n">
        <v>10</v>
      </c>
    </row>
    <row r="345">
      <c r="A345" t="n">
        <v>4</v>
      </c>
      <c r="B345" t="n">
        <v>45</v>
      </c>
      <c r="C345" t="inlineStr">
        <is>
          <t xml:space="preserve">CONCLUIDO	</t>
        </is>
      </c>
      <c r="D345" t="n">
        <v>10.0804</v>
      </c>
      <c r="E345" t="n">
        <v>9.92</v>
      </c>
      <c r="F345" t="n">
        <v>7.48</v>
      </c>
      <c r="G345" t="n">
        <v>20.4</v>
      </c>
      <c r="H345" t="n">
        <v>0.35</v>
      </c>
      <c r="I345" t="n">
        <v>22</v>
      </c>
      <c r="J345" t="n">
        <v>99.95</v>
      </c>
      <c r="K345" t="n">
        <v>39.72</v>
      </c>
      <c r="L345" t="n">
        <v>2</v>
      </c>
      <c r="M345" t="n">
        <v>20</v>
      </c>
      <c r="N345" t="n">
        <v>13.24</v>
      </c>
      <c r="O345" t="n">
        <v>12561.45</v>
      </c>
      <c r="P345" t="n">
        <v>57.34</v>
      </c>
      <c r="Q345" t="n">
        <v>605.9</v>
      </c>
      <c r="R345" t="n">
        <v>37.28</v>
      </c>
      <c r="S345" t="n">
        <v>21.88</v>
      </c>
      <c r="T345" t="n">
        <v>6604.43</v>
      </c>
      <c r="U345" t="n">
        <v>0.59</v>
      </c>
      <c r="V345" t="n">
        <v>0.83</v>
      </c>
      <c r="W345" t="n">
        <v>1.03</v>
      </c>
      <c r="X345" t="n">
        <v>0.42</v>
      </c>
      <c r="Y345" t="n">
        <v>1</v>
      </c>
      <c r="Z345" t="n">
        <v>10</v>
      </c>
    </row>
    <row r="346">
      <c r="A346" t="n">
        <v>5</v>
      </c>
      <c r="B346" t="n">
        <v>45</v>
      </c>
      <c r="C346" t="inlineStr">
        <is>
          <t xml:space="preserve">CONCLUIDO	</t>
        </is>
      </c>
      <c r="D346" t="n">
        <v>10.198</v>
      </c>
      <c r="E346" t="n">
        <v>9.81</v>
      </c>
      <c r="F346" t="n">
        <v>7.43</v>
      </c>
      <c r="G346" t="n">
        <v>23.45</v>
      </c>
      <c r="H346" t="n">
        <v>0.39</v>
      </c>
      <c r="I346" t="n">
        <v>19</v>
      </c>
      <c r="J346" t="n">
        <v>100.27</v>
      </c>
      <c r="K346" t="n">
        <v>39.72</v>
      </c>
      <c r="L346" t="n">
        <v>2.25</v>
      </c>
      <c r="M346" t="n">
        <v>17</v>
      </c>
      <c r="N346" t="n">
        <v>13.3</v>
      </c>
      <c r="O346" t="n">
        <v>12599.94</v>
      </c>
      <c r="P346" t="n">
        <v>54.98</v>
      </c>
      <c r="Q346" t="n">
        <v>605.84</v>
      </c>
      <c r="R346" t="n">
        <v>35.65</v>
      </c>
      <c r="S346" t="n">
        <v>21.88</v>
      </c>
      <c r="T346" t="n">
        <v>5804.4</v>
      </c>
      <c r="U346" t="n">
        <v>0.61</v>
      </c>
      <c r="V346" t="n">
        <v>0.83</v>
      </c>
      <c r="W346" t="n">
        <v>1.02</v>
      </c>
      <c r="X346" t="n">
        <v>0.37</v>
      </c>
      <c r="Y346" t="n">
        <v>1</v>
      </c>
      <c r="Z346" t="n">
        <v>10</v>
      </c>
    </row>
    <row r="347">
      <c r="A347" t="n">
        <v>6</v>
      </c>
      <c r="B347" t="n">
        <v>45</v>
      </c>
      <c r="C347" t="inlineStr">
        <is>
          <t xml:space="preserve">CONCLUIDO	</t>
        </is>
      </c>
      <c r="D347" t="n">
        <v>10.2649</v>
      </c>
      <c r="E347" t="n">
        <v>9.74</v>
      </c>
      <c r="F347" t="n">
        <v>7.4</v>
      </c>
      <c r="G347" t="n">
        <v>26.13</v>
      </c>
      <c r="H347" t="n">
        <v>0.44</v>
      </c>
      <c r="I347" t="n">
        <v>17</v>
      </c>
      <c r="J347" t="n">
        <v>100.58</v>
      </c>
      <c r="K347" t="n">
        <v>39.72</v>
      </c>
      <c r="L347" t="n">
        <v>2.5</v>
      </c>
      <c r="M347" t="n">
        <v>11</v>
      </c>
      <c r="N347" t="n">
        <v>13.36</v>
      </c>
      <c r="O347" t="n">
        <v>12638.45</v>
      </c>
      <c r="P347" t="n">
        <v>53.96</v>
      </c>
      <c r="Q347" t="n">
        <v>605.9299999999999</v>
      </c>
      <c r="R347" t="n">
        <v>34.61</v>
      </c>
      <c r="S347" t="n">
        <v>21.88</v>
      </c>
      <c r="T347" t="n">
        <v>5297.21</v>
      </c>
      <c r="U347" t="n">
        <v>0.63</v>
      </c>
      <c r="V347" t="n">
        <v>0.84</v>
      </c>
      <c r="W347" t="n">
        <v>1.03</v>
      </c>
      <c r="X347" t="n">
        <v>0.35</v>
      </c>
      <c r="Y347" t="n">
        <v>1</v>
      </c>
      <c r="Z347" t="n">
        <v>10</v>
      </c>
    </row>
    <row r="348">
      <c r="A348" t="n">
        <v>7</v>
      </c>
      <c r="B348" t="n">
        <v>45</v>
      </c>
      <c r="C348" t="inlineStr">
        <is>
          <t xml:space="preserve">CONCLUIDO	</t>
        </is>
      </c>
      <c r="D348" t="n">
        <v>10.3543</v>
      </c>
      <c r="E348" t="n">
        <v>9.66</v>
      </c>
      <c r="F348" t="n">
        <v>7.36</v>
      </c>
      <c r="G348" t="n">
        <v>29.45</v>
      </c>
      <c r="H348" t="n">
        <v>0.48</v>
      </c>
      <c r="I348" t="n">
        <v>15</v>
      </c>
      <c r="J348" t="n">
        <v>100.89</v>
      </c>
      <c r="K348" t="n">
        <v>39.72</v>
      </c>
      <c r="L348" t="n">
        <v>2.75</v>
      </c>
      <c r="M348" t="n">
        <v>5</v>
      </c>
      <c r="N348" t="n">
        <v>13.42</v>
      </c>
      <c r="O348" t="n">
        <v>12676.98</v>
      </c>
      <c r="P348" t="n">
        <v>51.55</v>
      </c>
      <c r="Q348" t="n">
        <v>605.9</v>
      </c>
      <c r="R348" t="n">
        <v>33.27</v>
      </c>
      <c r="S348" t="n">
        <v>21.88</v>
      </c>
      <c r="T348" t="n">
        <v>4637.51</v>
      </c>
      <c r="U348" t="n">
        <v>0.66</v>
      </c>
      <c r="V348" t="n">
        <v>0.84</v>
      </c>
      <c r="W348" t="n">
        <v>1.02</v>
      </c>
      <c r="X348" t="n">
        <v>0.3</v>
      </c>
      <c r="Y348" t="n">
        <v>1</v>
      </c>
      <c r="Z348" t="n">
        <v>10</v>
      </c>
    </row>
    <row r="349">
      <c r="A349" t="n">
        <v>8</v>
      </c>
      <c r="B349" t="n">
        <v>45</v>
      </c>
      <c r="C349" t="inlineStr">
        <is>
          <t xml:space="preserve">CONCLUIDO	</t>
        </is>
      </c>
      <c r="D349" t="n">
        <v>10.369</v>
      </c>
      <c r="E349" t="n">
        <v>9.640000000000001</v>
      </c>
      <c r="F349" t="n">
        <v>7.35</v>
      </c>
      <c r="G349" t="n">
        <v>29.39</v>
      </c>
      <c r="H349" t="n">
        <v>0.52</v>
      </c>
      <c r="I349" t="n">
        <v>15</v>
      </c>
      <c r="J349" t="n">
        <v>101.2</v>
      </c>
      <c r="K349" t="n">
        <v>39.72</v>
      </c>
      <c r="L349" t="n">
        <v>3</v>
      </c>
      <c r="M349" t="n">
        <v>1</v>
      </c>
      <c r="N349" t="n">
        <v>13.49</v>
      </c>
      <c r="O349" t="n">
        <v>12715.54</v>
      </c>
      <c r="P349" t="n">
        <v>51.89</v>
      </c>
      <c r="Q349" t="n">
        <v>605.99</v>
      </c>
      <c r="R349" t="n">
        <v>32.77</v>
      </c>
      <c r="S349" t="n">
        <v>21.88</v>
      </c>
      <c r="T349" t="n">
        <v>4387.91</v>
      </c>
      <c r="U349" t="n">
        <v>0.67</v>
      </c>
      <c r="V349" t="n">
        <v>0.84</v>
      </c>
      <c r="W349" t="n">
        <v>1.03</v>
      </c>
      <c r="X349" t="n">
        <v>0.29</v>
      </c>
      <c r="Y349" t="n">
        <v>1</v>
      </c>
      <c r="Z349" t="n">
        <v>10</v>
      </c>
    </row>
    <row r="350">
      <c r="A350" t="n">
        <v>9</v>
      </c>
      <c r="B350" t="n">
        <v>45</v>
      </c>
      <c r="C350" t="inlineStr">
        <is>
          <t xml:space="preserve">CONCLUIDO	</t>
        </is>
      </c>
      <c r="D350" t="n">
        <v>10.3651</v>
      </c>
      <c r="E350" t="n">
        <v>9.65</v>
      </c>
      <c r="F350" t="n">
        <v>7.35</v>
      </c>
      <c r="G350" t="n">
        <v>29.41</v>
      </c>
      <c r="H350" t="n">
        <v>0.5600000000000001</v>
      </c>
      <c r="I350" t="n">
        <v>15</v>
      </c>
      <c r="J350" t="n">
        <v>101.52</v>
      </c>
      <c r="K350" t="n">
        <v>39.72</v>
      </c>
      <c r="L350" t="n">
        <v>3.25</v>
      </c>
      <c r="M350" t="n">
        <v>0</v>
      </c>
      <c r="N350" t="n">
        <v>13.55</v>
      </c>
      <c r="O350" t="n">
        <v>12754.13</v>
      </c>
      <c r="P350" t="n">
        <v>52.06</v>
      </c>
      <c r="Q350" t="n">
        <v>605.99</v>
      </c>
      <c r="R350" t="n">
        <v>32.81</v>
      </c>
      <c r="S350" t="n">
        <v>21.88</v>
      </c>
      <c r="T350" t="n">
        <v>4404.95</v>
      </c>
      <c r="U350" t="n">
        <v>0.67</v>
      </c>
      <c r="V350" t="n">
        <v>0.84</v>
      </c>
      <c r="W350" t="n">
        <v>1.03</v>
      </c>
      <c r="X350" t="n">
        <v>0.29</v>
      </c>
      <c r="Y350" t="n">
        <v>1</v>
      </c>
      <c r="Z350" t="n">
        <v>10</v>
      </c>
    </row>
    <row r="351">
      <c r="A351" t="n">
        <v>0</v>
      </c>
      <c r="B351" t="n">
        <v>105</v>
      </c>
      <c r="C351" t="inlineStr">
        <is>
          <t xml:space="preserve">CONCLUIDO	</t>
        </is>
      </c>
      <c r="D351" t="n">
        <v>6.5374</v>
      </c>
      <c r="E351" t="n">
        <v>15.3</v>
      </c>
      <c r="F351" t="n">
        <v>8.960000000000001</v>
      </c>
      <c r="G351" t="n">
        <v>5.78</v>
      </c>
      <c r="H351" t="n">
        <v>0.09</v>
      </c>
      <c r="I351" t="n">
        <v>93</v>
      </c>
      <c r="J351" t="n">
        <v>204</v>
      </c>
      <c r="K351" t="n">
        <v>55.27</v>
      </c>
      <c r="L351" t="n">
        <v>1</v>
      </c>
      <c r="M351" t="n">
        <v>91</v>
      </c>
      <c r="N351" t="n">
        <v>42.72</v>
      </c>
      <c r="O351" t="n">
        <v>25393.6</v>
      </c>
      <c r="P351" t="n">
        <v>127.38</v>
      </c>
      <c r="Q351" t="n">
        <v>606.02</v>
      </c>
      <c r="R351" t="n">
        <v>83.53</v>
      </c>
      <c r="S351" t="n">
        <v>21.88</v>
      </c>
      <c r="T351" t="n">
        <v>29377.93</v>
      </c>
      <c r="U351" t="n">
        <v>0.26</v>
      </c>
      <c r="V351" t="n">
        <v>0.6899999999999999</v>
      </c>
      <c r="W351" t="n">
        <v>1.14</v>
      </c>
      <c r="X351" t="n">
        <v>1.9</v>
      </c>
      <c r="Y351" t="n">
        <v>1</v>
      </c>
      <c r="Z351" t="n">
        <v>10</v>
      </c>
    </row>
    <row r="352">
      <c r="A352" t="n">
        <v>1</v>
      </c>
      <c r="B352" t="n">
        <v>105</v>
      </c>
      <c r="C352" t="inlineStr">
        <is>
          <t xml:space="preserve">CONCLUIDO	</t>
        </is>
      </c>
      <c r="D352" t="n">
        <v>7.2022</v>
      </c>
      <c r="E352" t="n">
        <v>13.88</v>
      </c>
      <c r="F352" t="n">
        <v>8.48</v>
      </c>
      <c r="G352" t="n">
        <v>7.27</v>
      </c>
      <c r="H352" t="n">
        <v>0.11</v>
      </c>
      <c r="I352" t="n">
        <v>70</v>
      </c>
      <c r="J352" t="n">
        <v>204.39</v>
      </c>
      <c r="K352" t="n">
        <v>55.27</v>
      </c>
      <c r="L352" t="n">
        <v>1.25</v>
      </c>
      <c r="M352" t="n">
        <v>68</v>
      </c>
      <c r="N352" t="n">
        <v>42.87</v>
      </c>
      <c r="O352" t="n">
        <v>25442.42</v>
      </c>
      <c r="P352" t="n">
        <v>119.93</v>
      </c>
      <c r="Q352" t="n">
        <v>605.96</v>
      </c>
      <c r="R352" t="n">
        <v>68.44</v>
      </c>
      <c r="S352" t="n">
        <v>21.88</v>
      </c>
      <c r="T352" t="n">
        <v>21947.21</v>
      </c>
      <c r="U352" t="n">
        <v>0.32</v>
      </c>
      <c r="V352" t="n">
        <v>0.73</v>
      </c>
      <c r="W352" t="n">
        <v>1.1</v>
      </c>
      <c r="X352" t="n">
        <v>1.42</v>
      </c>
      <c r="Y352" t="n">
        <v>1</v>
      </c>
      <c r="Z352" t="n">
        <v>10</v>
      </c>
    </row>
    <row r="353">
      <c r="A353" t="n">
        <v>2</v>
      </c>
      <c r="B353" t="n">
        <v>105</v>
      </c>
      <c r="C353" t="inlineStr">
        <is>
          <t xml:space="preserve">CONCLUIDO	</t>
        </is>
      </c>
      <c r="D353" t="n">
        <v>7.6874</v>
      </c>
      <c r="E353" t="n">
        <v>13.01</v>
      </c>
      <c r="F353" t="n">
        <v>8.17</v>
      </c>
      <c r="G353" t="n">
        <v>8.76</v>
      </c>
      <c r="H353" t="n">
        <v>0.13</v>
      </c>
      <c r="I353" t="n">
        <v>56</v>
      </c>
      <c r="J353" t="n">
        <v>204.79</v>
      </c>
      <c r="K353" t="n">
        <v>55.27</v>
      </c>
      <c r="L353" t="n">
        <v>1.5</v>
      </c>
      <c r="M353" t="n">
        <v>54</v>
      </c>
      <c r="N353" t="n">
        <v>43.02</v>
      </c>
      <c r="O353" t="n">
        <v>25491.3</v>
      </c>
      <c r="P353" t="n">
        <v>114.96</v>
      </c>
      <c r="Q353" t="n">
        <v>605.89</v>
      </c>
      <c r="R353" t="n">
        <v>58.76</v>
      </c>
      <c r="S353" t="n">
        <v>21.88</v>
      </c>
      <c r="T353" t="n">
        <v>17174.84</v>
      </c>
      <c r="U353" t="n">
        <v>0.37</v>
      </c>
      <c r="V353" t="n">
        <v>0.76</v>
      </c>
      <c r="W353" t="n">
        <v>1.08</v>
      </c>
      <c r="X353" t="n">
        <v>1.11</v>
      </c>
      <c r="Y353" t="n">
        <v>1</v>
      </c>
      <c r="Z353" t="n">
        <v>10</v>
      </c>
    </row>
    <row r="354">
      <c r="A354" t="n">
        <v>3</v>
      </c>
      <c r="B354" t="n">
        <v>105</v>
      </c>
      <c r="C354" t="inlineStr">
        <is>
          <t xml:space="preserve">CONCLUIDO	</t>
        </is>
      </c>
      <c r="D354" t="n">
        <v>8.0237</v>
      </c>
      <c r="E354" t="n">
        <v>12.46</v>
      </c>
      <c r="F354" t="n">
        <v>7.99</v>
      </c>
      <c r="G354" t="n">
        <v>10.2</v>
      </c>
      <c r="H354" t="n">
        <v>0.15</v>
      </c>
      <c r="I354" t="n">
        <v>47</v>
      </c>
      <c r="J354" t="n">
        <v>205.18</v>
      </c>
      <c r="K354" t="n">
        <v>55.27</v>
      </c>
      <c r="L354" t="n">
        <v>1.75</v>
      </c>
      <c r="M354" t="n">
        <v>45</v>
      </c>
      <c r="N354" t="n">
        <v>43.16</v>
      </c>
      <c r="O354" t="n">
        <v>25540.22</v>
      </c>
      <c r="P354" t="n">
        <v>111.82</v>
      </c>
      <c r="Q354" t="n">
        <v>605.95</v>
      </c>
      <c r="R354" t="n">
        <v>53.36</v>
      </c>
      <c r="S354" t="n">
        <v>21.88</v>
      </c>
      <c r="T354" t="n">
        <v>14520.72</v>
      </c>
      <c r="U354" t="n">
        <v>0.41</v>
      </c>
      <c r="V354" t="n">
        <v>0.77</v>
      </c>
      <c r="W354" t="n">
        <v>1.06</v>
      </c>
      <c r="X354" t="n">
        <v>0.93</v>
      </c>
      <c r="Y354" t="n">
        <v>1</v>
      </c>
      <c r="Z354" t="n">
        <v>10</v>
      </c>
    </row>
    <row r="355">
      <c r="A355" t="n">
        <v>4</v>
      </c>
      <c r="B355" t="n">
        <v>105</v>
      </c>
      <c r="C355" t="inlineStr">
        <is>
          <t xml:space="preserve">CONCLUIDO	</t>
        </is>
      </c>
      <c r="D355" t="n">
        <v>8.271100000000001</v>
      </c>
      <c r="E355" t="n">
        <v>12.09</v>
      </c>
      <c r="F355" t="n">
        <v>7.86</v>
      </c>
      <c r="G355" t="n">
        <v>11.51</v>
      </c>
      <c r="H355" t="n">
        <v>0.17</v>
      </c>
      <c r="I355" t="n">
        <v>41</v>
      </c>
      <c r="J355" t="n">
        <v>205.58</v>
      </c>
      <c r="K355" t="n">
        <v>55.27</v>
      </c>
      <c r="L355" t="n">
        <v>2</v>
      </c>
      <c r="M355" t="n">
        <v>39</v>
      </c>
      <c r="N355" t="n">
        <v>43.31</v>
      </c>
      <c r="O355" t="n">
        <v>25589.2</v>
      </c>
      <c r="P355" t="n">
        <v>109.49</v>
      </c>
      <c r="Q355" t="n">
        <v>605.9</v>
      </c>
      <c r="R355" t="n">
        <v>49.22</v>
      </c>
      <c r="S355" t="n">
        <v>21.88</v>
      </c>
      <c r="T355" t="n">
        <v>12480.99</v>
      </c>
      <c r="U355" t="n">
        <v>0.44</v>
      </c>
      <c r="V355" t="n">
        <v>0.79</v>
      </c>
      <c r="W355" t="n">
        <v>1.06</v>
      </c>
      <c r="X355" t="n">
        <v>0.8</v>
      </c>
      <c r="Y355" t="n">
        <v>1</v>
      </c>
      <c r="Z355" t="n">
        <v>10</v>
      </c>
    </row>
    <row r="356">
      <c r="A356" t="n">
        <v>5</v>
      </c>
      <c r="B356" t="n">
        <v>105</v>
      </c>
      <c r="C356" t="inlineStr">
        <is>
          <t xml:space="preserve">CONCLUIDO	</t>
        </is>
      </c>
      <c r="D356" t="n">
        <v>8.4758</v>
      </c>
      <c r="E356" t="n">
        <v>11.8</v>
      </c>
      <c r="F356" t="n">
        <v>7.77</v>
      </c>
      <c r="G356" t="n">
        <v>12.96</v>
      </c>
      <c r="H356" t="n">
        <v>0.19</v>
      </c>
      <c r="I356" t="n">
        <v>36</v>
      </c>
      <c r="J356" t="n">
        <v>205.98</v>
      </c>
      <c r="K356" t="n">
        <v>55.27</v>
      </c>
      <c r="L356" t="n">
        <v>2.25</v>
      </c>
      <c r="M356" t="n">
        <v>34</v>
      </c>
      <c r="N356" t="n">
        <v>43.46</v>
      </c>
      <c r="O356" t="n">
        <v>25638.22</v>
      </c>
      <c r="P356" t="n">
        <v>107.46</v>
      </c>
      <c r="Q356" t="n">
        <v>605.84</v>
      </c>
      <c r="R356" t="n">
        <v>46.46</v>
      </c>
      <c r="S356" t="n">
        <v>21.88</v>
      </c>
      <c r="T356" t="n">
        <v>11127.64</v>
      </c>
      <c r="U356" t="n">
        <v>0.47</v>
      </c>
      <c r="V356" t="n">
        <v>0.8</v>
      </c>
      <c r="W356" t="n">
        <v>1.05</v>
      </c>
      <c r="X356" t="n">
        <v>0.72</v>
      </c>
      <c r="Y356" t="n">
        <v>1</v>
      </c>
      <c r="Z356" t="n">
        <v>10</v>
      </c>
    </row>
    <row r="357">
      <c r="A357" t="n">
        <v>6</v>
      </c>
      <c r="B357" t="n">
        <v>105</v>
      </c>
      <c r="C357" t="inlineStr">
        <is>
          <t xml:space="preserve">CONCLUIDO	</t>
        </is>
      </c>
      <c r="D357" t="n">
        <v>8.661300000000001</v>
      </c>
      <c r="E357" t="n">
        <v>11.55</v>
      </c>
      <c r="F357" t="n">
        <v>7.68</v>
      </c>
      <c r="G357" t="n">
        <v>14.41</v>
      </c>
      <c r="H357" t="n">
        <v>0.22</v>
      </c>
      <c r="I357" t="n">
        <v>32</v>
      </c>
      <c r="J357" t="n">
        <v>206.38</v>
      </c>
      <c r="K357" t="n">
        <v>55.27</v>
      </c>
      <c r="L357" t="n">
        <v>2.5</v>
      </c>
      <c r="M357" t="n">
        <v>30</v>
      </c>
      <c r="N357" t="n">
        <v>43.6</v>
      </c>
      <c r="O357" t="n">
        <v>25687.3</v>
      </c>
      <c r="P357" t="n">
        <v>105.68</v>
      </c>
      <c r="Q357" t="n">
        <v>605.9</v>
      </c>
      <c r="R357" t="n">
        <v>43.82</v>
      </c>
      <c r="S357" t="n">
        <v>21.88</v>
      </c>
      <c r="T357" t="n">
        <v>9824.41</v>
      </c>
      <c r="U357" t="n">
        <v>0.5</v>
      </c>
      <c r="V357" t="n">
        <v>0.8100000000000001</v>
      </c>
      <c r="W357" t="n">
        <v>1.04</v>
      </c>
      <c r="X357" t="n">
        <v>0.62</v>
      </c>
      <c r="Y357" t="n">
        <v>1</v>
      </c>
      <c r="Z357" t="n">
        <v>10</v>
      </c>
    </row>
    <row r="358">
      <c r="A358" t="n">
        <v>7</v>
      </c>
      <c r="B358" t="n">
        <v>105</v>
      </c>
      <c r="C358" t="inlineStr">
        <is>
          <t xml:space="preserve">CONCLUIDO	</t>
        </is>
      </c>
      <c r="D358" t="n">
        <v>8.8017</v>
      </c>
      <c r="E358" t="n">
        <v>11.36</v>
      </c>
      <c r="F358" t="n">
        <v>7.62</v>
      </c>
      <c r="G358" t="n">
        <v>15.77</v>
      </c>
      <c r="H358" t="n">
        <v>0.24</v>
      </c>
      <c r="I358" t="n">
        <v>29</v>
      </c>
      <c r="J358" t="n">
        <v>206.78</v>
      </c>
      <c r="K358" t="n">
        <v>55.27</v>
      </c>
      <c r="L358" t="n">
        <v>2.75</v>
      </c>
      <c r="M358" t="n">
        <v>27</v>
      </c>
      <c r="N358" t="n">
        <v>43.75</v>
      </c>
      <c r="O358" t="n">
        <v>25736.42</v>
      </c>
      <c r="P358" t="n">
        <v>104.43</v>
      </c>
      <c r="Q358" t="n">
        <v>605.88</v>
      </c>
      <c r="R358" t="n">
        <v>41.72</v>
      </c>
      <c r="S358" t="n">
        <v>21.88</v>
      </c>
      <c r="T358" t="n">
        <v>8794.040000000001</v>
      </c>
      <c r="U358" t="n">
        <v>0.52</v>
      </c>
      <c r="V358" t="n">
        <v>0.8100000000000001</v>
      </c>
      <c r="W358" t="n">
        <v>1.03</v>
      </c>
      <c r="X358" t="n">
        <v>0.5600000000000001</v>
      </c>
      <c r="Y358" t="n">
        <v>1</v>
      </c>
      <c r="Z358" t="n">
        <v>10</v>
      </c>
    </row>
    <row r="359">
      <c r="A359" t="n">
        <v>8</v>
      </c>
      <c r="B359" t="n">
        <v>105</v>
      </c>
      <c r="C359" t="inlineStr">
        <is>
          <t xml:space="preserve">CONCLUIDO	</t>
        </is>
      </c>
      <c r="D359" t="n">
        <v>8.9392</v>
      </c>
      <c r="E359" t="n">
        <v>11.19</v>
      </c>
      <c r="F359" t="n">
        <v>7.57</v>
      </c>
      <c r="G359" t="n">
        <v>17.46</v>
      </c>
      <c r="H359" t="n">
        <v>0.26</v>
      </c>
      <c r="I359" t="n">
        <v>26</v>
      </c>
      <c r="J359" t="n">
        <v>207.17</v>
      </c>
      <c r="K359" t="n">
        <v>55.27</v>
      </c>
      <c r="L359" t="n">
        <v>3</v>
      </c>
      <c r="M359" t="n">
        <v>24</v>
      </c>
      <c r="N359" t="n">
        <v>43.9</v>
      </c>
      <c r="O359" t="n">
        <v>25785.6</v>
      </c>
      <c r="P359" t="n">
        <v>103.1</v>
      </c>
      <c r="Q359" t="n">
        <v>605.9</v>
      </c>
      <c r="R359" t="n">
        <v>40.06</v>
      </c>
      <c r="S359" t="n">
        <v>21.88</v>
      </c>
      <c r="T359" t="n">
        <v>7975.01</v>
      </c>
      <c r="U359" t="n">
        <v>0.55</v>
      </c>
      <c r="V359" t="n">
        <v>0.82</v>
      </c>
      <c r="W359" t="n">
        <v>1.03</v>
      </c>
      <c r="X359" t="n">
        <v>0.51</v>
      </c>
      <c r="Y359" t="n">
        <v>1</v>
      </c>
      <c r="Z359" t="n">
        <v>10</v>
      </c>
    </row>
    <row r="360">
      <c r="A360" t="n">
        <v>9</v>
      </c>
      <c r="B360" t="n">
        <v>105</v>
      </c>
      <c r="C360" t="inlineStr">
        <is>
          <t xml:space="preserve">CONCLUIDO	</t>
        </is>
      </c>
      <c r="D360" t="n">
        <v>9.039300000000001</v>
      </c>
      <c r="E360" t="n">
        <v>11.06</v>
      </c>
      <c r="F360" t="n">
        <v>7.52</v>
      </c>
      <c r="G360" t="n">
        <v>18.81</v>
      </c>
      <c r="H360" t="n">
        <v>0.28</v>
      </c>
      <c r="I360" t="n">
        <v>24</v>
      </c>
      <c r="J360" t="n">
        <v>207.57</v>
      </c>
      <c r="K360" t="n">
        <v>55.27</v>
      </c>
      <c r="L360" t="n">
        <v>3.25</v>
      </c>
      <c r="M360" t="n">
        <v>22</v>
      </c>
      <c r="N360" t="n">
        <v>44.05</v>
      </c>
      <c r="O360" t="n">
        <v>25834.83</v>
      </c>
      <c r="P360" t="n">
        <v>101.83</v>
      </c>
      <c r="Q360" t="n">
        <v>605.88</v>
      </c>
      <c r="R360" t="n">
        <v>38.87</v>
      </c>
      <c r="S360" t="n">
        <v>21.88</v>
      </c>
      <c r="T360" t="n">
        <v>7393.22</v>
      </c>
      <c r="U360" t="n">
        <v>0.5600000000000001</v>
      </c>
      <c r="V360" t="n">
        <v>0.82</v>
      </c>
      <c r="W360" t="n">
        <v>1.02</v>
      </c>
      <c r="X360" t="n">
        <v>0.47</v>
      </c>
      <c r="Y360" t="n">
        <v>1</v>
      </c>
      <c r="Z360" t="n">
        <v>10</v>
      </c>
    </row>
    <row r="361">
      <c r="A361" t="n">
        <v>10</v>
      </c>
      <c r="B361" t="n">
        <v>105</v>
      </c>
      <c r="C361" t="inlineStr">
        <is>
          <t xml:space="preserve">CONCLUIDO	</t>
        </is>
      </c>
      <c r="D361" t="n">
        <v>9.1463</v>
      </c>
      <c r="E361" t="n">
        <v>10.93</v>
      </c>
      <c r="F361" t="n">
        <v>7.48</v>
      </c>
      <c r="G361" t="n">
        <v>20.39</v>
      </c>
      <c r="H361" t="n">
        <v>0.3</v>
      </c>
      <c r="I361" t="n">
        <v>22</v>
      </c>
      <c r="J361" t="n">
        <v>207.97</v>
      </c>
      <c r="K361" t="n">
        <v>55.27</v>
      </c>
      <c r="L361" t="n">
        <v>3.5</v>
      </c>
      <c r="M361" t="n">
        <v>20</v>
      </c>
      <c r="N361" t="n">
        <v>44.2</v>
      </c>
      <c r="O361" t="n">
        <v>25884.1</v>
      </c>
      <c r="P361" t="n">
        <v>100.49</v>
      </c>
      <c r="Q361" t="n">
        <v>605.87</v>
      </c>
      <c r="R361" t="n">
        <v>37.16</v>
      </c>
      <c r="S361" t="n">
        <v>21.88</v>
      </c>
      <c r="T361" t="n">
        <v>6547.58</v>
      </c>
      <c r="U361" t="n">
        <v>0.59</v>
      </c>
      <c r="V361" t="n">
        <v>0.83</v>
      </c>
      <c r="W361" t="n">
        <v>1.02</v>
      </c>
      <c r="X361" t="n">
        <v>0.42</v>
      </c>
      <c r="Y361" t="n">
        <v>1</v>
      </c>
      <c r="Z361" t="n">
        <v>10</v>
      </c>
    </row>
    <row r="362">
      <c r="A362" t="n">
        <v>11</v>
      </c>
      <c r="B362" t="n">
        <v>105</v>
      </c>
      <c r="C362" t="inlineStr">
        <is>
          <t xml:space="preserve">CONCLUIDO	</t>
        </is>
      </c>
      <c r="D362" t="n">
        <v>9.242599999999999</v>
      </c>
      <c r="E362" t="n">
        <v>10.82</v>
      </c>
      <c r="F362" t="n">
        <v>7.44</v>
      </c>
      <c r="G362" t="n">
        <v>22.33</v>
      </c>
      <c r="H362" t="n">
        <v>0.32</v>
      </c>
      <c r="I362" t="n">
        <v>20</v>
      </c>
      <c r="J362" t="n">
        <v>208.37</v>
      </c>
      <c r="K362" t="n">
        <v>55.27</v>
      </c>
      <c r="L362" t="n">
        <v>3.75</v>
      </c>
      <c r="M362" t="n">
        <v>18</v>
      </c>
      <c r="N362" t="n">
        <v>44.35</v>
      </c>
      <c r="O362" t="n">
        <v>25933.43</v>
      </c>
      <c r="P362" t="n">
        <v>99.45</v>
      </c>
      <c r="Q362" t="n">
        <v>605.89</v>
      </c>
      <c r="R362" t="n">
        <v>36.11</v>
      </c>
      <c r="S362" t="n">
        <v>21.88</v>
      </c>
      <c r="T362" t="n">
        <v>6033.41</v>
      </c>
      <c r="U362" t="n">
        <v>0.61</v>
      </c>
      <c r="V362" t="n">
        <v>0.83</v>
      </c>
      <c r="W362" t="n">
        <v>1.02</v>
      </c>
      <c r="X362" t="n">
        <v>0.39</v>
      </c>
      <c r="Y362" t="n">
        <v>1</v>
      </c>
      <c r="Z362" t="n">
        <v>10</v>
      </c>
    </row>
    <row r="363">
      <c r="A363" t="n">
        <v>12</v>
      </c>
      <c r="B363" t="n">
        <v>105</v>
      </c>
      <c r="C363" t="inlineStr">
        <is>
          <t xml:space="preserve">CONCLUIDO	</t>
        </is>
      </c>
      <c r="D363" t="n">
        <v>9.290800000000001</v>
      </c>
      <c r="E363" t="n">
        <v>10.76</v>
      </c>
      <c r="F363" t="n">
        <v>7.43</v>
      </c>
      <c r="G363" t="n">
        <v>23.46</v>
      </c>
      <c r="H363" t="n">
        <v>0.34</v>
      </c>
      <c r="I363" t="n">
        <v>19</v>
      </c>
      <c r="J363" t="n">
        <v>208.77</v>
      </c>
      <c r="K363" t="n">
        <v>55.27</v>
      </c>
      <c r="L363" t="n">
        <v>4</v>
      </c>
      <c r="M363" t="n">
        <v>17</v>
      </c>
      <c r="N363" t="n">
        <v>44.5</v>
      </c>
      <c r="O363" t="n">
        <v>25982.82</v>
      </c>
      <c r="P363" t="n">
        <v>98.42</v>
      </c>
      <c r="Q363" t="n">
        <v>605.84</v>
      </c>
      <c r="R363" t="n">
        <v>35.5</v>
      </c>
      <c r="S363" t="n">
        <v>21.88</v>
      </c>
      <c r="T363" t="n">
        <v>5729.34</v>
      </c>
      <c r="U363" t="n">
        <v>0.62</v>
      </c>
      <c r="V363" t="n">
        <v>0.83</v>
      </c>
      <c r="W363" t="n">
        <v>1.03</v>
      </c>
      <c r="X363" t="n">
        <v>0.37</v>
      </c>
      <c r="Y363" t="n">
        <v>1</v>
      </c>
      <c r="Z363" t="n">
        <v>10</v>
      </c>
    </row>
    <row r="364">
      <c r="A364" t="n">
        <v>13</v>
      </c>
      <c r="B364" t="n">
        <v>105</v>
      </c>
      <c r="C364" t="inlineStr">
        <is>
          <t xml:space="preserve">CONCLUIDO	</t>
        </is>
      </c>
      <c r="D364" t="n">
        <v>9.361599999999999</v>
      </c>
      <c r="E364" t="n">
        <v>10.68</v>
      </c>
      <c r="F364" t="n">
        <v>7.39</v>
      </c>
      <c r="G364" t="n">
        <v>24.62</v>
      </c>
      <c r="H364" t="n">
        <v>0.36</v>
      </c>
      <c r="I364" t="n">
        <v>18</v>
      </c>
      <c r="J364" t="n">
        <v>209.17</v>
      </c>
      <c r="K364" t="n">
        <v>55.27</v>
      </c>
      <c r="L364" t="n">
        <v>4.25</v>
      </c>
      <c r="M364" t="n">
        <v>16</v>
      </c>
      <c r="N364" t="n">
        <v>44.65</v>
      </c>
      <c r="O364" t="n">
        <v>26032.25</v>
      </c>
      <c r="P364" t="n">
        <v>97.37</v>
      </c>
      <c r="Q364" t="n">
        <v>605.95</v>
      </c>
      <c r="R364" t="n">
        <v>34.43</v>
      </c>
      <c r="S364" t="n">
        <v>21.88</v>
      </c>
      <c r="T364" t="n">
        <v>5201.01</v>
      </c>
      <c r="U364" t="n">
        <v>0.64</v>
      </c>
      <c r="V364" t="n">
        <v>0.84</v>
      </c>
      <c r="W364" t="n">
        <v>1.02</v>
      </c>
      <c r="X364" t="n">
        <v>0.33</v>
      </c>
      <c r="Y364" t="n">
        <v>1</v>
      </c>
      <c r="Z364" t="n">
        <v>10</v>
      </c>
    </row>
    <row r="365">
      <c r="A365" t="n">
        <v>14</v>
      </c>
      <c r="B365" t="n">
        <v>105</v>
      </c>
      <c r="C365" t="inlineStr">
        <is>
          <t xml:space="preserve">CONCLUIDO	</t>
        </is>
      </c>
      <c r="D365" t="n">
        <v>9.4017</v>
      </c>
      <c r="E365" t="n">
        <v>10.64</v>
      </c>
      <c r="F365" t="n">
        <v>7.38</v>
      </c>
      <c r="G365" t="n">
        <v>26.05</v>
      </c>
      <c r="H365" t="n">
        <v>0.38</v>
      </c>
      <c r="I365" t="n">
        <v>17</v>
      </c>
      <c r="J365" t="n">
        <v>209.58</v>
      </c>
      <c r="K365" t="n">
        <v>55.27</v>
      </c>
      <c r="L365" t="n">
        <v>4.5</v>
      </c>
      <c r="M365" t="n">
        <v>15</v>
      </c>
      <c r="N365" t="n">
        <v>44.8</v>
      </c>
      <c r="O365" t="n">
        <v>26081.73</v>
      </c>
      <c r="P365" t="n">
        <v>96.95</v>
      </c>
      <c r="Q365" t="n">
        <v>605.87</v>
      </c>
      <c r="R365" t="n">
        <v>34.39</v>
      </c>
      <c r="S365" t="n">
        <v>21.88</v>
      </c>
      <c r="T365" t="n">
        <v>5187.94</v>
      </c>
      <c r="U365" t="n">
        <v>0.64</v>
      </c>
      <c r="V365" t="n">
        <v>0.84</v>
      </c>
      <c r="W365" t="n">
        <v>1.01</v>
      </c>
      <c r="X365" t="n">
        <v>0.32</v>
      </c>
      <c r="Y365" t="n">
        <v>1</v>
      </c>
      <c r="Z365" t="n">
        <v>10</v>
      </c>
    </row>
    <row r="366">
      <c r="A366" t="n">
        <v>15</v>
      </c>
      <c r="B366" t="n">
        <v>105</v>
      </c>
      <c r="C366" t="inlineStr">
        <is>
          <t xml:space="preserve">CONCLUIDO	</t>
        </is>
      </c>
      <c r="D366" t="n">
        <v>9.454800000000001</v>
      </c>
      <c r="E366" t="n">
        <v>10.58</v>
      </c>
      <c r="F366" t="n">
        <v>7.36</v>
      </c>
      <c r="G366" t="n">
        <v>27.61</v>
      </c>
      <c r="H366" t="n">
        <v>0.4</v>
      </c>
      <c r="I366" t="n">
        <v>16</v>
      </c>
      <c r="J366" t="n">
        <v>209.98</v>
      </c>
      <c r="K366" t="n">
        <v>55.27</v>
      </c>
      <c r="L366" t="n">
        <v>4.75</v>
      </c>
      <c r="M366" t="n">
        <v>14</v>
      </c>
      <c r="N366" t="n">
        <v>44.95</v>
      </c>
      <c r="O366" t="n">
        <v>26131.27</v>
      </c>
      <c r="P366" t="n">
        <v>95.89</v>
      </c>
      <c r="Q366" t="n">
        <v>605.84</v>
      </c>
      <c r="R366" t="n">
        <v>33.8</v>
      </c>
      <c r="S366" t="n">
        <v>21.88</v>
      </c>
      <c r="T366" t="n">
        <v>4897.43</v>
      </c>
      <c r="U366" t="n">
        <v>0.65</v>
      </c>
      <c r="V366" t="n">
        <v>0.84</v>
      </c>
      <c r="W366" t="n">
        <v>1.01</v>
      </c>
      <c r="X366" t="n">
        <v>0.31</v>
      </c>
      <c r="Y366" t="n">
        <v>1</v>
      </c>
      <c r="Z366" t="n">
        <v>10</v>
      </c>
    </row>
    <row r="367">
      <c r="A367" t="n">
        <v>16</v>
      </c>
      <c r="B367" t="n">
        <v>105</v>
      </c>
      <c r="C367" t="inlineStr">
        <is>
          <t xml:space="preserve">CONCLUIDO	</t>
        </is>
      </c>
      <c r="D367" t="n">
        <v>9.516299999999999</v>
      </c>
      <c r="E367" t="n">
        <v>10.51</v>
      </c>
      <c r="F367" t="n">
        <v>7.34</v>
      </c>
      <c r="G367" t="n">
        <v>29.34</v>
      </c>
      <c r="H367" t="n">
        <v>0.42</v>
      </c>
      <c r="I367" t="n">
        <v>15</v>
      </c>
      <c r="J367" t="n">
        <v>210.38</v>
      </c>
      <c r="K367" t="n">
        <v>55.27</v>
      </c>
      <c r="L367" t="n">
        <v>5</v>
      </c>
      <c r="M367" t="n">
        <v>13</v>
      </c>
      <c r="N367" t="n">
        <v>45.11</v>
      </c>
      <c r="O367" t="n">
        <v>26180.86</v>
      </c>
      <c r="P367" t="n">
        <v>95.16</v>
      </c>
      <c r="Q367" t="n">
        <v>605.85</v>
      </c>
      <c r="R367" t="n">
        <v>32.72</v>
      </c>
      <c r="S367" t="n">
        <v>21.88</v>
      </c>
      <c r="T367" t="n">
        <v>4362.04</v>
      </c>
      <c r="U367" t="n">
        <v>0.67</v>
      </c>
      <c r="V367" t="n">
        <v>0.84</v>
      </c>
      <c r="W367" t="n">
        <v>1.02</v>
      </c>
      <c r="X367" t="n">
        <v>0.28</v>
      </c>
      <c r="Y367" t="n">
        <v>1</v>
      </c>
      <c r="Z367" t="n">
        <v>10</v>
      </c>
    </row>
    <row r="368">
      <c r="A368" t="n">
        <v>17</v>
      </c>
      <c r="B368" t="n">
        <v>105</v>
      </c>
      <c r="C368" t="inlineStr">
        <is>
          <t xml:space="preserve">CONCLUIDO	</t>
        </is>
      </c>
      <c r="D368" t="n">
        <v>9.569900000000001</v>
      </c>
      <c r="E368" t="n">
        <v>10.45</v>
      </c>
      <c r="F368" t="n">
        <v>7.32</v>
      </c>
      <c r="G368" t="n">
        <v>31.36</v>
      </c>
      <c r="H368" t="n">
        <v>0.44</v>
      </c>
      <c r="I368" t="n">
        <v>14</v>
      </c>
      <c r="J368" t="n">
        <v>210.78</v>
      </c>
      <c r="K368" t="n">
        <v>55.27</v>
      </c>
      <c r="L368" t="n">
        <v>5.25</v>
      </c>
      <c r="M368" t="n">
        <v>12</v>
      </c>
      <c r="N368" t="n">
        <v>45.26</v>
      </c>
      <c r="O368" t="n">
        <v>26230.5</v>
      </c>
      <c r="P368" t="n">
        <v>93.87</v>
      </c>
      <c r="Q368" t="n">
        <v>605.84</v>
      </c>
      <c r="R368" t="n">
        <v>32.28</v>
      </c>
      <c r="S368" t="n">
        <v>21.88</v>
      </c>
      <c r="T368" t="n">
        <v>4145.27</v>
      </c>
      <c r="U368" t="n">
        <v>0.68</v>
      </c>
      <c r="V368" t="n">
        <v>0.85</v>
      </c>
      <c r="W368" t="n">
        <v>1.01</v>
      </c>
      <c r="X368" t="n">
        <v>0.26</v>
      </c>
      <c r="Y368" t="n">
        <v>1</v>
      </c>
      <c r="Z368" t="n">
        <v>10</v>
      </c>
    </row>
    <row r="369">
      <c r="A369" t="n">
        <v>18</v>
      </c>
      <c r="B369" t="n">
        <v>105</v>
      </c>
      <c r="C369" t="inlineStr">
        <is>
          <t xml:space="preserve">CONCLUIDO	</t>
        </is>
      </c>
      <c r="D369" t="n">
        <v>9.556900000000001</v>
      </c>
      <c r="E369" t="n">
        <v>10.46</v>
      </c>
      <c r="F369" t="n">
        <v>7.33</v>
      </c>
      <c r="G369" t="n">
        <v>31.42</v>
      </c>
      <c r="H369" t="n">
        <v>0.46</v>
      </c>
      <c r="I369" t="n">
        <v>14</v>
      </c>
      <c r="J369" t="n">
        <v>211.18</v>
      </c>
      <c r="K369" t="n">
        <v>55.27</v>
      </c>
      <c r="L369" t="n">
        <v>5.5</v>
      </c>
      <c r="M369" t="n">
        <v>12</v>
      </c>
      <c r="N369" t="n">
        <v>45.41</v>
      </c>
      <c r="O369" t="n">
        <v>26280.2</v>
      </c>
      <c r="P369" t="n">
        <v>93.29000000000001</v>
      </c>
      <c r="Q369" t="n">
        <v>605.96</v>
      </c>
      <c r="R369" t="n">
        <v>32.66</v>
      </c>
      <c r="S369" t="n">
        <v>21.88</v>
      </c>
      <c r="T369" t="n">
        <v>4338.42</v>
      </c>
      <c r="U369" t="n">
        <v>0.67</v>
      </c>
      <c r="V369" t="n">
        <v>0.84</v>
      </c>
      <c r="W369" t="n">
        <v>1.01</v>
      </c>
      <c r="X369" t="n">
        <v>0.27</v>
      </c>
      <c r="Y369" t="n">
        <v>1</v>
      </c>
      <c r="Z369" t="n">
        <v>10</v>
      </c>
    </row>
    <row r="370">
      <c r="A370" t="n">
        <v>19</v>
      </c>
      <c r="B370" t="n">
        <v>105</v>
      </c>
      <c r="C370" t="inlineStr">
        <is>
          <t xml:space="preserve">CONCLUIDO	</t>
        </is>
      </c>
      <c r="D370" t="n">
        <v>9.616899999999999</v>
      </c>
      <c r="E370" t="n">
        <v>10.4</v>
      </c>
      <c r="F370" t="n">
        <v>7.31</v>
      </c>
      <c r="G370" t="n">
        <v>33.72</v>
      </c>
      <c r="H370" t="n">
        <v>0.48</v>
      </c>
      <c r="I370" t="n">
        <v>13</v>
      </c>
      <c r="J370" t="n">
        <v>211.59</v>
      </c>
      <c r="K370" t="n">
        <v>55.27</v>
      </c>
      <c r="L370" t="n">
        <v>5.75</v>
      </c>
      <c r="M370" t="n">
        <v>11</v>
      </c>
      <c r="N370" t="n">
        <v>45.57</v>
      </c>
      <c r="O370" t="n">
        <v>26329.94</v>
      </c>
      <c r="P370" t="n">
        <v>92.77</v>
      </c>
      <c r="Q370" t="n">
        <v>605.9</v>
      </c>
      <c r="R370" t="n">
        <v>31.94</v>
      </c>
      <c r="S370" t="n">
        <v>21.88</v>
      </c>
      <c r="T370" t="n">
        <v>3980.64</v>
      </c>
      <c r="U370" t="n">
        <v>0.6899999999999999</v>
      </c>
      <c r="V370" t="n">
        <v>0.85</v>
      </c>
      <c r="W370" t="n">
        <v>1.01</v>
      </c>
      <c r="X370" t="n">
        <v>0.25</v>
      </c>
      <c r="Y370" t="n">
        <v>1</v>
      </c>
      <c r="Z370" t="n">
        <v>10</v>
      </c>
    </row>
    <row r="371">
      <c r="A371" t="n">
        <v>20</v>
      </c>
      <c r="B371" t="n">
        <v>105</v>
      </c>
      <c r="C371" t="inlineStr">
        <is>
          <t xml:space="preserve">CONCLUIDO	</t>
        </is>
      </c>
      <c r="D371" t="n">
        <v>9.6889</v>
      </c>
      <c r="E371" t="n">
        <v>10.32</v>
      </c>
      <c r="F371" t="n">
        <v>7.27</v>
      </c>
      <c r="G371" t="n">
        <v>36.35</v>
      </c>
      <c r="H371" t="n">
        <v>0.5</v>
      </c>
      <c r="I371" t="n">
        <v>12</v>
      </c>
      <c r="J371" t="n">
        <v>211.99</v>
      </c>
      <c r="K371" t="n">
        <v>55.27</v>
      </c>
      <c r="L371" t="n">
        <v>6</v>
      </c>
      <c r="M371" t="n">
        <v>10</v>
      </c>
      <c r="N371" t="n">
        <v>45.72</v>
      </c>
      <c r="O371" t="n">
        <v>26379.74</v>
      </c>
      <c r="P371" t="n">
        <v>91.28</v>
      </c>
      <c r="Q371" t="n">
        <v>605.92</v>
      </c>
      <c r="R371" t="n">
        <v>30.83</v>
      </c>
      <c r="S371" t="n">
        <v>21.88</v>
      </c>
      <c r="T371" t="n">
        <v>3434.01</v>
      </c>
      <c r="U371" t="n">
        <v>0.71</v>
      </c>
      <c r="V371" t="n">
        <v>0.85</v>
      </c>
      <c r="W371" t="n">
        <v>1</v>
      </c>
      <c r="X371" t="n">
        <v>0.21</v>
      </c>
      <c r="Y371" t="n">
        <v>1</v>
      </c>
      <c r="Z371" t="n">
        <v>10</v>
      </c>
    </row>
    <row r="372">
      <c r="A372" t="n">
        <v>21</v>
      </c>
      <c r="B372" t="n">
        <v>105</v>
      </c>
      <c r="C372" t="inlineStr">
        <is>
          <t xml:space="preserve">CONCLUIDO	</t>
        </is>
      </c>
      <c r="D372" t="n">
        <v>9.681100000000001</v>
      </c>
      <c r="E372" t="n">
        <v>10.33</v>
      </c>
      <c r="F372" t="n">
        <v>7.28</v>
      </c>
      <c r="G372" t="n">
        <v>36.39</v>
      </c>
      <c r="H372" t="n">
        <v>0.52</v>
      </c>
      <c r="I372" t="n">
        <v>12</v>
      </c>
      <c r="J372" t="n">
        <v>212.4</v>
      </c>
      <c r="K372" t="n">
        <v>55.27</v>
      </c>
      <c r="L372" t="n">
        <v>6.25</v>
      </c>
      <c r="M372" t="n">
        <v>10</v>
      </c>
      <c r="N372" t="n">
        <v>45.87</v>
      </c>
      <c r="O372" t="n">
        <v>26429.59</v>
      </c>
      <c r="P372" t="n">
        <v>91.09999999999999</v>
      </c>
      <c r="Q372" t="n">
        <v>605.84</v>
      </c>
      <c r="R372" t="n">
        <v>31.1</v>
      </c>
      <c r="S372" t="n">
        <v>21.88</v>
      </c>
      <c r="T372" t="n">
        <v>3565.49</v>
      </c>
      <c r="U372" t="n">
        <v>0.7</v>
      </c>
      <c r="V372" t="n">
        <v>0.85</v>
      </c>
      <c r="W372" t="n">
        <v>1.01</v>
      </c>
      <c r="X372" t="n">
        <v>0.22</v>
      </c>
      <c r="Y372" t="n">
        <v>1</v>
      </c>
      <c r="Z372" t="n">
        <v>10</v>
      </c>
    </row>
    <row r="373">
      <c r="A373" t="n">
        <v>22</v>
      </c>
      <c r="B373" t="n">
        <v>105</v>
      </c>
      <c r="C373" t="inlineStr">
        <is>
          <t xml:space="preserve">CONCLUIDO	</t>
        </is>
      </c>
      <c r="D373" t="n">
        <v>9.7508</v>
      </c>
      <c r="E373" t="n">
        <v>10.26</v>
      </c>
      <c r="F373" t="n">
        <v>7.24</v>
      </c>
      <c r="G373" t="n">
        <v>39.52</v>
      </c>
      <c r="H373" t="n">
        <v>0.54</v>
      </c>
      <c r="I373" t="n">
        <v>11</v>
      </c>
      <c r="J373" t="n">
        <v>212.8</v>
      </c>
      <c r="K373" t="n">
        <v>55.27</v>
      </c>
      <c r="L373" t="n">
        <v>6.5</v>
      </c>
      <c r="M373" t="n">
        <v>9</v>
      </c>
      <c r="N373" t="n">
        <v>46.03</v>
      </c>
      <c r="O373" t="n">
        <v>26479.5</v>
      </c>
      <c r="P373" t="n">
        <v>89.95</v>
      </c>
      <c r="Q373" t="n">
        <v>605.87</v>
      </c>
      <c r="R373" t="n">
        <v>29.92</v>
      </c>
      <c r="S373" t="n">
        <v>21.88</v>
      </c>
      <c r="T373" t="n">
        <v>2983.82</v>
      </c>
      <c r="U373" t="n">
        <v>0.73</v>
      </c>
      <c r="V373" t="n">
        <v>0.85</v>
      </c>
      <c r="W373" t="n">
        <v>1.01</v>
      </c>
      <c r="X373" t="n">
        <v>0.19</v>
      </c>
      <c r="Y373" t="n">
        <v>1</v>
      </c>
      <c r="Z373" t="n">
        <v>10</v>
      </c>
    </row>
    <row r="374">
      <c r="A374" t="n">
        <v>23</v>
      </c>
      <c r="B374" t="n">
        <v>105</v>
      </c>
      <c r="C374" t="inlineStr">
        <is>
          <t xml:space="preserve">CONCLUIDO	</t>
        </is>
      </c>
      <c r="D374" t="n">
        <v>9.734500000000001</v>
      </c>
      <c r="E374" t="n">
        <v>10.27</v>
      </c>
      <c r="F374" t="n">
        <v>7.26</v>
      </c>
      <c r="G374" t="n">
        <v>39.61</v>
      </c>
      <c r="H374" t="n">
        <v>0.5600000000000001</v>
      </c>
      <c r="I374" t="n">
        <v>11</v>
      </c>
      <c r="J374" t="n">
        <v>213.21</v>
      </c>
      <c r="K374" t="n">
        <v>55.27</v>
      </c>
      <c r="L374" t="n">
        <v>6.75</v>
      </c>
      <c r="M374" t="n">
        <v>9</v>
      </c>
      <c r="N374" t="n">
        <v>46.18</v>
      </c>
      <c r="O374" t="n">
        <v>26529.46</v>
      </c>
      <c r="P374" t="n">
        <v>89.45</v>
      </c>
      <c r="Q374" t="n">
        <v>605.84</v>
      </c>
      <c r="R374" t="n">
        <v>30.61</v>
      </c>
      <c r="S374" t="n">
        <v>21.88</v>
      </c>
      <c r="T374" t="n">
        <v>3325.04</v>
      </c>
      <c r="U374" t="n">
        <v>0.72</v>
      </c>
      <c r="V374" t="n">
        <v>0.85</v>
      </c>
      <c r="W374" t="n">
        <v>1.01</v>
      </c>
      <c r="X374" t="n">
        <v>0.2</v>
      </c>
      <c r="Y374" t="n">
        <v>1</v>
      </c>
      <c r="Z374" t="n">
        <v>10</v>
      </c>
    </row>
    <row r="375">
      <c r="A375" t="n">
        <v>24</v>
      </c>
      <c r="B375" t="n">
        <v>105</v>
      </c>
      <c r="C375" t="inlineStr">
        <is>
          <t xml:space="preserve">CONCLUIDO	</t>
        </is>
      </c>
      <c r="D375" t="n">
        <v>9.735799999999999</v>
      </c>
      <c r="E375" t="n">
        <v>10.27</v>
      </c>
      <c r="F375" t="n">
        <v>7.26</v>
      </c>
      <c r="G375" t="n">
        <v>39.6</v>
      </c>
      <c r="H375" t="n">
        <v>0.58</v>
      </c>
      <c r="I375" t="n">
        <v>11</v>
      </c>
      <c r="J375" t="n">
        <v>213.61</v>
      </c>
      <c r="K375" t="n">
        <v>55.27</v>
      </c>
      <c r="L375" t="n">
        <v>7</v>
      </c>
      <c r="M375" t="n">
        <v>9</v>
      </c>
      <c r="N375" t="n">
        <v>46.34</v>
      </c>
      <c r="O375" t="n">
        <v>26579.47</v>
      </c>
      <c r="P375" t="n">
        <v>88.78</v>
      </c>
      <c r="Q375" t="n">
        <v>605.84</v>
      </c>
      <c r="R375" t="n">
        <v>30.3</v>
      </c>
      <c r="S375" t="n">
        <v>21.88</v>
      </c>
      <c r="T375" t="n">
        <v>3173.11</v>
      </c>
      <c r="U375" t="n">
        <v>0.72</v>
      </c>
      <c r="V375" t="n">
        <v>0.85</v>
      </c>
      <c r="W375" t="n">
        <v>1.01</v>
      </c>
      <c r="X375" t="n">
        <v>0.2</v>
      </c>
      <c r="Y375" t="n">
        <v>1</v>
      </c>
      <c r="Z375" t="n">
        <v>10</v>
      </c>
    </row>
    <row r="376">
      <c r="A376" t="n">
        <v>25</v>
      </c>
      <c r="B376" t="n">
        <v>105</v>
      </c>
      <c r="C376" t="inlineStr">
        <is>
          <t xml:space="preserve">CONCLUIDO	</t>
        </is>
      </c>
      <c r="D376" t="n">
        <v>9.796200000000001</v>
      </c>
      <c r="E376" t="n">
        <v>10.21</v>
      </c>
      <c r="F376" t="n">
        <v>7.24</v>
      </c>
      <c r="G376" t="n">
        <v>43.43</v>
      </c>
      <c r="H376" t="n">
        <v>0.6</v>
      </c>
      <c r="I376" t="n">
        <v>10</v>
      </c>
      <c r="J376" t="n">
        <v>214.02</v>
      </c>
      <c r="K376" t="n">
        <v>55.27</v>
      </c>
      <c r="L376" t="n">
        <v>7.25</v>
      </c>
      <c r="M376" t="n">
        <v>8</v>
      </c>
      <c r="N376" t="n">
        <v>46.49</v>
      </c>
      <c r="O376" t="n">
        <v>26629.54</v>
      </c>
      <c r="P376" t="n">
        <v>87.97</v>
      </c>
      <c r="Q376" t="n">
        <v>605.84</v>
      </c>
      <c r="R376" t="n">
        <v>29.8</v>
      </c>
      <c r="S376" t="n">
        <v>21.88</v>
      </c>
      <c r="T376" t="n">
        <v>2925.96</v>
      </c>
      <c r="U376" t="n">
        <v>0.73</v>
      </c>
      <c r="V376" t="n">
        <v>0.85</v>
      </c>
      <c r="W376" t="n">
        <v>1</v>
      </c>
      <c r="X376" t="n">
        <v>0.18</v>
      </c>
      <c r="Y376" t="n">
        <v>1</v>
      </c>
      <c r="Z376" t="n">
        <v>10</v>
      </c>
    </row>
    <row r="377">
      <c r="A377" t="n">
        <v>26</v>
      </c>
      <c r="B377" t="n">
        <v>105</v>
      </c>
      <c r="C377" t="inlineStr">
        <is>
          <t xml:space="preserve">CONCLUIDO	</t>
        </is>
      </c>
      <c r="D377" t="n">
        <v>9.797000000000001</v>
      </c>
      <c r="E377" t="n">
        <v>10.21</v>
      </c>
      <c r="F377" t="n">
        <v>7.24</v>
      </c>
      <c r="G377" t="n">
        <v>43.42</v>
      </c>
      <c r="H377" t="n">
        <v>0.62</v>
      </c>
      <c r="I377" t="n">
        <v>10</v>
      </c>
      <c r="J377" t="n">
        <v>214.42</v>
      </c>
      <c r="K377" t="n">
        <v>55.27</v>
      </c>
      <c r="L377" t="n">
        <v>7.5</v>
      </c>
      <c r="M377" t="n">
        <v>8</v>
      </c>
      <c r="N377" t="n">
        <v>46.65</v>
      </c>
      <c r="O377" t="n">
        <v>26679.66</v>
      </c>
      <c r="P377" t="n">
        <v>86.68000000000001</v>
      </c>
      <c r="Q377" t="n">
        <v>605.86</v>
      </c>
      <c r="R377" t="n">
        <v>29.66</v>
      </c>
      <c r="S377" t="n">
        <v>21.88</v>
      </c>
      <c r="T377" t="n">
        <v>2854.31</v>
      </c>
      <c r="U377" t="n">
        <v>0.74</v>
      </c>
      <c r="V377" t="n">
        <v>0.85</v>
      </c>
      <c r="W377" t="n">
        <v>1.01</v>
      </c>
      <c r="X377" t="n">
        <v>0.18</v>
      </c>
      <c r="Y377" t="n">
        <v>1</v>
      </c>
      <c r="Z377" t="n">
        <v>10</v>
      </c>
    </row>
    <row r="378">
      <c r="A378" t="n">
        <v>27</v>
      </c>
      <c r="B378" t="n">
        <v>105</v>
      </c>
      <c r="C378" t="inlineStr">
        <is>
          <t xml:space="preserve">CONCLUIDO	</t>
        </is>
      </c>
      <c r="D378" t="n">
        <v>9.850899999999999</v>
      </c>
      <c r="E378" t="n">
        <v>10.15</v>
      </c>
      <c r="F378" t="n">
        <v>7.22</v>
      </c>
      <c r="G378" t="n">
        <v>48.14</v>
      </c>
      <c r="H378" t="n">
        <v>0.64</v>
      </c>
      <c r="I378" t="n">
        <v>9</v>
      </c>
      <c r="J378" t="n">
        <v>214.83</v>
      </c>
      <c r="K378" t="n">
        <v>55.27</v>
      </c>
      <c r="L378" t="n">
        <v>7.75</v>
      </c>
      <c r="M378" t="n">
        <v>7</v>
      </c>
      <c r="N378" t="n">
        <v>46.81</v>
      </c>
      <c r="O378" t="n">
        <v>26729.83</v>
      </c>
      <c r="P378" t="n">
        <v>85.56</v>
      </c>
      <c r="Q378" t="n">
        <v>605.84</v>
      </c>
      <c r="R378" t="n">
        <v>29.23</v>
      </c>
      <c r="S378" t="n">
        <v>21.88</v>
      </c>
      <c r="T378" t="n">
        <v>2647.93</v>
      </c>
      <c r="U378" t="n">
        <v>0.75</v>
      </c>
      <c r="V378" t="n">
        <v>0.86</v>
      </c>
      <c r="W378" t="n">
        <v>1</v>
      </c>
      <c r="X378" t="n">
        <v>0.16</v>
      </c>
      <c r="Y378" t="n">
        <v>1</v>
      </c>
      <c r="Z378" t="n">
        <v>10</v>
      </c>
    </row>
    <row r="379">
      <c r="A379" t="n">
        <v>28</v>
      </c>
      <c r="B379" t="n">
        <v>105</v>
      </c>
      <c r="C379" t="inlineStr">
        <is>
          <t xml:space="preserve">CONCLUIDO	</t>
        </is>
      </c>
      <c r="D379" t="n">
        <v>9.8538</v>
      </c>
      <c r="E379" t="n">
        <v>10.15</v>
      </c>
      <c r="F379" t="n">
        <v>7.22</v>
      </c>
      <c r="G379" t="n">
        <v>48.12</v>
      </c>
      <c r="H379" t="n">
        <v>0.66</v>
      </c>
      <c r="I379" t="n">
        <v>9</v>
      </c>
      <c r="J379" t="n">
        <v>215.24</v>
      </c>
      <c r="K379" t="n">
        <v>55.27</v>
      </c>
      <c r="L379" t="n">
        <v>8</v>
      </c>
      <c r="M379" t="n">
        <v>7</v>
      </c>
      <c r="N379" t="n">
        <v>46.97</v>
      </c>
      <c r="O379" t="n">
        <v>26780.06</v>
      </c>
      <c r="P379" t="n">
        <v>85.43000000000001</v>
      </c>
      <c r="Q379" t="n">
        <v>605.9</v>
      </c>
      <c r="R379" t="n">
        <v>29.21</v>
      </c>
      <c r="S379" t="n">
        <v>21.88</v>
      </c>
      <c r="T379" t="n">
        <v>2638.08</v>
      </c>
      <c r="U379" t="n">
        <v>0.75</v>
      </c>
      <c r="V379" t="n">
        <v>0.86</v>
      </c>
      <c r="W379" t="n">
        <v>1</v>
      </c>
      <c r="X379" t="n">
        <v>0.16</v>
      </c>
      <c r="Y379" t="n">
        <v>1</v>
      </c>
      <c r="Z379" t="n">
        <v>10</v>
      </c>
    </row>
    <row r="380">
      <c r="A380" t="n">
        <v>29</v>
      </c>
      <c r="B380" t="n">
        <v>105</v>
      </c>
      <c r="C380" t="inlineStr">
        <is>
          <t xml:space="preserve">CONCLUIDO	</t>
        </is>
      </c>
      <c r="D380" t="n">
        <v>9.847899999999999</v>
      </c>
      <c r="E380" t="n">
        <v>10.15</v>
      </c>
      <c r="F380" t="n">
        <v>7.22</v>
      </c>
      <c r="G380" t="n">
        <v>48.16</v>
      </c>
      <c r="H380" t="n">
        <v>0.68</v>
      </c>
      <c r="I380" t="n">
        <v>9</v>
      </c>
      <c r="J380" t="n">
        <v>215.65</v>
      </c>
      <c r="K380" t="n">
        <v>55.27</v>
      </c>
      <c r="L380" t="n">
        <v>8.25</v>
      </c>
      <c r="M380" t="n">
        <v>7</v>
      </c>
      <c r="N380" t="n">
        <v>47.12</v>
      </c>
      <c r="O380" t="n">
        <v>26830.34</v>
      </c>
      <c r="P380" t="n">
        <v>84.18000000000001</v>
      </c>
      <c r="Q380" t="n">
        <v>605.84</v>
      </c>
      <c r="R380" t="n">
        <v>29.43</v>
      </c>
      <c r="S380" t="n">
        <v>21.88</v>
      </c>
      <c r="T380" t="n">
        <v>2745.73</v>
      </c>
      <c r="U380" t="n">
        <v>0.74</v>
      </c>
      <c r="V380" t="n">
        <v>0.86</v>
      </c>
      <c r="W380" t="n">
        <v>1</v>
      </c>
      <c r="X380" t="n">
        <v>0.17</v>
      </c>
      <c r="Y380" t="n">
        <v>1</v>
      </c>
      <c r="Z380" t="n">
        <v>10</v>
      </c>
    </row>
    <row r="381">
      <c r="A381" t="n">
        <v>30</v>
      </c>
      <c r="B381" t="n">
        <v>105</v>
      </c>
      <c r="C381" t="inlineStr">
        <is>
          <t xml:space="preserve">CONCLUIDO	</t>
        </is>
      </c>
      <c r="D381" t="n">
        <v>9.916</v>
      </c>
      <c r="E381" t="n">
        <v>10.08</v>
      </c>
      <c r="F381" t="n">
        <v>7.2</v>
      </c>
      <c r="G381" t="n">
        <v>53.97</v>
      </c>
      <c r="H381" t="n">
        <v>0.7</v>
      </c>
      <c r="I381" t="n">
        <v>8</v>
      </c>
      <c r="J381" t="n">
        <v>216.05</v>
      </c>
      <c r="K381" t="n">
        <v>55.27</v>
      </c>
      <c r="L381" t="n">
        <v>8.5</v>
      </c>
      <c r="M381" t="n">
        <v>6</v>
      </c>
      <c r="N381" t="n">
        <v>47.28</v>
      </c>
      <c r="O381" t="n">
        <v>26880.68</v>
      </c>
      <c r="P381" t="n">
        <v>82.56999999999999</v>
      </c>
      <c r="Q381" t="n">
        <v>605.85</v>
      </c>
      <c r="R381" t="n">
        <v>28.6</v>
      </c>
      <c r="S381" t="n">
        <v>21.88</v>
      </c>
      <c r="T381" t="n">
        <v>2336.22</v>
      </c>
      <c r="U381" t="n">
        <v>0.77</v>
      </c>
      <c r="V381" t="n">
        <v>0.86</v>
      </c>
      <c r="W381" t="n">
        <v>1</v>
      </c>
      <c r="X381" t="n">
        <v>0.14</v>
      </c>
      <c r="Y381" t="n">
        <v>1</v>
      </c>
      <c r="Z381" t="n">
        <v>10</v>
      </c>
    </row>
    <row r="382">
      <c r="A382" t="n">
        <v>31</v>
      </c>
      <c r="B382" t="n">
        <v>105</v>
      </c>
      <c r="C382" t="inlineStr">
        <is>
          <t xml:space="preserve">CONCLUIDO	</t>
        </is>
      </c>
      <c r="D382" t="n">
        <v>9.9267</v>
      </c>
      <c r="E382" t="n">
        <v>10.07</v>
      </c>
      <c r="F382" t="n">
        <v>7.18</v>
      </c>
      <c r="G382" t="n">
        <v>53.89</v>
      </c>
      <c r="H382" t="n">
        <v>0.72</v>
      </c>
      <c r="I382" t="n">
        <v>8</v>
      </c>
      <c r="J382" t="n">
        <v>216.46</v>
      </c>
      <c r="K382" t="n">
        <v>55.27</v>
      </c>
      <c r="L382" t="n">
        <v>8.75</v>
      </c>
      <c r="M382" t="n">
        <v>6</v>
      </c>
      <c r="N382" t="n">
        <v>47.44</v>
      </c>
      <c r="O382" t="n">
        <v>26931.07</v>
      </c>
      <c r="P382" t="n">
        <v>81.97</v>
      </c>
      <c r="Q382" t="n">
        <v>605.84</v>
      </c>
      <c r="R382" t="n">
        <v>28.1</v>
      </c>
      <c r="S382" t="n">
        <v>21.88</v>
      </c>
      <c r="T382" t="n">
        <v>2086.95</v>
      </c>
      <c r="U382" t="n">
        <v>0.78</v>
      </c>
      <c r="V382" t="n">
        <v>0.86</v>
      </c>
      <c r="W382" t="n">
        <v>1</v>
      </c>
      <c r="X382" t="n">
        <v>0.13</v>
      </c>
      <c r="Y382" t="n">
        <v>1</v>
      </c>
      <c r="Z382" t="n">
        <v>10</v>
      </c>
    </row>
    <row r="383">
      <c r="A383" t="n">
        <v>32</v>
      </c>
      <c r="B383" t="n">
        <v>105</v>
      </c>
      <c r="C383" t="inlineStr">
        <is>
          <t xml:space="preserve">CONCLUIDO	</t>
        </is>
      </c>
      <c r="D383" t="n">
        <v>9.9171</v>
      </c>
      <c r="E383" t="n">
        <v>10.08</v>
      </c>
      <c r="F383" t="n">
        <v>7.19</v>
      </c>
      <c r="G383" t="n">
        <v>53.96</v>
      </c>
      <c r="H383" t="n">
        <v>0.74</v>
      </c>
      <c r="I383" t="n">
        <v>8</v>
      </c>
      <c r="J383" t="n">
        <v>216.87</v>
      </c>
      <c r="K383" t="n">
        <v>55.27</v>
      </c>
      <c r="L383" t="n">
        <v>9</v>
      </c>
      <c r="M383" t="n">
        <v>5</v>
      </c>
      <c r="N383" t="n">
        <v>47.6</v>
      </c>
      <c r="O383" t="n">
        <v>26981.51</v>
      </c>
      <c r="P383" t="n">
        <v>81.34999999999999</v>
      </c>
      <c r="Q383" t="n">
        <v>605.9</v>
      </c>
      <c r="R383" t="n">
        <v>28.32</v>
      </c>
      <c r="S383" t="n">
        <v>21.88</v>
      </c>
      <c r="T383" t="n">
        <v>2194.75</v>
      </c>
      <c r="U383" t="n">
        <v>0.77</v>
      </c>
      <c r="V383" t="n">
        <v>0.86</v>
      </c>
      <c r="W383" t="n">
        <v>1</v>
      </c>
      <c r="X383" t="n">
        <v>0.14</v>
      </c>
      <c r="Y383" t="n">
        <v>1</v>
      </c>
      <c r="Z383" t="n">
        <v>10</v>
      </c>
    </row>
    <row r="384">
      <c r="A384" t="n">
        <v>33</v>
      </c>
      <c r="B384" t="n">
        <v>105</v>
      </c>
      <c r="C384" t="inlineStr">
        <is>
          <t xml:space="preserve">CONCLUIDO	</t>
        </is>
      </c>
      <c r="D384" t="n">
        <v>9.9184</v>
      </c>
      <c r="E384" t="n">
        <v>10.08</v>
      </c>
      <c r="F384" t="n">
        <v>7.19</v>
      </c>
      <c r="G384" t="n">
        <v>53.95</v>
      </c>
      <c r="H384" t="n">
        <v>0.76</v>
      </c>
      <c r="I384" t="n">
        <v>8</v>
      </c>
      <c r="J384" t="n">
        <v>217.28</v>
      </c>
      <c r="K384" t="n">
        <v>55.27</v>
      </c>
      <c r="L384" t="n">
        <v>9.25</v>
      </c>
      <c r="M384" t="n">
        <v>3</v>
      </c>
      <c r="N384" t="n">
        <v>47.76</v>
      </c>
      <c r="O384" t="n">
        <v>27032.02</v>
      </c>
      <c r="P384" t="n">
        <v>80.67</v>
      </c>
      <c r="Q384" t="n">
        <v>605.87</v>
      </c>
      <c r="R384" t="n">
        <v>28.22</v>
      </c>
      <c r="S384" t="n">
        <v>21.88</v>
      </c>
      <c r="T384" t="n">
        <v>2146.02</v>
      </c>
      <c r="U384" t="n">
        <v>0.78</v>
      </c>
      <c r="V384" t="n">
        <v>0.86</v>
      </c>
      <c r="W384" t="n">
        <v>1</v>
      </c>
      <c r="X384" t="n">
        <v>0.14</v>
      </c>
      <c r="Y384" t="n">
        <v>1</v>
      </c>
      <c r="Z384" t="n">
        <v>10</v>
      </c>
    </row>
    <row r="385">
      <c r="A385" t="n">
        <v>34</v>
      </c>
      <c r="B385" t="n">
        <v>105</v>
      </c>
      <c r="C385" t="inlineStr">
        <is>
          <t xml:space="preserve">CONCLUIDO	</t>
        </is>
      </c>
      <c r="D385" t="n">
        <v>9.9094</v>
      </c>
      <c r="E385" t="n">
        <v>10.09</v>
      </c>
      <c r="F385" t="n">
        <v>7.2</v>
      </c>
      <c r="G385" t="n">
        <v>54.02</v>
      </c>
      <c r="H385" t="n">
        <v>0.78</v>
      </c>
      <c r="I385" t="n">
        <v>8</v>
      </c>
      <c r="J385" t="n">
        <v>217.69</v>
      </c>
      <c r="K385" t="n">
        <v>55.27</v>
      </c>
      <c r="L385" t="n">
        <v>9.5</v>
      </c>
      <c r="M385" t="n">
        <v>3</v>
      </c>
      <c r="N385" t="n">
        <v>47.92</v>
      </c>
      <c r="O385" t="n">
        <v>27082.57</v>
      </c>
      <c r="P385" t="n">
        <v>80.38</v>
      </c>
      <c r="Q385" t="n">
        <v>605.84</v>
      </c>
      <c r="R385" t="n">
        <v>28.58</v>
      </c>
      <c r="S385" t="n">
        <v>21.88</v>
      </c>
      <c r="T385" t="n">
        <v>2324.27</v>
      </c>
      <c r="U385" t="n">
        <v>0.77</v>
      </c>
      <c r="V385" t="n">
        <v>0.86</v>
      </c>
      <c r="W385" t="n">
        <v>1</v>
      </c>
      <c r="X385" t="n">
        <v>0.14</v>
      </c>
      <c r="Y385" t="n">
        <v>1</v>
      </c>
      <c r="Z385" t="n">
        <v>10</v>
      </c>
    </row>
    <row r="386">
      <c r="A386" t="n">
        <v>35</v>
      </c>
      <c r="B386" t="n">
        <v>105</v>
      </c>
      <c r="C386" t="inlineStr">
        <is>
          <t xml:space="preserve">CONCLUIDO	</t>
        </is>
      </c>
      <c r="D386" t="n">
        <v>9.9734</v>
      </c>
      <c r="E386" t="n">
        <v>10.03</v>
      </c>
      <c r="F386" t="n">
        <v>7.18</v>
      </c>
      <c r="G386" t="n">
        <v>61.53</v>
      </c>
      <c r="H386" t="n">
        <v>0.79</v>
      </c>
      <c r="I386" t="n">
        <v>7</v>
      </c>
      <c r="J386" t="n">
        <v>218.1</v>
      </c>
      <c r="K386" t="n">
        <v>55.27</v>
      </c>
      <c r="L386" t="n">
        <v>9.75</v>
      </c>
      <c r="M386" t="n">
        <v>1</v>
      </c>
      <c r="N386" t="n">
        <v>48.08</v>
      </c>
      <c r="O386" t="n">
        <v>27133.18</v>
      </c>
      <c r="P386" t="n">
        <v>78.68000000000001</v>
      </c>
      <c r="Q386" t="n">
        <v>605.84</v>
      </c>
      <c r="R386" t="n">
        <v>27.69</v>
      </c>
      <c r="S386" t="n">
        <v>21.88</v>
      </c>
      <c r="T386" t="n">
        <v>1884.43</v>
      </c>
      <c r="U386" t="n">
        <v>0.79</v>
      </c>
      <c r="V386" t="n">
        <v>0.86</v>
      </c>
      <c r="W386" t="n">
        <v>1.01</v>
      </c>
      <c r="X386" t="n">
        <v>0.12</v>
      </c>
      <c r="Y386" t="n">
        <v>1</v>
      </c>
      <c r="Z386" t="n">
        <v>10</v>
      </c>
    </row>
    <row r="387">
      <c r="A387" t="n">
        <v>36</v>
      </c>
      <c r="B387" t="n">
        <v>105</v>
      </c>
      <c r="C387" t="inlineStr">
        <is>
          <t xml:space="preserve">CONCLUIDO	</t>
        </is>
      </c>
      <c r="D387" t="n">
        <v>9.969799999999999</v>
      </c>
      <c r="E387" t="n">
        <v>10.03</v>
      </c>
      <c r="F387" t="n">
        <v>7.18</v>
      </c>
      <c r="G387" t="n">
        <v>61.56</v>
      </c>
      <c r="H387" t="n">
        <v>0.8100000000000001</v>
      </c>
      <c r="I387" t="n">
        <v>7</v>
      </c>
      <c r="J387" t="n">
        <v>218.51</v>
      </c>
      <c r="K387" t="n">
        <v>55.27</v>
      </c>
      <c r="L387" t="n">
        <v>10</v>
      </c>
      <c r="M387" t="n">
        <v>1</v>
      </c>
      <c r="N387" t="n">
        <v>48.24</v>
      </c>
      <c r="O387" t="n">
        <v>27183.85</v>
      </c>
      <c r="P387" t="n">
        <v>78.95999999999999</v>
      </c>
      <c r="Q387" t="n">
        <v>605.84</v>
      </c>
      <c r="R387" t="n">
        <v>27.79</v>
      </c>
      <c r="S387" t="n">
        <v>21.88</v>
      </c>
      <c r="T387" t="n">
        <v>1937.81</v>
      </c>
      <c r="U387" t="n">
        <v>0.79</v>
      </c>
      <c r="V387" t="n">
        <v>0.86</v>
      </c>
      <c r="W387" t="n">
        <v>1.01</v>
      </c>
      <c r="X387" t="n">
        <v>0.12</v>
      </c>
      <c r="Y387" t="n">
        <v>1</v>
      </c>
      <c r="Z387" t="n">
        <v>10</v>
      </c>
    </row>
    <row r="388">
      <c r="A388" t="n">
        <v>37</v>
      </c>
      <c r="B388" t="n">
        <v>105</v>
      </c>
      <c r="C388" t="inlineStr">
        <is>
          <t xml:space="preserve">CONCLUIDO	</t>
        </is>
      </c>
      <c r="D388" t="n">
        <v>9.9682</v>
      </c>
      <c r="E388" t="n">
        <v>10.03</v>
      </c>
      <c r="F388" t="n">
        <v>7.18</v>
      </c>
      <c r="G388" t="n">
        <v>61.57</v>
      </c>
      <c r="H388" t="n">
        <v>0.83</v>
      </c>
      <c r="I388" t="n">
        <v>7</v>
      </c>
      <c r="J388" t="n">
        <v>218.92</v>
      </c>
      <c r="K388" t="n">
        <v>55.27</v>
      </c>
      <c r="L388" t="n">
        <v>10.25</v>
      </c>
      <c r="M388" t="n">
        <v>1</v>
      </c>
      <c r="N388" t="n">
        <v>48.4</v>
      </c>
      <c r="O388" t="n">
        <v>27234.57</v>
      </c>
      <c r="P388" t="n">
        <v>79.06</v>
      </c>
      <c r="Q388" t="n">
        <v>605.84</v>
      </c>
      <c r="R388" t="n">
        <v>27.87</v>
      </c>
      <c r="S388" t="n">
        <v>21.88</v>
      </c>
      <c r="T388" t="n">
        <v>1975.99</v>
      </c>
      <c r="U388" t="n">
        <v>0.79</v>
      </c>
      <c r="V388" t="n">
        <v>0.86</v>
      </c>
      <c r="W388" t="n">
        <v>1.01</v>
      </c>
      <c r="X388" t="n">
        <v>0.13</v>
      </c>
      <c r="Y388" t="n">
        <v>1</v>
      </c>
      <c r="Z388" t="n">
        <v>10</v>
      </c>
    </row>
    <row r="389">
      <c r="A389" t="n">
        <v>38</v>
      </c>
      <c r="B389" t="n">
        <v>105</v>
      </c>
      <c r="C389" t="inlineStr">
        <is>
          <t xml:space="preserve">CONCLUIDO	</t>
        </is>
      </c>
      <c r="D389" t="n">
        <v>9.9687</v>
      </c>
      <c r="E389" t="n">
        <v>10.03</v>
      </c>
      <c r="F389" t="n">
        <v>7.18</v>
      </c>
      <c r="G389" t="n">
        <v>61.57</v>
      </c>
      <c r="H389" t="n">
        <v>0.85</v>
      </c>
      <c r="I389" t="n">
        <v>7</v>
      </c>
      <c r="J389" t="n">
        <v>219.33</v>
      </c>
      <c r="K389" t="n">
        <v>55.27</v>
      </c>
      <c r="L389" t="n">
        <v>10.5</v>
      </c>
      <c r="M389" t="n">
        <v>0</v>
      </c>
      <c r="N389" t="n">
        <v>48.56</v>
      </c>
      <c r="O389" t="n">
        <v>27285.35</v>
      </c>
      <c r="P389" t="n">
        <v>79.04000000000001</v>
      </c>
      <c r="Q389" t="n">
        <v>605.84</v>
      </c>
      <c r="R389" t="n">
        <v>27.8</v>
      </c>
      <c r="S389" t="n">
        <v>21.88</v>
      </c>
      <c r="T389" t="n">
        <v>1939.48</v>
      </c>
      <c r="U389" t="n">
        <v>0.79</v>
      </c>
      <c r="V389" t="n">
        <v>0.86</v>
      </c>
      <c r="W389" t="n">
        <v>1.01</v>
      </c>
      <c r="X389" t="n">
        <v>0.13</v>
      </c>
      <c r="Y389" t="n">
        <v>1</v>
      </c>
      <c r="Z389" t="n">
        <v>10</v>
      </c>
    </row>
    <row r="390">
      <c r="A390" t="n">
        <v>0</v>
      </c>
      <c r="B390" t="n">
        <v>60</v>
      </c>
      <c r="C390" t="inlineStr">
        <is>
          <t xml:space="preserve">CONCLUIDO	</t>
        </is>
      </c>
      <c r="D390" t="n">
        <v>8.3573</v>
      </c>
      <c r="E390" t="n">
        <v>11.97</v>
      </c>
      <c r="F390" t="n">
        <v>8.27</v>
      </c>
      <c r="G390" t="n">
        <v>8.140000000000001</v>
      </c>
      <c r="H390" t="n">
        <v>0.14</v>
      </c>
      <c r="I390" t="n">
        <v>61</v>
      </c>
      <c r="J390" t="n">
        <v>124.63</v>
      </c>
      <c r="K390" t="n">
        <v>45</v>
      </c>
      <c r="L390" t="n">
        <v>1</v>
      </c>
      <c r="M390" t="n">
        <v>59</v>
      </c>
      <c r="N390" t="n">
        <v>18.64</v>
      </c>
      <c r="O390" t="n">
        <v>15605.44</v>
      </c>
      <c r="P390" t="n">
        <v>83.61</v>
      </c>
      <c r="Q390" t="n">
        <v>605.9299999999999</v>
      </c>
      <c r="R390" t="n">
        <v>61.88</v>
      </c>
      <c r="S390" t="n">
        <v>21.88</v>
      </c>
      <c r="T390" t="n">
        <v>18712.72</v>
      </c>
      <c r="U390" t="n">
        <v>0.35</v>
      </c>
      <c r="V390" t="n">
        <v>0.75</v>
      </c>
      <c r="W390" t="n">
        <v>1.09</v>
      </c>
      <c r="X390" t="n">
        <v>1.22</v>
      </c>
      <c r="Y390" t="n">
        <v>1</v>
      </c>
      <c r="Z390" t="n">
        <v>10</v>
      </c>
    </row>
    <row r="391">
      <c r="A391" t="n">
        <v>1</v>
      </c>
      <c r="B391" t="n">
        <v>60</v>
      </c>
      <c r="C391" t="inlineStr">
        <is>
          <t xml:space="preserve">CONCLUIDO	</t>
        </is>
      </c>
      <c r="D391" t="n">
        <v>8.824999999999999</v>
      </c>
      <c r="E391" t="n">
        <v>11.33</v>
      </c>
      <c r="F391" t="n">
        <v>8</v>
      </c>
      <c r="G391" t="n">
        <v>10.21</v>
      </c>
      <c r="H391" t="n">
        <v>0.18</v>
      </c>
      <c r="I391" t="n">
        <v>47</v>
      </c>
      <c r="J391" t="n">
        <v>124.96</v>
      </c>
      <c r="K391" t="n">
        <v>45</v>
      </c>
      <c r="L391" t="n">
        <v>1.25</v>
      </c>
      <c r="M391" t="n">
        <v>45</v>
      </c>
      <c r="N391" t="n">
        <v>18.71</v>
      </c>
      <c r="O391" t="n">
        <v>15645.96</v>
      </c>
      <c r="P391" t="n">
        <v>79.75</v>
      </c>
      <c r="Q391" t="n">
        <v>606.03</v>
      </c>
      <c r="R391" t="n">
        <v>53.49</v>
      </c>
      <c r="S391" t="n">
        <v>21.88</v>
      </c>
      <c r="T391" t="n">
        <v>14584.96</v>
      </c>
      <c r="U391" t="n">
        <v>0.41</v>
      </c>
      <c r="V391" t="n">
        <v>0.77</v>
      </c>
      <c r="W391" t="n">
        <v>1.06</v>
      </c>
      <c r="X391" t="n">
        <v>0.9399999999999999</v>
      </c>
      <c r="Y391" t="n">
        <v>1</v>
      </c>
      <c r="Z391" t="n">
        <v>10</v>
      </c>
    </row>
    <row r="392">
      <c r="A392" t="n">
        <v>2</v>
      </c>
      <c r="B392" t="n">
        <v>60</v>
      </c>
      <c r="C392" t="inlineStr">
        <is>
          <t xml:space="preserve">CONCLUIDO	</t>
        </is>
      </c>
      <c r="D392" t="n">
        <v>9.1547</v>
      </c>
      <c r="E392" t="n">
        <v>10.92</v>
      </c>
      <c r="F392" t="n">
        <v>7.82</v>
      </c>
      <c r="G392" t="n">
        <v>12.35</v>
      </c>
      <c r="H392" t="n">
        <v>0.21</v>
      </c>
      <c r="I392" t="n">
        <v>38</v>
      </c>
      <c r="J392" t="n">
        <v>125.29</v>
      </c>
      <c r="K392" t="n">
        <v>45</v>
      </c>
      <c r="L392" t="n">
        <v>1.5</v>
      </c>
      <c r="M392" t="n">
        <v>36</v>
      </c>
      <c r="N392" t="n">
        <v>18.79</v>
      </c>
      <c r="O392" t="n">
        <v>15686.51</v>
      </c>
      <c r="P392" t="n">
        <v>76.95999999999999</v>
      </c>
      <c r="Q392" t="n">
        <v>605.96</v>
      </c>
      <c r="R392" t="n">
        <v>47.9</v>
      </c>
      <c r="S392" t="n">
        <v>21.88</v>
      </c>
      <c r="T392" t="n">
        <v>11837.04</v>
      </c>
      <c r="U392" t="n">
        <v>0.46</v>
      </c>
      <c r="V392" t="n">
        <v>0.79</v>
      </c>
      <c r="W392" t="n">
        <v>1.05</v>
      </c>
      <c r="X392" t="n">
        <v>0.76</v>
      </c>
      <c r="Y392" t="n">
        <v>1</v>
      </c>
      <c r="Z392" t="n">
        <v>10</v>
      </c>
    </row>
    <row r="393">
      <c r="A393" t="n">
        <v>3</v>
      </c>
      <c r="B393" t="n">
        <v>60</v>
      </c>
      <c r="C393" t="inlineStr">
        <is>
          <t xml:space="preserve">CONCLUIDO	</t>
        </is>
      </c>
      <c r="D393" t="n">
        <v>9.405099999999999</v>
      </c>
      <c r="E393" t="n">
        <v>10.63</v>
      </c>
      <c r="F393" t="n">
        <v>7.68</v>
      </c>
      <c r="G393" t="n">
        <v>14.4</v>
      </c>
      <c r="H393" t="n">
        <v>0.25</v>
      </c>
      <c r="I393" t="n">
        <v>32</v>
      </c>
      <c r="J393" t="n">
        <v>125.62</v>
      </c>
      <c r="K393" t="n">
        <v>45</v>
      </c>
      <c r="L393" t="n">
        <v>1.75</v>
      </c>
      <c r="M393" t="n">
        <v>30</v>
      </c>
      <c r="N393" t="n">
        <v>18.87</v>
      </c>
      <c r="O393" t="n">
        <v>15727.09</v>
      </c>
      <c r="P393" t="n">
        <v>74.55</v>
      </c>
      <c r="Q393" t="n">
        <v>605.87</v>
      </c>
      <c r="R393" t="n">
        <v>43.61</v>
      </c>
      <c r="S393" t="n">
        <v>21.88</v>
      </c>
      <c r="T393" t="n">
        <v>9719.299999999999</v>
      </c>
      <c r="U393" t="n">
        <v>0.5</v>
      </c>
      <c r="V393" t="n">
        <v>0.8100000000000001</v>
      </c>
      <c r="W393" t="n">
        <v>1.04</v>
      </c>
      <c r="X393" t="n">
        <v>0.62</v>
      </c>
      <c r="Y393" t="n">
        <v>1</v>
      </c>
      <c r="Z393" t="n">
        <v>10</v>
      </c>
    </row>
    <row r="394">
      <c r="A394" t="n">
        <v>4</v>
      </c>
      <c r="B394" t="n">
        <v>60</v>
      </c>
      <c r="C394" t="inlineStr">
        <is>
          <t xml:space="preserve">CONCLUIDO	</t>
        </is>
      </c>
      <c r="D394" t="n">
        <v>9.619199999999999</v>
      </c>
      <c r="E394" t="n">
        <v>10.4</v>
      </c>
      <c r="F394" t="n">
        <v>7.57</v>
      </c>
      <c r="G394" t="n">
        <v>16.83</v>
      </c>
      <c r="H394" t="n">
        <v>0.28</v>
      </c>
      <c r="I394" t="n">
        <v>27</v>
      </c>
      <c r="J394" t="n">
        <v>125.95</v>
      </c>
      <c r="K394" t="n">
        <v>45</v>
      </c>
      <c r="L394" t="n">
        <v>2</v>
      </c>
      <c r="M394" t="n">
        <v>25</v>
      </c>
      <c r="N394" t="n">
        <v>18.95</v>
      </c>
      <c r="O394" t="n">
        <v>15767.7</v>
      </c>
      <c r="P394" t="n">
        <v>72.27</v>
      </c>
      <c r="Q394" t="n">
        <v>605.85</v>
      </c>
      <c r="R394" t="n">
        <v>40.31</v>
      </c>
      <c r="S394" t="n">
        <v>21.88</v>
      </c>
      <c r="T394" t="n">
        <v>8096.54</v>
      </c>
      <c r="U394" t="n">
        <v>0.54</v>
      </c>
      <c r="V394" t="n">
        <v>0.82</v>
      </c>
      <c r="W394" t="n">
        <v>1.03</v>
      </c>
      <c r="X394" t="n">
        <v>0.52</v>
      </c>
      <c r="Y394" t="n">
        <v>1</v>
      </c>
      <c r="Z394" t="n">
        <v>10</v>
      </c>
    </row>
    <row r="395">
      <c r="A395" t="n">
        <v>5</v>
      </c>
      <c r="B395" t="n">
        <v>60</v>
      </c>
      <c r="C395" t="inlineStr">
        <is>
          <t xml:space="preserve">CONCLUIDO	</t>
        </is>
      </c>
      <c r="D395" t="n">
        <v>9.7432</v>
      </c>
      <c r="E395" t="n">
        <v>10.26</v>
      </c>
      <c r="F395" t="n">
        <v>7.52</v>
      </c>
      <c r="G395" t="n">
        <v>18.8</v>
      </c>
      <c r="H395" t="n">
        <v>0.31</v>
      </c>
      <c r="I395" t="n">
        <v>24</v>
      </c>
      <c r="J395" t="n">
        <v>126.28</v>
      </c>
      <c r="K395" t="n">
        <v>45</v>
      </c>
      <c r="L395" t="n">
        <v>2.25</v>
      </c>
      <c r="M395" t="n">
        <v>22</v>
      </c>
      <c r="N395" t="n">
        <v>19.03</v>
      </c>
      <c r="O395" t="n">
        <v>15808.34</v>
      </c>
      <c r="P395" t="n">
        <v>70.65000000000001</v>
      </c>
      <c r="Q395" t="n">
        <v>605.87</v>
      </c>
      <c r="R395" t="n">
        <v>38.71</v>
      </c>
      <c r="S395" t="n">
        <v>21.88</v>
      </c>
      <c r="T395" t="n">
        <v>7312.87</v>
      </c>
      <c r="U395" t="n">
        <v>0.57</v>
      </c>
      <c r="V395" t="n">
        <v>0.82</v>
      </c>
      <c r="W395" t="n">
        <v>1.02</v>
      </c>
      <c r="X395" t="n">
        <v>0.46</v>
      </c>
      <c r="Y395" t="n">
        <v>1</v>
      </c>
      <c r="Z395" t="n">
        <v>10</v>
      </c>
    </row>
    <row r="396">
      <c r="A396" t="n">
        <v>6</v>
      </c>
      <c r="B396" t="n">
        <v>60</v>
      </c>
      <c r="C396" t="inlineStr">
        <is>
          <t xml:space="preserve">CONCLUIDO	</t>
        </is>
      </c>
      <c r="D396" t="n">
        <v>9.8874</v>
      </c>
      <c r="E396" t="n">
        <v>10.11</v>
      </c>
      <c r="F396" t="n">
        <v>7.45</v>
      </c>
      <c r="G396" t="n">
        <v>21.27</v>
      </c>
      <c r="H396" t="n">
        <v>0.35</v>
      </c>
      <c r="I396" t="n">
        <v>21</v>
      </c>
      <c r="J396" t="n">
        <v>126.61</v>
      </c>
      <c r="K396" t="n">
        <v>45</v>
      </c>
      <c r="L396" t="n">
        <v>2.5</v>
      </c>
      <c r="M396" t="n">
        <v>19</v>
      </c>
      <c r="N396" t="n">
        <v>19.11</v>
      </c>
      <c r="O396" t="n">
        <v>15849</v>
      </c>
      <c r="P396" t="n">
        <v>68.92</v>
      </c>
      <c r="Q396" t="n">
        <v>605.9</v>
      </c>
      <c r="R396" t="n">
        <v>36.07</v>
      </c>
      <c r="S396" t="n">
        <v>21.88</v>
      </c>
      <c r="T396" t="n">
        <v>6007.2</v>
      </c>
      <c r="U396" t="n">
        <v>0.61</v>
      </c>
      <c r="V396" t="n">
        <v>0.83</v>
      </c>
      <c r="W396" t="n">
        <v>1.02</v>
      </c>
      <c r="X396" t="n">
        <v>0.39</v>
      </c>
      <c r="Y396" t="n">
        <v>1</v>
      </c>
      <c r="Z396" t="n">
        <v>10</v>
      </c>
    </row>
    <row r="397">
      <c r="A397" t="n">
        <v>7</v>
      </c>
      <c r="B397" t="n">
        <v>60</v>
      </c>
      <c r="C397" t="inlineStr">
        <is>
          <t xml:space="preserve">CONCLUIDO	</t>
        </is>
      </c>
      <c r="D397" t="n">
        <v>9.9643</v>
      </c>
      <c r="E397" t="n">
        <v>10.04</v>
      </c>
      <c r="F397" t="n">
        <v>7.42</v>
      </c>
      <c r="G397" t="n">
        <v>23.43</v>
      </c>
      <c r="H397" t="n">
        <v>0.38</v>
      </c>
      <c r="I397" t="n">
        <v>19</v>
      </c>
      <c r="J397" t="n">
        <v>126.94</v>
      </c>
      <c r="K397" t="n">
        <v>45</v>
      </c>
      <c r="L397" t="n">
        <v>2.75</v>
      </c>
      <c r="M397" t="n">
        <v>17</v>
      </c>
      <c r="N397" t="n">
        <v>19.19</v>
      </c>
      <c r="O397" t="n">
        <v>15889.69</v>
      </c>
      <c r="P397" t="n">
        <v>67.01000000000001</v>
      </c>
      <c r="Q397" t="n">
        <v>605.84</v>
      </c>
      <c r="R397" t="n">
        <v>35.42</v>
      </c>
      <c r="S397" t="n">
        <v>21.88</v>
      </c>
      <c r="T397" t="n">
        <v>5690.17</v>
      </c>
      <c r="U397" t="n">
        <v>0.62</v>
      </c>
      <c r="V397" t="n">
        <v>0.83</v>
      </c>
      <c r="W397" t="n">
        <v>1.02</v>
      </c>
      <c r="X397" t="n">
        <v>0.36</v>
      </c>
      <c r="Y397" t="n">
        <v>1</v>
      </c>
      <c r="Z397" t="n">
        <v>10</v>
      </c>
    </row>
    <row r="398">
      <c r="A398" t="n">
        <v>8</v>
      </c>
      <c r="B398" t="n">
        <v>60</v>
      </c>
      <c r="C398" t="inlineStr">
        <is>
          <t xml:space="preserve">CONCLUIDO	</t>
        </is>
      </c>
      <c r="D398" t="n">
        <v>10.0399</v>
      </c>
      <c r="E398" t="n">
        <v>9.960000000000001</v>
      </c>
      <c r="F398" t="n">
        <v>7.39</v>
      </c>
      <c r="G398" t="n">
        <v>26.1</v>
      </c>
      <c r="H398" t="n">
        <v>0.42</v>
      </c>
      <c r="I398" t="n">
        <v>17</v>
      </c>
      <c r="J398" t="n">
        <v>127.27</v>
      </c>
      <c r="K398" t="n">
        <v>45</v>
      </c>
      <c r="L398" t="n">
        <v>3</v>
      </c>
      <c r="M398" t="n">
        <v>15</v>
      </c>
      <c r="N398" t="n">
        <v>19.27</v>
      </c>
      <c r="O398" t="n">
        <v>15930.42</v>
      </c>
      <c r="P398" t="n">
        <v>65.93000000000001</v>
      </c>
      <c r="Q398" t="n">
        <v>605.89</v>
      </c>
      <c r="R398" t="n">
        <v>34.67</v>
      </c>
      <c r="S398" t="n">
        <v>21.88</v>
      </c>
      <c r="T398" t="n">
        <v>5326.09</v>
      </c>
      <c r="U398" t="n">
        <v>0.63</v>
      </c>
      <c r="V398" t="n">
        <v>0.84</v>
      </c>
      <c r="W398" t="n">
        <v>1.02</v>
      </c>
      <c r="X398" t="n">
        <v>0.34</v>
      </c>
      <c r="Y398" t="n">
        <v>1</v>
      </c>
      <c r="Z398" t="n">
        <v>10</v>
      </c>
    </row>
    <row r="399">
      <c r="A399" t="n">
        <v>9</v>
      </c>
      <c r="B399" t="n">
        <v>60</v>
      </c>
      <c r="C399" t="inlineStr">
        <is>
          <t xml:space="preserve">CONCLUIDO	</t>
        </is>
      </c>
      <c r="D399" t="n">
        <v>10.1283</v>
      </c>
      <c r="E399" t="n">
        <v>9.869999999999999</v>
      </c>
      <c r="F399" t="n">
        <v>7.36</v>
      </c>
      <c r="G399" t="n">
        <v>29.43</v>
      </c>
      <c r="H399" t="n">
        <v>0.45</v>
      </c>
      <c r="I399" t="n">
        <v>15</v>
      </c>
      <c r="J399" t="n">
        <v>127.6</v>
      </c>
      <c r="K399" t="n">
        <v>45</v>
      </c>
      <c r="L399" t="n">
        <v>3.25</v>
      </c>
      <c r="M399" t="n">
        <v>13</v>
      </c>
      <c r="N399" t="n">
        <v>19.35</v>
      </c>
      <c r="O399" t="n">
        <v>15971.17</v>
      </c>
      <c r="P399" t="n">
        <v>63.63</v>
      </c>
      <c r="Q399" t="n">
        <v>605.87</v>
      </c>
      <c r="R399" t="n">
        <v>33.45</v>
      </c>
      <c r="S399" t="n">
        <v>21.88</v>
      </c>
      <c r="T399" t="n">
        <v>4727.96</v>
      </c>
      <c r="U399" t="n">
        <v>0.65</v>
      </c>
      <c r="V399" t="n">
        <v>0.84</v>
      </c>
      <c r="W399" t="n">
        <v>1.02</v>
      </c>
      <c r="X399" t="n">
        <v>0.3</v>
      </c>
      <c r="Y399" t="n">
        <v>1</v>
      </c>
      <c r="Z399" t="n">
        <v>10</v>
      </c>
    </row>
    <row r="400">
      <c r="A400" t="n">
        <v>10</v>
      </c>
      <c r="B400" t="n">
        <v>60</v>
      </c>
      <c r="C400" t="inlineStr">
        <is>
          <t xml:space="preserve">CONCLUIDO	</t>
        </is>
      </c>
      <c r="D400" t="n">
        <v>10.1989</v>
      </c>
      <c r="E400" t="n">
        <v>9.800000000000001</v>
      </c>
      <c r="F400" t="n">
        <v>7.32</v>
      </c>
      <c r="G400" t="n">
        <v>31.35</v>
      </c>
      <c r="H400" t="n">
        <v>0.48</v>
      </c>
      <c r="I400" t="n">
        <v>14</v>
      </c>
      <c r="J400" t="n">
        <v>127.93</v>
      </c>
      <c r="K400" t="n">
        <v>45</v>
      </c>
      <c r="L400" t="n">
        <v>3.5</v>
      </c>
      <c r="M400" t="n">
        <v>12</v>
      </c>
      <c r="N400" t="n">
        <v>19.43</v>
      </c>
      <c r="O400" t="n">
        <v>16011.95</v>
      </c>
      <c r="P400" t="n">
        <v>62.45</v>
      </c>
      <c r="Q400" t="n">
        <v>605.84</v>
      </c>
      <c r="R400" t="n">
        <v>32.16</v>
      </c>
      <c r="S400" t="n">
        <v>21.88</v>
      </c>
      <c r="T400" t="n">
        <v>4085.14</v>
      </c>
      <c r="U400" t="n">
        <v>0.68</v>
      </c>
      <c r="V400" t="n">
        <v>0.85</v>
      </c>
      <c r="W400" t="n">
        <v>1.01</v>
      </c>
      <c r="X400" t="n">
        <v>0.26</v>
      </c>
      <c r="Y400" t="n">
        <v>1</v>
      </c>
      <c r="Z400" t="n">
        <v>10</v>
      </c>
    </row>
    <row r="401">
      <c r="A401" t="n">
        <v>11</v>
      </c>
      <c r="B401" t="n">
        <v>60</v>
      </c>
      <c r="C401" t="inlineStr">
        <is>
          <t xml:space="preserve">CONCLUIDO	</t>
        </is>
      </c>
      <c r="D401" t="n">
        <v>10.2444</v>
      </c>
      <c r="E401" t="n">
        <v>9.76</v>
      </c>
      <c r="F401" t="n">
        <v>7.3</v>
      </c>
      <c r="G401" t="n">
        <v>33.68</v>
      </c>
      <c r="H401" t="n">
        <v>0.52</v>
      </c>
      <c r="I401" t="n">
        <v>13</v>
      </c>
      <c r="J401" t="n">
        <v>128.26</v>
      </c>
      <c r="K401" t="n">
        <v>45</v>
      </c>
      <c r="L401" t="n">
        <v>3.75</v>
      </c>
      <c r="M401" t="n">
        <v>10</v>
      </c>
      <c r="N401" t="n">
        <v>19.51</v>
      </c>
      <c r="O401" t="n">
        <v>16052.76</v>
      </c>
      <c r="P401" t="n">
        <v>60.99</v>
      </c>
      <c r="Q401" t="n">
        <v>605.95</v>
      </c>
      <c r="R401" t="n">
        <v>31.65</v>
      </c>
      <c r="S401" t="n">
        <v>21.88</v>
      </c>
      <c r="T401" t="n">
        <v>3836.5</v>
      </c>
      <c r="U401" t="n">
        <v>0.6899999999999999</v>
      </c>
      <c r="V401" t="n">
        <v>0.85</v>
      </c>
      <c r="W401" t="n">
        <v>1.01</v>
      </c>
      <c r="X401" t="n">
        <v>0.24</v>
      </c>
      <c r="Y401" t="n">
        <v>1</v>
      </c>
      <c r="Z401" t="n">
        <v>10</v>
      </c>
    </row>
    <row r="402">
      <c r="A402" t="n">
        <v>12</v>
      </c>
      <c r="B402" t="n">
        <v>60</v>
      </c>
      <c r="C402" t="inlineStr">
        <is>
          <t xml:space="preserve">CONCLUIDO	</t>
        </is>
      </c>
      <c r="D402" t="n">
        <v>10.2907</v>
      </c>
      <c r="E402" t="n">
        <v>9.720000000000001</v>
      </c>
      <c r="F402" t="n">
        <v>7.28</v>
      </c>
      <c r="G402" t="n">
        <v>36.39</v>
      </c>
      <c r="H402" t="n">
        <v>0.55</v>
      </c>
      <c r="I402" t="n">
        <v>12</v>
      </c>
      <c r="J402" t="n">
        <v>128.59</v>
      </c>
      <c r="K402" t="n">
        <v>45</v>
      </c>
      <c r="L402" t="n">
        <v>4</v>
      </c>
      <c r="M402" t="n">
        <v>6</v>
      </c>
      <c r="N402" t="n">
        <v>19.59</v>
      </c>
      <c r="O402" t="n">
        <v>16093.6</v>
      </c>
      <c r="P402" t="n">
        <v>60.14</v>
      </c>
      <c r="Q402" t="n">
        <v>606.0599999999999</v>
      </c>
      <c r="R402" t="n">
        <v>30.84</v>
      </c>
      <c r="S402" t="n">
        <v>21.88</v>
      </c>
      <c r="T402" t="n">
        <v>3438.22</v>
      </c>
      <c r="U402" t="n">
        <v>0.71</v>
      </c>
      <c r="V402" t="n">
        <v>0.85</v>
      </c>
      <c r="W402" t="n">
        <v>1.01</v>
      </c>
      <c r="X402" t="n">
        <v>0.22</v>
      </c>
      <c r="Y402" t="n">
        <v>1</v>
      </c>
      <c r="Z402" t="n">
        <v>10</v>
      </c>
    </row>
    <row r="403">
      <c r="A403" t="n">
        <v>13</v>
      </c>
      <c r="B403" t="n">
        <v>60</v>
      </c>
      <c r="C403" t="inlineStr">
        <is>
          <t xml:space="preserve">CONCLUIDO	</t>
        </is>
      </c>
      <c r="D403" t="n">
        <v>10.2751</v>
      </c>
      <c r="E403" t="n">
        <v>9.73</v>
      </c>
      <c r="F403" t="n">
        <v>7.29</v>
      </c>
      <c r="G403" t="n">
        <v>36.47</v>
      </c>
      <c r="H403" t="n">
        <v>0.58</v>
      </c>
      <c r="I403" t="n">
        <v>12</v>
      </c>
      <c r="J403" t="n">
        <v>128.92</v>
      </c>
      <c r="K403" t="n">
        <v>45</v>
      </c>
      <c r="L403" t="n">
        <v>4.25</v>
      </c>
      <c r="M403" t="n">
        <v>3</v>
      </c>
      <c r="N403" t="n">
        <v>19.68</v>
      </c>
      <c r="O403" t="n">
        <v>16134.46</v>
      </c>
      <c r="P403" t="n">
        <v>59.36</v>
      </c>
      <c r="Q403" t="n">
        <v>605.98</v>
      </c>
      <c r="R403" t="n">
        <v>31.17</v>
      </c>
      <c r="S403" t="n">
        <v>21.88</v>
      </c>
      <c r="T403" t="n">
        <v>3602.25</v>
      </c>
      <c r="U403" t="n">
        <v>0.7</v>
      </c>
      <c r="V403" t="n">
        <v>0.85</v>
      </c>
      <c r="W403" t="n">
        <v>1.02</v>
      </c>
      <c r="X403" t="n">
        <v>0.24</v>
      </c>
      <c r="Y403" t="n">
        <v>1</v>
      </c>
      <c r="Z403" t="n">
        <v>10</v>
      </c>
    </row>
    <row r="404">
      <c r="A404" t="n">
        <v>14</v>
      </c>
      <c r="B404" t="n">
        <v>60</v>
      </c>
      <c r="C404" t="inlineStr">
        <is>
          <t xml:space="preserve">CONCLUIDO	</t>
        </is>
      </c>
      <c r="D404" t="n">
        <v>10.2831</v>
      </c>
      <c r="E404" t="n">
        <v>9.720000000000001</v>
      </c>
      <c r="F404" t="n">
        <v>7.29</v>
      </c>
      <c r="G404" t="n">
        <v>36.43</v>
      </c>
      <c r="H404" t="n">
        <v>0.62</v>
      </c>
      <c r="I404" t="n">
        <v>12</v>
      </c>
      <c r="J404" t="n">
        <v>129.25</v>
      </c>
      <c r="K404" t="n">
        <v>45</v>
      </c>
      <c r="L404" t="n">
        <v>4.5</v>
      </c>
      <c r="M404" t="n">
        <v>2</v>
      </c>
      <c r="N404" t="n">
        <v>19.76</v>
      </c>
      <c r="O404" t="n">
        <v>16175.36</v>
      </c>
      <c r="P404" t="n">
        <v>59.08</v>
      </c>
      <c r="Q404" t="n">
        <v>605.91</v>
      </c>
      <c r="R404" t="n">
        <v>30.92</v>
      </c>
      <c r="S404" t="n">
        <v>21.88</v>
      </c>
      <c r="T404" t="n">
        <v>3477.19</v>
      </c>
      <c r="U404" t="n">
        <v>0.71</v>
      </c>
      <c r="V404" t="n">
        <v>0.85</v>
      </c>
      <c r="W404" t="n">
        <v>1.02</v>
      </c>
      <c r="X404" t="n">
        <v>0.23</v>
      </c>
      <c r="Y404" t="n">
        <v>1</v>
      </c>
      <c r="Z404" t="n">
        <v>10</v>
      </c>
    </row>
    <row r="405">
      <c r="A405" t="n">
        <v>15</v>
      </c>
      <c r="B405" t="n">
        <v>60</v>
      </c>
      <c r="C405" t="inlineStr">
        <is>
          <t xml:space="preserve">CONCLUIDO	</t>
        </is>
      </c>
      <c r="D405" t="n">
        <v>10.2769</v>
      </c>
      <c r="E405" t="n">
        <v>9.73</v>
      </c>
      <c r="F405" t="n">
        <v>7.29</v>
      </c>
      <c r="G405" t="n">
        <v>36.46</v>
      </c>
      <c r="H405" t="n">
        <v>0.65</v>
      </c>
      <c r="I405" t="n">
        <v>12</v>
      </c>
      <c r="J405" t="n">
        <v>129.59</v>
      </c>
      <c r="K405" t="n">
        <v>45</v>
      </c>
      <c r="L405" t="n">
        <v>4.75</v>
      </c>
      <c r="M405" t="n">
        <v>0</v>
      </c>
      <c r="N405" t="n">
        <v>19.84</v>
      </c>
      <c r="O405" t="n">
        <v>16216.29</v>
      </c>
      <c r="P405" t="n">
        <v>59.02</v>
      </c>
      <c r="Q405" t="n">
        <v>605.9400000000001</v>
      </c>
      <c r="R405" t="n">
        <v>31.06</v>
      </c>
      <c r="S405" t="n">
        <v>21.88</v>
      </c>
      <c r="T405" t="n">
        <v>3548.84</v>
      </c>
      <c r="U405" t="n">
        <v>0.7</v>
      </c>
      <c r="V405" t="n">
        <v>0.85</v>
      </c>
      <c r="W405" t="n">
        <v>1.02</v>
      </c>
      <c r="X405" t="n">
        <v>0.23</v>
      </c>
      <c r="Y405" t="n">
        <v>1</v>
      </c>
      <c r="Z405" t="n">
        <v>10</v>
      </c>
    </row>
    <row r="406">
      <c r="A406" t="n">
        <v>0</v>
      </c>
      <c r="B406" t="n">
        <v>135</v>
      </c>
      <c r="C406" t="inlineStr">
        <is>
          <t xml:space="preserve">CONCLUIDO	</t>
        </is>
      </c>
      <c r="D406" t="n">
        <v>5.5259</v>
      </c>
      <c r="E406" t="n">
        <v>18.1</v>
      </c>
      <c r="F406" t="n">
        <v>9.43</v>
      </c>
      <c r="G406" t="n">
        <v>4.92</v>
      </c>
      <c r="H406" t="n">
        <v>0.07000000000000001</v>
      </c>
      <c r="I406" t="n">
        <v>115</v>
      </c>
      <c r="J406" t="n">
        <v>263.32</v>
      </c>
      <c r="K406" t="n">
        <v>59.89</v>
      </c>
      <c r="L406" t="n">
        <v>1</v>
      </c>
      <c r="M406" t="n">
        <v>113</v>
      </c>
      <c r="N406" t="n">
        <v>67.43000000000001</v>
      </c>
      <c r="O406" t="n">
        <v>32710.1</v>
      </c>
      <c r="P406" t="n">
        <v>158.33</v>
      </c>
      <c r="Q406" t="n">
        <v>606.09</v>
      </c>
      <c r="R406" t="n">
        <v>98.11</v>
      </c>
      <c r="S406" t="n">
        <v>21.88</v>
      </c>
      <c r="T406" t="n">
        <v>36556.28</v>
      </c>
      <c r="U406" t="n">
        <v>0.22</v>
      </c>
      <c r="V406" t="n">
        <v>0.66</v>
      </c>
      <c r="W406" t="n">
        <v>1.18</v>
      </c>
      <c r="X406" t="n">
        <v>2.37</v>
      </c>
      <c r="Y406" t="n">
        <v>1</v>
      </c>
      <c r="Z406" t="n">
        <v>10</v>
      </c>
    </row>
    <row r="407">
      <c r="A407" t="n">
        <v>1</v>
      </c>
      <c r="B407" t="n">
        <v>135</v>
      </c>
      <c r="C407" t="inlineStr">
        <is>
          <t xml:space="preserve">CONCLUIDO	</t>
        </is>
      </c>
      <c r="D407" t="n">
        <v>6.2439</v>
      </c>
      <c r="E407" t="n">
        <v>16.02</v>
      </c>
      <c r="F407" t="n">
        <v>8.81</v>
      </c>
      <c r="G407" t="n">
        <v>6.15</v>
      </c>
      <c r="H407" t="n">
        <v>0.08</v>
      </c>
      <c r="I407" t="n">
        <v>86</v>
      </c>
      <c r="J407" t="n">
        <v>263.79</v>
      </c>
      <c r="K407" t="n">
        <v>59.89</v>
      </c>
      <c r="L407" t="n">
        <v>1.25</v>
      </c>
      <c r="M407" t="n">
        <v>84</v>
      </c>
      <c r="N407" t="n">
        <v>67.65000000000001</v>
      </c>
      <c r="O407" t="n">
        <v>32767.75</v>
      </c>
      <c r="P407" t="n">
        <v>147.48</v>
      </c>
      <c r="Q407" t="n">
        <v>606.03</v>
      </c>
      <c r="R407" t="n">
        <v>78.51000000000001</v>
      </c>
      <c r="S407" t="n">
        <v>21.88</v>
      </c>
      <c r="T407" t="n">
        <v>26900.86</v>
      </c>
      <c r="U407" t="n">
        <v>0.28</v>
      </c>
      <c r="V407" t="n">
        <v>0.7</v>
      </c>
      <c r="W407" t="n">
        <v>1.14</v>
      </c>
      <c r="X407" t="n">
        <v>1.75</v>
      </c>
      <c r="Y407" t="n">
        <v>1</v>
      </c>
      <c r="Z407" t="n">
        <v>10</v>
      </c>
    </row>
    <row r="408">
      <c r="A408" t="n">
        <v>2</v>
      </c>
      <c r="B408" t="n">
        <v>135</v>
      </c>
      <c r="C408" t="inlineStr">
        <is>
          <t xml:space="preserve">CONCLUIDO	</t>
        </is>
      </c>
      <c r="D408" t="n">
        <v>6.7593</v>
      </c>
      <c r="E408" t="n">
        <v>14.79</v>
      </c>
      <c r="F408" t="n">
        <v>8.449999999999999</v>
      </c>
      <c r="G408" t="n">
        <v>7.35</v>
      </c>
      <c r="H408" t="n">
        <v>0.1</v>
      </c>
      <c r="I408" t="n">
        <v>69</v>
      </c>
      <c r="J408" t="n">
        <v>264.25</v>
      </c>
      <c r="K408" t="n">
        <v>59.89</v>
      </c>
      <c r="L408" t="n">
        <v>1.5</v>
      </c>
      <c r="M408" t="n">
        <v>67</v>
      </c>
      <c r="N408" t="n">
        <v>67.87</v>
      </c>
      <c r="O408" t="n">
        <v>32825.49</v>
      </c>
      <c r="P408" t="n">
        <v>140.98</v>
      </c>
      <c r="Q408" t="n">
        <v>605.95</v>
      </c>
      <c r="R408" t="n">
        <v>67.48999999999999</v>
      </c>
      <c r="S408" t="n">
        <v>21.88</v>
      </c>
      <c r="T408" t="n">
        <v>21475.62</v>
      </c>
      <c r="U408" t="n">
        <v>0.32</v>
      </c>
      <c r="V408" t="n">
        <v>0.73</v>
      </c>
      <c r="W408" t="n">
        <v>1.1</v>
      </c>
      <c r="X408" t="n">
        <v>1.39</v>
      </c>
      <c r="Y408" t="n">
        <v>1</v>
      </c>
      <c r="Z408" t="n">
        <v>10</v>
      </c>
    </row>
    <row r="409">
      <c r="A409" t="n">
        <v>3</v>
      </c>
      <c r="B409" t="n">
        <v>135</v>
      </c>
      <c r="C409" t="inlineStr">
        <is>
          <t xml:space="preserve">CONCLUIDO	</t>
        </is>
      </c>
      <c r="D409" t="n">
        <v>7.1713</v>
      </c>
      <c r="E409" t="n">
        <v>13.94</v>
      </c>
      <c r="F409" t="n">
        <v>8.210000000000001</v>
      </c>
      <c r="G409" t="n">
        <v>8.640000000000001</v>
      </c>
      <c r="H409" t="n">
        <v>0.12</v>
      </c>
      <c r="I409" t="n">
        <v>57</v>
      </c>
      <c r="J409" t="n">
        <v>264.72</v>
      </c>
      <c r="K409" t="n">
        <v>59.89</v>
      </c>
      <c r="L409" t="n">
        <v>1.75</v>
      </c>
      <c r="M409" t="n">
        <v>55</v>
      </c>
      <c r="N409" t="n">
        <v>68.09</v>
      </c>
      <c r="O409" t="n">
        <v>32883.31</v>
      </c>
      <c r="P409" t="n">
        <v>136.45</v>
      </c>
      <c r="Q409" t="n">
        <v>605.9400000000001</v>
      </c>
      <c r="R409" t="n">
        <v>59.9</v>
      </c>
      <c r="S409" t="n">
        <v>21.88</v>
      </c>
      <c r="T409" t="n">
        <v>17741.29</v>
      </c>
      <c r="U409" t="n">
        <v>0.37</v>
      </c>
      <c r="V409" t="n">
        <v>0.75</v>
      </c>
      <c r="W409" t="n">
        <v>1.09</v>
      </c>
      <c r="X409" t="n">
        <v>1.15</v>
      </c>
      <c r="Y409" t="n">
        <v>1</v>
      </c>
      <c r="Z409" t="n">
        <v>10</v>
      </c>
    </row>
    <row r="410">
      <c r="A410" t="n">
        <v>4</v>
      </c>
      <c r="B410" t="n">
        <v>135</v>
      </c>
      <c r="C410" t="inlineStr">
        <is>
          <t xml:space="preserve">CONCLUIDO	</t>
        </is>
      </c>
      <c r="D410" t="n">
        <v>7.4755</v>
      </c>
      <c r="E410" t="n">
        <v>13.38</v>
      </c>
      <c r="F410" t="n">
        <v>8.050000000000001</v>
      </c>
      <c r="G410" t="n">
        <v>9.85</v>
      </c>
      <c r="H410" t="n">
        <v>0.13</v>
      </c>
      <c r="I410" t="n">
        <v>49</v>
      </c>
      <c r="J410" t="n">
        <v>265.19</v>
      </c>
      <c r="K410" t="n">
        <v>59.89</v>
      </c>
      <c r="L410" t="n">
        <v>2</v>
      </c>
      <c r="M410" t="n">
        <v>47</v>
      </c>
      <c r="N410" t="n">
        <v>68.31</v>
      </c>
      <c r="O410" t="n">
        <v>32941.21</v>
      </c>
      <c r="P410" t="n">
        <v>133.25</v>
      </c>
      <c r="Q410" t="n">
        <v>606.03</v>
      </c>
      <c r="R410" t="n">
        <v>54.83</v>
      </c>
      <c r="S410" t="n">
        <v>21.88</v>
      </c>
      <c r="T410" t="n">
        <v>15246.07</v>
      </c>
      <c r="U410" t="n">
        <v>0.4</v>
      </c>
      <c r="V410" t="n">
        <v>0.77</v>
      </c>
      <c r="W410" t="n">
        <v>1.07</v>
      </c>
      <c r="X410" t="n">
        <v>0.99</v>
      </c>
      <c r="Y410" t="n">
        <v>1</v>
      </c>
      <c r="Z410" t="n">
        <v>10</v>
      </c>
    </row>
    <row r="411">
      <c r="A411" t="n">
        <v>5</v>
      </c>
      <c r="B411" t="n">
        <v>135</v>
      </c>
      <c r="C411" t="inlineStr">
        <is>
          <t xml:space="preserve">CONCLUIDO	</t>
        </is>
      </c>
      <c r="D411" t="n">
        <v>7.7398</v>
      </c>
      <c r="E411" t="n">
        <v>12.92</v>
      </c>
      <c r="F411" t="n">
        <v>7.89</v>
      </c>
      <c r="G411" t="n">
        <v>11.01</v>
      </c>
      <c r="H411" t="n">
        <v>0.15</v>
      </c>
      <c r="I411" t="n">
        <v>43</v>
      </c>
      <c r="J411" t="n">
        <v>265.66</v>
      </c>
      <c r="K411" t="n">
        <v>59.89</v>
      </c>
      <c r="L411" t="n">
        <v>2.25</v>
      </c>
      <c r="M411" t="n">
        <v>41</v>
      </c>
      <c r="N411" t="n">
        <v>68.53</v>
      </c>
      <c r="O411" t="n">
        <v>32999.19</v>
      </c>
      <c r="P411" t="n">
        <v>130.39</v>
      </c>
      <c r="Q411" t="n">
        <v>605.9299999999999</v>
      </c>
      <c r="R411" t="n">
        <v>50.06</v>
      </c>
      <c r="S411" t="n">
        <v>21.88</v>
      </c>
      <c r="T411" t="n">
        <v>12890.91</v>
      </c>
      <c r="U411" t="n">
        <v>0.44</v>
      </c>
      <c r="V411" t="n">
        <v>0.78</v>
      </c>
      <c r="W411" t="n">
        <v>1.06</v>
      </c>
      <c r="X411" t="n">
        <v>0.83</v>
      </c>
      <c r="Y411" t="n">
        <v>1</v>
      </c>
      <c r="Z411" t="n">
        <v>10</v>
      </c>
    </row>
    <row r="412">
      <c r="A412" t="n">
        <v>6</v>
      </c>
      <c r="B412" t="n">
        <v>135</v>
      </c>
      <c r="C412" t="inlineStr">
        <is>
          <t xml:space="preserve">CONCLUIDO	</t>
        </is>
      </c>
      <c r="D412" t="n">
        <v>7.9402</v>
      </c>
      <c r="E412" t="n">
        <v>12.59</v>
      </c>
      <c r="F412" t="n">
        <v>7.82</v>
      </c>
      <c r="G412" t="n">
        <v>12.35</v>
      </c>
      <c r="H412" t="n">
        <v>0.17</v>
      </c>
      <c r="I412" t="n">
        <v>38</v>
      </c>
      <c r="J412" t="n">
        <v>266.13</v>
      </c>
      <c r="K412" t="n">
        <v>59.89</v>
      </c>
      <c r="L412" t="n">
        <v>2.5</v>
      </c>
      <c r="M412" t="n">
        <v>36</v>
      </c>
      <c r="N412" t="n">
        <v>68.75</v>
      </c>
      <c r="O412" t="n">
        <v>33057.26</v>
      </c>
      <c r="P412" t="n">
        <v>128.8</v>
      </c>
      <c r="Q412" t="n">
        <v>605.99</v>
      </c>
      <c r="R412" t="n">
        <v>48.05</v>
      </c>
      <c r="S412" t="n">
        <v>21.88</v>
      </c>
      <c r="T412" t="n">
        <v>11911.97</v>
      </c>
      <c r="U412" t="n">
        <v>0.46</v>
      </c>
      <c r="V412" t="n">
        <v>0.79</v>
      </c>
      <c r="W412" t="n">
        <v>1.05</v>
      </c>
      <c r="X412" t="n">
        <v>0.76</v>
      </c>
      <c r="Y412" t="n">
        <v>1</v>
      </c>
      <c r="Z412" t="n">
        <v>10</v>
      </c>
    </row>
    <row r="413">
      <c r="A413" t="n">
        <v>7</v>
      </c>
      <c r="B413" t="n">
        <v>135</v>
      </c>
      <c r="C413" t="inlineStr">
        <is>
          <t xml:space="preserve">CONCLUIDO	</t>
        </is>
      </c>
      <c r="D413" t="n">
        <v>8.078799999999999</v>
      </c>
      <c r="E413" t="n">
        <v>12.38</v>
      </c>
      <c r="F413" t="n">
        <v>7.76</v>
      </c>
      <c r="G413" t="n">
        <v>13.3</v>
      </c>
      <c r="H413" t="n">
        <v>0.18</v>
      </c>
      <c r="I413" t="n">
        <v>35</v>
      </c>
      <c r="J413" t="n">
        <v>266.6</v>
      </c>
      <c r="K413" t="n">
        <v>59.89</v>
      </c>
      <c r="L413" t="n">
        <v>2.75</v>
      </c>
      <c r="M413" t="n">
        <v>33</v>
      </c>
      <c r="N413" t="n">
        <v>68.97</v>
      </c>
      <c r="O413" t="n">
        <v>33115.41</v>
      </c>
      <c r="P413" t="n">
        <v>127.29</v>
      </c>
      <c r="Q413" t="n">
        <v>605.87</v>
      </c>
      <c r="R413" t="n">
        <v>45.73</v>
      </c>
      <c r="S413" t="n">
        <v>21.88</v>
      </c>
      <c r="T413" t="n">
        <v>10764.43</v>
      </c>
      <c r="U413" t="n">
        <v>0.48</v>
      </c>
      <c r="V413" t="n">
        <v>0.8</v>
      </c>
      <c r="W413" t="n">
        <v>1.05</v>
      </c>
      <c r="X413" t="n">
        <v>0.7</v>
      </c>
      <c r="Y413" t="n">
        <v>1</v>
      </c>
      <c r="Z413" t="n">
        <v>10</v>
      </c>
    </row>
    <row r="414">
      <c r="A414" t="n">
        <v>8</v>
      </c>
      <c r="B414" t="n">
        <v>135</v>
      </c>
      <c r="C414" t="inlineStr">
        <is>
          <t xml:space="preserve">CONCLUIDO	</t>
        </is>
      </c>
      <c r="D414" t="n">
        <v>8.2818</v>
      </c>
      <c r="E414" t="n">
        <v>12.07</v>
      </c>
      <c r="F414" t="n">
        <v>7.65</v>
      </c>
      <c r="G414" t="n">
        <v>14.82</v>
      </c>
      <c r="H414" t="n">
        <v>0.2</v>
      </c>
      <c r="I414" t="n">
        <v>31</v>
      </c>
      <c r="J414" t="n">
        <v>267.08</v>
      </c>
      <c r="K414" t="n">
        <v>59.89</v>
      </c>
      <c r="L414" t="n">
        <v>3</v>
      </c>
      <c r="M414" t="n">
        <v>29</v>
      </c>
      <c r="N414" t="n">
        <v>69.19</v>
      </c>
      <c r="O414" t="n">
        <v>33173.65</v>
      </c>
      <c r="P414" t="n">
        <v>125.15</v>
      </c>
      <c r="Q414" t="n">
        <v>605.95</v>
      </c>
      <c r="R414" t="n">
        <v>42.86</v>
      </c>
      <c r="S414" t="n">
        <v>21.88</v>
      </c>
      <c r="T414" t="n">
        <v>9353.530000000001</v>
      </c>
      <c r="U414" t="n">
        <v>0.51</v>
      </c>
      <c r="V414" t="n">
        <v>0.8100000000000001</v>
      </c>
      <c r="W414" t="n">
        <v>1.03</v>
      </c>
      <c r="X414" t="n">
        <v>0.6</v>
      </c>
      <c r="Y414" t="n">
        <v>1</v>
      </c>
      <c r="Z414" t="n">
        <v>10</v>
      </c>
    </row>
    <row r="415">
      <c r="A415" t="n">
        <v>9</v>
      </c>
      <c r="B415" t="n">
        <v>135</v>
      </c>
      <c r="C415" t="inlineStr">
        <is>
          <t xml:space="preserve">CONCLUIDO	</t>
        </is>
      </c>
      <c r="D415" t="n">
        <v>8.376200000000001</v>
      </c>
      <c r="E415" t="n">
        <v>11.94</v>
      </c>
      <c r="F415" t="n">
        <v>7.62</v>
      </c>
      <c r="G415" t="n">
        <v>15.76</v>
      </c>
      <c r="H415" t="n">
        <v>0.22</v>
      </c>
      <c r="I415" t="n">
        <v>29</v>
      </c>
      <c r="J415" t="n">
        <v>267.55</v>
      </c>
      <c r="K415" t="n">
        <v>59.89</v>
      </c>
      <c r="L415" t="n">
        <v>3.25</v>
      </c>
      <c r="M415" t="n">
        <v>27</v>
      </c>
      <c r="N415" t="n">
        <v>69.41</v>
      </c>
      <c r="O415" t="n">
        <v>33231.97</v>
      </c>
      <c r="P415" t="n">
        <v>124.28</v>
      </c>
      <c r="Q415" t="n">
        <v>605.89</v>
      </c>
      <c r="R415" t="n">
        <v>41.66</v>
      </c>
      <c r="S415" t="n">
        <v>21.88</v>
      </c>
      <c r="T415" t="n">
        <v>8763.309999999999</v>
      </c>
      <c r="U415" t="n">
        <v>0.53</v>
      </c>
      <c r="V415" t="n">
        <v>0.8100000000000001</v>
      </c>
      <c r="W415" t="n">
        <v>1.03</v>
      </c>
      <c r="X415" t="n">
        <v>0.5600000000000001</v>
      </c>
      <c r="Y415" t="n">
        <v>1</v>
      </c>
      <c r="Z415" t="n">
        <v>10</v>
      </c>
    </row>
    <row r="416">
      <c r="A416" t="n">
        <v>10</v>
      </c>
      <c r="B416" t="n">
        <v>135</v>
      </c>
      <c r="C416" t="inlineStr">
        <is>
          <t xml:space="preserve">CONCLUIDO	</t>
        </is>
      </c>
      <c r="D416" t="n">
        <v>8.475</v>
      </c>
      <c r="E416" t="n">
        <v>11.8</v>
      </c>
      <c r="F416" t="n">
        <v>7.58</v>
      </c>
      <c r="G416" t="n">
        <v>16.85</v>
      </c>
      <c r="H416" t="n">
        <v>0.23</v>
      </c>
      <c r="I416" t="n">
        <v>27</v>
      </c>
      <c r="J416" t="n">
        <v>268.02</v>
      </c>
      <c r="K416" t="n">
        <v>59.89</v>
      </c>
      <c r="L416" t="n">
        <v>3.5</v>
      </c>
      <c r="M416" t="n">
        <v>25</v>
      </c>
      <c r="N416" t="n">
        <v>69.64</v>
      </c>
      <c r="O416" t="n">
        <v>33290.38</v>
      </c>
      <c r="P416" t="n">
        <v>123.03</v>
      </c>
      <c r="Q416" t="n">
        <v>605.87</v>
      </c>
      <c r="R416" t="n">
        <v>40.32</v>
      </c>
      <c r="S416" t="n">
        <v>21.88</v>
      </c>
      <c r="T416" t="n">
        <v>8099.62</v>
      </c>
      <c r="U416" t="n">
        <v>0.54</v>
      </c>
      <c r="V416" t="n">
        <v>0.82</v>
      </c>
      <c r="W416" t="n">
        <v>1.04</v>
      </c>
      <c r="X416" t="n">
        <v>0.52</v>
      </c>
      <c r="Y416" t="n">
        <v>1</v>
      </c>
      <c r="Z416" t="n">
        <v>10</v>
      </c>
    </row>
    <row r="417">
      <c r="A417" t="n">
        <v>11</v>
      </c>
      <c r="B417" t="n">
        <v>135</v>
      </c>
      <c r="C417" t="inlineStr">
        <is>
          <t xml:space="preserve">CONCLUIDO	</t>
        </is>
      </c>
      <c r="D417" t="n">
        <v>8.584899999999999</v>
      </c>
      <c r="E417" t="n">
        <v>11.65</v>
      </c>
      <c r="F417" t="n">
        <v>7.53</v>
      </c>
      <c r="G417" t="n">
        <v>18.08</v>
      </c>
      <c r="H417" t="n">
        <v>0.25</v>
      </c>
      <c r="I417" t="n">
        <v>25</v>
      </c>
      <c r="J417" t="n">
        <v>268.5</v>
      </c>
      <c r="K417" t="n">
        <v>59.89</v>
      </c>
      <c r="L417" t="n">
        <v>3.75</v>
      </c>
      <c r="M417" t="n">
        <v>23</v>
      </c>
      <c r="N417" t="n">
        <v>69.86</v>
      </c>
      <c r="O417" t="n">
        <v>33348.87</v>
      </c>
      <c r="P417" t="n">
        <v>121.81</v>
      </c>
      <c r="Q417" t="n">
        <v>605.84</v>
      </c>
      <c r="R417" t="n">
        <v>39.02</v>
      </c>
      <c r="S417" t="n">
        <v>21.88</v>
      </c>
      <c r="T417" t="n">
        <v>7462.53</v>
      </c>
      <c r="U417" t="n">
        <v>0.5600000000000001</v>
      </c>
      <c r="V417" t="n">
        <v>0.82</v>
      </c>
      <c r="W417" t="n">
        <v>1.03</v>
      </c>
      <c r="X417" t="n">
        <v>0.47</v>
      </c>
      <c r="Y417" t="n">
        <v>1</v>
      </c>
      <c r="Z417" t="n">
        <v>10</v>
      </c>
    </row>
    <row r="418">
      <c r="A418" t="n">
        <v>12</v>
      </c>
      <c r="B418" t="n">
        <v>135</v>
      </c>
      <c r="C418" t="inlineStr">
        <is>
          <t xml:space="preserve">CONCLUIDO	</t>
        </is>
      </c>
      <c r="D418" t="n">
        <v>8.6812</v>
      </c>
      <c r="E418" t="n">
        <v>11.52</v>
      </c>
      <c r="F418" t="n">
        <v>7.5</v>
      </c>
      <c r="G418" t="n">
        <v>19.57</v>
      </c>
      <c r="H418" t="n">
        <v>0.26</v>
      </c>
      <c r="I418" t="n">
        <v>23</v>
      </c>
      <c r="J418" t="n">
        <v>268.97</v>
      </c>
      <c r="K418" t="n">
        <v>59.89</v>
      </c>
      <c r="L418" t="n">
        <v>4</v>
      </c>
      <c r="M418" t="n">
        <v>21</v>
      </c>
      <c r="N418" t="n">
        <v>70.09</v>
      </c>
      <c r="O418" t="n">
        <v>33407.45</v>
      </c>
      <c r="P418" t="n">
        <v>121.1</v>
      </c>
      <c r="Q418" t="n">
        <v>605.86</v>
      </c>
      <c r="R418" t="n">
        <v>38.16</v>
      </c>
      <c r="S418" t="n">
        <v>21.88</v>
      </c>
      <c r="T418" t="n">
        <v>7039.94</v>
      </c>
      <c r="U418" t="n">
        <v>0.57</v>
      </c>
      <c r="V418" t="n">
        <v>0.82</v>
      </c>
      <c r="W418" t="n">
        <v>1.02</v>
      </c>
      <c r="X418" t="n">
        <v>0.45</v>
      </c>
      <c r="Y418" t="n">
        <v>1</v>
      </c>
      <c r="Z418" t="n">
        <v>10</v>
      </c>
    </row>
    <row r="419">
      <c r="A419" t="n">
        <v>13</v>
      </c>
      <c r="B419" t="n">
        <v>135</v>
      </c>
      <c r="C419" t="inlineStr">
        <is>
          <t xml:space="preserve">CONCLUIDO	</t>
        </is>
      </c>
      <c r="D419" t="n">
        <v>8.735300000000001</v>
      </c>
      <c r="E419" t="n">
        <v>11.45</v>
      </c>
      <c r="F419" t="n">
        <v>7.48</v>
      </c>
      <c r="G419" t="n">
        <v>20.41</v>
      </c>
      <c r="H419" t="n">
        <v>0.28</v>
      </c>
      <c r="I419" t="n">
        <v>22</v>
      </c>
      <c r="J419" t="n">
        <v>269.45</v>
      </c>
      <c r="K419" t="n">
        <v>59.89</v>
      </c>
      <c r="L419" t="n">
        <v>4.25</v>
      </c>
      <c r="M419" t="n">
        <v>20</v>
      </c>
      <c r="N419" t="n">
        <v>70.31</v>
      </c>
      <c r="O419" t="n">
        <v>33466.11</v>
      </c>
      <c r="P419" t="n">
        <v>120.3</v>
      </c>
      <c r="Q419" t="n">
        <v>605.89</v>
      </c>
      <c r="R419" t="n">
        <v>37.27</v>
      </c>
      <c r="S419" t="n">
        <v>21.88</v>
      </c>
      <c r="T419" t="n">
        <v>6602.57</v>
      </c>
      <c r="U419" t="n">
        <v>0.59</v>
      </c>
      <c r="V419" t="n">
        <v>0.83</v>
      </c>
      <c r="W419" t="n">
        <v>1.03</v>
      </c>
      <c r="X419" t="n">
        <v>0.42</v>
      </c>
      <c r="Y419" t="n">
        <v>1</v>
      </c>
      <c r="Z419" t="n">
        <v>10</v>
      </c>
    </row>
    <row r="420">
      <c r="A420" t="n">
        <v>14</v>
      </c>
      <c r="B420" t="n">
        <v>135</v>
      </c>
      <c r="C420" t="inlineStr">
        <is>
          <t xml:space="preserve">CONCLUIDO	</t>
        </is>
      </c>
      <c r="D420" t="n">
        <v>8.8459</v>
      </c>
      <c r="E420" t="n">
        <v>11.3</v>
      </c>
      <c r="F420" t="n">
        <v>7.44</v>
      </c>
      <c r="G420" t="n">
        <v>22.32</v>
      </c>
      <c r="H420" t="n">
        <v>0.3</v>
      </c>
      <c r="I420" t="n">
        <v>20</v>
      </c>
      <c r="J420" t="n">
        <v>269.92</v>
      </c>
      <c r="K420" t="n">
        <v>59.89</v>
      </c>
      <c r="L420" t="n">
        <v>4.5</v>
      </c>
      <c r="M420" t="n">
        <v>18</v>
      </c>
      <c r="N420" t="n">
        <v>70.54000000000001</v>
      </c>
      <c r="O420" t="n">
        <v>33524.86</v>
      </c>
      <c r="P420" t="n">
        <v>119.26</v>
      </c>
      <c r="Q420" t="n">
        <v>605.88</v>
      </c>
      <c r="R420" t="n">
        <v>36.08</v>
      </c>
      <c r="S420" t="n">
        <v>21.88</v>
      </c>
      <c r="T420" t="n">
        <v>6016.44</v>
      </c>
      <c r="U420" t="n">
        <v>0.61</v>
      </c>
      <c r="V420" t="n">
        <v>0.83</v>
      </c>
      <c r="W420" t="n">
        <v>1.02</v>
      </c>
      <c r="X420" t="n">
        <v>0.38</v>
      </c>
      <c r="Y420" t="n">
        <v>1</v>
      </c>
      <c r="Z420" t="n">
        <v>10</v>
      </c>
    </row>
    <row r="421">
      <c r="A421" t="n">
        <v>15</v>
      </c>
      <c r="B421" t="n">
        <v>135</v>
      </c>
      <c r="C421" t="inlineStr">
        <is>
          <t xml:space="preserve">CONCLUIDO	</t>
        </is>
      </c>
      <c r="D421" t="n">
        <v>8.9087</v>
      </c>
      <c r="E421" t="n">
        <v>11.22</v>
      </c>
      <c r="F421" t="n">
        <v>7.41</v>
      </c>
      <c r="G421" t="n">
        <v>23.4</v>
      </c>
      <c r="H421" t="n">
        <v>0.31</v>
      </c>
      <c r="I421" t="n">
        <v>19</v>
      </c>
      <c r="J421" t="n">
        <v>270.4</v>
      </c>
      <c r="K421" t="n">
        <v>59.89</v>
      </c>
      <c r="L421" t="n">
        <v>4.75</v>
      </c>
      <c r="M421" t="n">
        <v>17</v>
      </c>
      <c r="N421" t="n">
        <v>70.76000000000001</v>
      </c>
      <c r="O421" t="n">
        <v>33583.7</v>
      </c>
      <c r="P421" t="n">
        <v>118.39</v>
      </c>
      <c r="Q421" t="n">
        <v>605.84</v>
      </c>
      <c r="R421" t="n">
        <v>35.12</v>
      </c>
      <c r="S421" t="n">
        <v>21.88</v>
      </c>
      <c r="T421" t="n">
        <v>5542.71</v>
      </c>
      <c r="U421" t="n">
        <v>0.62</v>
      </c>
      <c r="V421" t="n">
        <v>0.83</v>
      </c>
      <c r="W421" t="n">
        <v>1.02</v>
      </c>
      <c r="X421" t="n">
        <v>0.35</v>
      </c>
      <c r="Y421" t="n">
        <v>1</v>
      </c>
      <c r="Z421" t="n">
        <v>10</v>
      </c>
    </row>
    <row r="422">
      <c r="A422" t="n">
        <v>16</v>
      </c>
      <c r="B422" t="n">
        <v>135</v>
      </c>
      <c r="C422" t="inlineStr">
        <is>
          <t xml:space="preserve">CONCLUIDO	</t>
        </is>
      </c>
      <c r="D422" t="n">
        <v>8.951700000000001</v>
      </c>
      <c r="E422" t="n">
        <v>11.17</v>
      </c>
      <c r="F422" t="n">
        <v>7.41</v>
      </c>
      <c r="G422" t="n">
        <v>24.69</v>
      </c>
      <c r="H422" t="n">
        <v>0.33</v>
      </c>
      <c r="I422" t="n">
        <v>18</v>
      </c>
      <c r="J422" t="n">
        <v>270.88</v>
      </c>
      <c r="K422" t="n">
        <v>59.89</v>
      </c>
      <c r="L422" t="n">
        <v>5</v>
      </c>
      <c r="M422" t="n">
        <v>16</v>
      </c>
      <c r="N422" t="n">
        <v>70.98999999999999</v>
      </c>
      <c r="O422" t="n">
        <v>33642.62</v>
      </c>
      <c r="P422" t="n">
        <v>117.71</v>
      </c>
      <c r="Q422" t="n">
        <v>605.84</v>
      </c>
      <c r="R422" t="n">
        <v>35.22</v>
      </c>
      <c r="S422" t="n">
        <v>21.88</v>
      </c>
      <c r="T422" t="n">
        <v>5596.68</v>
      </c>
      <c r="U422" t="n">
        <v>0.62</v>
      </c>
      <c r="V422" t="n">
        <v>0.84</v>
      </c>
      <c r="W422" t="n">
        <v>1.02</v>
      </c>
      <c r="X422" t="n">
        <v>0.35</v>
      </c>
      <c r="Y422" t="n">
        <v>1</v>
      </c>
      <c r="Z422" t="n">
        <v>10</v>
      </c>
    </row>
    <row r="423">
      <c r="A423" t="n">
        <v>17</v>
      </c>
      <c r="B423" t="n">
        <v>135</v>
      </c>
      <c r="C423" t="inlineStr">
        <is>
          <t xml:space="preserve">CONCLUIDO	</t>
        </is>
      </c>
      <c r="D423" t="n">
        <v>9.0153</v>
      </c>
      <c r="E423" t="n">
        <v>11.09</v>
      </c>
      <c r="F423" t="n">
        <v>7.38</v>
      </c>
      <c r="G423" t="n">
        <v>26.05</v>
      </c>
      <c r="H423" t="n">
        <v>0.34</v>
      </c>
      <c r="I423" t="n">
        <v>17</v>
      </c>
      <c r="J423" t="n">
        <v>271.36</v>
      </c>
      <c r="K423" t="n">
        <v>59.89</v>
      </c>
      <c r="L423" t="n">
        <v>5.25</v>
      </c>
      <c r="M423" t="n">
        <v>15</v>
      </c>
      <c r="N423" t="n">
        <v>71.22</v>
      </c>
      <c r="O423" t="n">
        <v>33701.64</v>
      </c>
      <c r="P423" t="n">
        <v>116.94</v>
      </c>
      <c r="Q423" t="n">
        <v>605.85</v>
      </c>
      <c r="R423" t="n">
        <v>34.17</v>
      </c>
      <c r="S423" t="n">
        <v>21.88</v>
      </c>
      <c r="T423" t="n">
        <v>5075.03</v>
      </c>
      <c r="U423" t="n">
        <v>0.64</v>
      </c>
      <c r="V423" t="n">
        <v>0.84</v>
      </c>
      <c r="W423" t="n">
        <v>1.02</v>
      </c>
      <c r="X423" t="n">
        <v>0.32</v>
      </c>
      <c r="Y423" t="n">
        <v>1</v>
      </c>
      <c r="Z423" t="n">
        <v>10</v>
      </c>
    </row>
    <row r="424">
      <c r="A424" t="n">
        <v>18</v>
      </c>
      <c r="B424" t="n">
        <v>135</v>
      </c>
      <c r="C424" t="inlineStr">
        <is>
          <t xml:space="preserve">CONCLUIDO	</t>
        </is>
      </c>
      <c r="D424" t="n">
        <v>9.022600000000001</v>
      </c>
      <c r="E424" t="n">
        <v>11.08</v>
      </c>
      <c r="F424" t="n">
        <v>7.37</v>
      </c>
      <c r="G424" t="n">
        <v>26.01</v>
      </c>
      <c r="H424" t="n">
        <v>0.36</v>
      </c>
      <c r="I424" t="n">
        <v>17</v>
      </c>
      <c r="J424" t="n">
        <v>271.84</v>
      </c>
      <c r="K424" t="n">
        <v>59.89</v>
      </c>
      <c r="L424" t="n">
        <v>5.5</v>
      </c>
      <c r="M424" t="n">
        <v>15</v>
      </c>
      <c r="N424" t="n">
        <v>71.45</v>
      </c>
      <c r="O424" t="n">
        <v>33760.74</v>
      </c>
      <c r="P424" t="n">
        <v>116.56</v>
      </c>
      <c r="Q424" t="n">
        <v>605.96</v>
      </c>
      <c r="R424" t="n">
        <v>33.88</v>
      </c>
      <c r="S424" t="n">
        <v>21.88</v>
      </c>
      <c r="T424" t="n">
        <v>4930.78</v>
      </c>
      <c r="U424" t="n">
        <v>0.65</v>
      </c>
      <c r="V424" t="n">
        <v>0.84</v>
      </c>
      <c r="W424" t="n">
        <v>1.02</v>
      </c>
      <c r="X424" t="n">
        <v>0.31</v>
      </c>
      <c r="Y424" t="n">
        <v>1</v>
      </c>
      <c r="Z424" t="n">
        <v>10</v>
      </c>
    </row>
    <row r="425">
      <c r="A425" t="n">
        <v>19</v>
      </c>
      <c r="B425" t="n">
        <v>135</v>
      </c>
      <c r="C425" t="inlineStr">
        <is>
          <t xml:space="preserve">CONCLUIDO	</t>
        </is>
      </c>
      <c r="D425" t="n">
        <v>9.067299999999999</v>
      </c>
      <c r="E425" t="n">
        <v>11.03</v>
      </c>
      <c r="F425" t="n">
        <v>7.37</v>
      </c>
      <c r="G425" t="n">
        <v>27.62</v>
      </c>
      <c r="H425" t="n">
        <v>0.38</v>
      </c>
      <c r="I425" t="n">
        <v>16</v>
      </c>
      <c r="J425" t="n">
        <v>272.32</v>
      </c>
      <c r="K425" t="n">
        <v>59.89</v>
      </c>
      <c r="L425" t="n">
        <v>5.75</v>
      </c>
      <c r="M425" t="n">
        <v>14</v>
      </c>
      <c r="N425" t="n">
        <v>71.68000000000001</v>
      </c>
      <c r="O425" t="n">
        <v>33820.05</v>
      </c>
      <c r="P425" t="n">
        <v>115.92</v>
      </c>
      <c r="Q425" t="n">
        <v>605.86</v>
      </c>
      <c r="R425" t="n">
        <v>33.78</v>
      </c>
      <c r="S425" t="n">
        <v>21.88</v>
      </c>
      <c r="T425" t="n">
        <v>4886.66</v>
      </c>
      <c r="U425" t="n">
        <v>0.65</v>
      </c>
      <c r="V425" t="n">
        <v>0.84</v>
      </c>
      <c r="W425" t="n">
        <v>1.02</v>
      </c>
      <c r="X425" t="n">
        <v>0.31</v>
      </c>
      <c r="Y425" t="n">
        <v>1</v>
      </c>
      <c r="Z425" t="n">
        <v>10</v>
      </c>
    </row>
    <row r="426">
      <c r="A426" t="n">
        <v>20</v>
      </c>
      <c r="B426" t="n">
        <v>135</v>
      </c>
      <c r="C426" t="inlineStr">
        <is>
          <t xml:space="preserve">CONCLUIDO	</t>
        </is>
      </c>
      <c r="D426" t="n">
        <v>9.1366</v>
      </c>
      <c r="E426" t="n">
        <v>10.94</v>
      </c>
      <c r="F426" t="n">
        <v>7.33</v>
      </c>
      <c r="G426" t="n">
        <v>29.33</v>
      </c>
      <c r="H426" t="n">
        <v>0.39</v>
      </c>
      <c r="I426" t="n">
        <v>15</v>
      </c>
      <c r="J426" t="n">
        <v>272.8</v>
      </c>
      <c r="K426" t="n">
        <v>59.89</v>
      </c>
      <c r="L426" t="n">
        <v>6</v>
      </c>
      <c r="M426" t="n">
        <v>13</v>
      </c>
      <c r="N426" t="n">
        <v>71.91</v>
      </c>
      <c r="O426" t="n">
        <v>33879.33</v>
      </c>
      <c r="P426" t="n">
        <v>115.03</v>
      </c>
      <c r="Q426" t="n">
        <v>605.85</v>
      </c>
      <c r="R426" t="n">
        <v>32.72</v>
      </c>
      <c r="S426" t="n">
        <v>21.88</v>
      </c>
      <c r="T426" t="n">
        <v>4360.48</v>
      </c>
      <c r="U426" t="n">
        <v>0.67</v>
      </c>
      <c r="V426" t="n">
        <v>0.84</v>
      </c>
      <c r="W426" t="n">
        <v>1.01</v>
      </c>
      <c r="X426" t="n">
        <v>0.28</v>
      </c>
      <c r="Y426" t="n">
        <v>1</v>
      </c>
      <c r="Z426" t="n">
        <v>10</v>
      </c>
    </row>
    <row r="427">
      <c r="A427" t="n">
        <v>21</v>
      </c>
      <c r="B427" t="n">
        <v>135</v>
      </c>
      <c r="C427" t="inlineStr">
        <is>
          <t xml:space="preserve">CONCLUIDO	</t>
        </is>
      </c>
      <c r="D427" t="n">
        <v>9.1401</v>
      </c>
      <c r="E427" t="n">
        <v>10.94</v>
      </c>
      <c r="F427" t="n">
        <v>7.33</v>
      </c>
      <c r="G427" t="n">
        <v>29.32</v>
      </c>
      <c r="H427" t="n">
        <v>0.41</v>
      </c>
      <c r="I427" t="n">
        <v>15</v>
      </c>
      <c r="J427" t="n">
        <v>273.28</v>
      </c>
      <c r="K427" t="n">
        <v>59.89</v>
      </c>
      <c r="L427" t="n">
        <v>6.25</v>
      </c>
      <c r="M427" t="n">
        <v>13</v>
      </c>
      <c r="N427" t="n">
        <v>72.14</v>
      </c>
      <c r="O427" t="n">
        <v>33938.7</v>
      </c>
      <c r="P427" t="n">
        <v>114.42</v>
      </c>
      <c r="Q427" t="n">
        <v>605.9299999999999</v>
      </c>
      <c r="R427" t="n">
        <v>32.55</v>
      </c>
      <c r="S427" t="n">
        <v>21.88</v>
      </c>
      <c r="T427" t="n">
        <v>4274.8</v>
      </c>
      <c r="U427" t="n">
        <v>0.67</v>
      </c>
      <c r="V427" t="n">
        <v>0.84</v>
      </c>
      <c r="W427" t="n">
        <v>1.01</v>
      </c>
      <c r="X427" t="n">
        <v>0.27</v>
      </c>
      <c r="Y427" t="n">
        <v>1</v>
      </c>
      <c r="Z427" t="n">
        <v>10</v>
      </c>
    </row>
    <row r="428">
      <c r="A428" t="n">
        <v>22</v>
      </c>
      <c r="B428" t="n">
        <v>135</v>
      </c>
      <c r="C428" t="inlineStr">
        <is>
          <t xml:space="preserve">CONCLUIDO	</t>
        </is>
      </c>
      <c r="D428" t="n">
        <v>9.1968</v>
      </c>
      <c r="E428" t="n">
        <v>10.87</v>
      </c>
      <c r="F428" t="n">
        <v>7.31</v>
      </c>
      <c r="G428" t="n">
        <v>31.34</v>
      </c>
      <c r="H428" t="n">
        <v>0.42</v>
      </c>
      <c r="I428" t="n">
        <v>14</v>
      </c>
      <c r="J428" t="n">
        <v>273.76</v>
      </c>
      <c r="K428" t="n">
        <v>59.89</v>
      </c>
      <c r="L428" t="n">
        <v>6.5</v>
      </c>
      <c r="M428" t="n">
        <v>12</v>
      </c>
      <c r="N428" t="n">
        <v>72.37</v>
      </c>
      <c r="O428" t="n">
        <v>33998.16</v>
      </c>
      <c r="P428" t="n">
        <v>113.85</v>
      </c>
      <c r="Q428" t="n">
        <v>605.84</v>
      </c>
      <c r="R428" t="n">
        <v>32.07</v>
      </c>
      <c r="S428" t="n">
        <v>21.88</v>
      </c>
      <c r="T428" t="n">
        <v>4041.2</v>
      </c>
      <c r="U428" t="n">
        <v>0.68</v>
      </c>
      <c r="V428" t="n">
        <v>0.85</v>
      </c>
      <c r="W428" t="n">
        <v>1.01</v>
      </c>
      <c r="X428" t="n">
        <v>0.26</v>
      </c>
      <c r="Y428" t="n">
        <v>1</v>
      </c>
      <c r="Z428" t="n">
        <v>10</v>
      </c>
    </row>
    <row r="429">
      <c r="A429" t="n">
        <v>23</v>
      </c>
      <c r="B429" t="n">
        <v>135</v>
      </c>
      <c r="C429" t="inlineStr">
        <is>
          <t xml:space="preserve">CONCLUIDO	</t>
        </is>
      </c>
      <c r="D429" t="n">
        <v>9.249000000000001</v>
      </c>
      <c r="E429" t="n">
        <v>10.81</v>
      </c>
      <c r="F429" t="n">
        <v>7.3</v>
      </c>
      <c r="G429" t="n">
        <v>33.7</v>
      </c>
      <c r="H429" t="n">
        <v>0.44</v>
      </c>
      <c r="I429" t="n">
        <v>13</v>
      </c>
      <c r="J429" t="n">
        <v>274.24</v>
      </c>
      <c r="K429" t="n">
        <v>59.89</v>
      </c>
      <c r="L429" t="n">
        <v>6.75</v>
      </c>
      <c r="M429" t="n">
        <v>11</v>
      </c>
      <c r="N429" t="n">
        <v>72.61</v>
      </c>
      <c r="O429" t="n">
        <v>34057.71</v>
      </c>
      <c r="P429" t="n">
        <v>112.85</v>
      </c>
      <c r="Q429" t="n">
        <v>605.92</v>
      </c>
      <c r="R429" t="n">
        <v>31.81</v>
      </c>
      <c r="S429" t="n">
        <v>21.88</v>
      </c>
      <c r="T429" t="n">
        <v>3915.05</v>
      </c>
      <c r="U429" t="n">
        <v>0.6899999999999999</v>
      </c>
      <c r="V429" t="n">
        <v>0.85</v>
      </c>
      <c r="W429" t="n">
        <v>1.01</v>
      </c>
      <c r="X429" t="n">
        <v>0.24</v>
      </c>
      <c r="Y429" t="n">
        <v>1</v>
      </c>
      <c r="Z429" t="n">
        <v>10</v>
      </c>
    </row>
    <row r="430">
      <c r="A430" t="n">
        <v>24</v>
      </c>
      <c r="B430" t="n">
        <v>135</v>
      </c>
      <c r="C430" t="inlineStr">
        <is>
          <t xml:space="preserve">CONCLUIDO	</t>
        </is>
      </c>
      <c r="D430" t="n">
        <v>9.2455</v>
      </c>
      <c r="E430" t="n">
        <v>10.82</v>
      </c>
      <c r="F430" t="n">
        <v>7.31</v>
      </c>
      <c r="G430" t="n">
        <v>33.72</v>
      </c>
      <c r="H430" t="n">
        <v>0.45</v>
      </c>
      <c r="I430" t="n">
        <v>13</v>
      </c>
      <c r="J430" t="n">
        <v>274.73</v>
      </c>
      <c r="K430" t="n">
        <v>59.89</v>
      </c>
      <c r="L430" t="n">
        <v>7</v>
      </c>
      <c r="M430" t="n">
        <v>11</v>
      </c>
      <c r="N430" t="n">
        <v>72.84</v>
      </c>
      <c r="O430" t="n">
        <v>34117.35</v>
      </c>
      <c r="P430" t="n">
        <v>112.92</v>
      </c>
      <c r="Q430" t="n">
        <v>605.84</v>
      </c>
      <c r="R430" t="n">
        <v>31.89</v>
      </c>
      <c r="S430" t="n">
        <v>21.88</v>
      </c>
      <c r="T430" t="n">
        <v>3957.18</v>
      </c>
      <c r="U430" t="n">
        <v>0.6899999999999999</v>
      </c>
      <c r="V430" t="n">
        <v>0.85</v>
      </c>
      <c r="W430" t="n">
        <v>1.01</v>
      </c>
      <c r="X430" t="n">
        <v>0.25</v>
      </c>
      <c r="Y430" t="n">
        <v>1</v>
      </c>
      <c r="Z430" t="n">
        <v>10</v>
      </c>
    </row>
    <row r="431">
      <c r="A431" t="n">
        <v>25</v>
      </c>
      <c r="B431" t="n">
        <v>135</v>
      </c>
      <c r="C431" t="inlineStr">
        <is>
          <t xml:space="preserve">CONCLUIDO	</t>
        </is>
      </c>
      <c r="D431" t="n">
        <v>9.245200000000001</v>
      </c>
      <c r="E431" t="n">
        <v>10.82</v>
      </c>
      <c r="F431" t="n">
        <v>7.31</v>
      </c>
      <c r="G431" t="n">
        <v>33.72</v>
      </c>
      <c r="H431" t="n">
        <v>0.47</v>
      </c>
      <c r="I431" t="n">
        <v>13</v>
      </c>
      <c r="J431" t="n">
        <v>275.21</v>
      </c>
      <c r="K431" t="n">
        <v>59.89</v>
      </c>
      <c r="L431" t="n">
        <v>7.25</v>
      </c>
      <c r="M431" t="n">
        <v>11</v>
      </c>
      <c r="N431" t="n">
        <v>73.08</v>
      </c>
      <c r="O431" t="n">
        <v>34177.09</v>
      </c>
      <c r="P431" t="n">
        <v>112.67</v>
      </c>
      <c r="Q431" t="n">
        <v>605.85</v>
      </c>
      <c r="R431" t="n">
        <v>31.84</v>
      </c>
      <c r="S431" t="n">
        <v>21.88</v>
      </c>
      <c r="T431" t="n">
        <v>3933.43</v>
      </c>
      <c r="U431" t="n">
        <v>0.6899999999999999</v>
      </c>
      <c r="V431" t="n">
        <v>0.85</v>
      </c>
      <c r="W431" t="n">
        <v>1.01</v>
      </c>
      <c r="X431" t="n">
        <v>0.25</v>
      </c>
      <c r="Y431" t="n">
        <v>1</v>
      </c>
      <c r="Z431" t="n">
        <v>10</v>
      </c>
    </row>
    <row r="432">
      <c r="A432" t="n">
        <v>26</v>
      </c>
      <c r="B432" t="n">
        <v>135</v>
      </c>
      <c r="C432" t="inlineStr">
        <is>
          <t xml:space="preserve">CONCLUIDO	</t>
        </is>
      </c>
      <c r="D432" t="n">
        <v>9.3117</v>
      </c>
      <c r="E432" t="n">
        <v>10.74</v>
      </c>
      <c r="F432" t="n">
        <v>7.28</v>
      </c>
      <c r="G432" t="n">
        <v>36.4</v>
      </c>
      <c r="H432" t="n">
        <v>0.48</v>
      </c>
      <c r="I432" t="n">
        <v>12</v>
      </c>
      <c r="J432" t="n">
        <v>275.7</v>
      </c>
      <c r="K432" t="n">
        <v>59.89</v>
      </c>
      <c r="L432" t="n">
        <v>7.5</v>
      </c>
      <c r="M432" t="n">
        <v>10</v>
      </c>
      <c r="N432" t="n">
        <v>73.31</v>
      </c>
      <c r="O432" t="n">
        <v>34236.91</v>
      </c>
      <c r="P432" t="n">
        <v>111.45</v>
      </c>
      <c r="Q432" t="n">
        <v>605.85</v>
      </c>
      <c r="R432" t="n">
        <v>31.22</v>
      </c>
      <c r="S432" t="n">
        <v>21.88</v>
      </c>
      <c r="T432" t="n">
        <v>3627.33</v>
      </c>
      <c r="U432" t="n">
        <v>0.7</v>
      </c>
      <c r="V432" t="n">
        <v>0.85</v>
      </c>
      <c r="W432" t="n">
        <v>1</v>
      </c>
      <c r="X432" t="n">
        <v>0.22</v>
      </c>
      <c r="Y432" t="n">
        <v>1</v>
      </c>
      <c r="Z432" t="n">
        <v>10</v>
      </c>
    </row>
    <row r="433">
      <c r="A433" t="n">
        <v>27</v>
      </c>
      <c r="B433" t="n">
        <v>135</v>
      </c>
      <c r="C433" t="inlineStr">
        <is>
          <t xml:space="preserve">CONCLUIDO	</t>
        </is>
      </c>
      <c r="D433" t="n">
        <v>9.313599999999999</v>
      </c>
      <c r="E433" t="n">
        <v>10.74</v>
      </c>
      <c r="F433" t="n">
        <v>7.28</v>
      </c>
      <c r="G433" t="n">
        <v>36.39</v>
      </c>
      <c r="H433" t="n">
        <v>0.5</v>
      </c>
      <c r="I433" t="n">
        <v>12</v>
      </c>
      <c r="J433" t="n">
        <v>276.18</v>
      </c>
      <c r="K433" t="n">
        <v>59.89</v>
      </c>
      <c r="L433" t="n">
        <v>7.75</v>
      </c>
      <c r="M433" t="n">
        <v>10</v>
      </c>
      <c r="N433" t="n">
        <v>73.55</v>
      </c>
      <c r="O433" t="n">
        <v>34296.82</v>
      </c>
      <c r="P433" t="n">
        <v>111.29</v>
      </c>
      <c r="Q433" t="n">
        <v>605.84</v>
      </c>
      <c r="R433" t="n">
        <v>31.01</v>
      </c>
      <c r="S433" t="n">
        <v>21.88</v>
      </c>
      <c r="T433" t="n">
        <v>3522.47</v>
      </c>
      <c r="U433" t="n">
        <v>0.71</v>
      </c>
      <c r="V433" t="n">
        <v>0.85</v>
      </c>
      <c r="W433" t="n">
        <v>1.01</v>
      </c>
      <c r="X433" t="n">
        <v>0.22</v>
      </c>
      <c r="Y433" t="n">
        <v>1</v>
      </c>
      <c r="Z433" t="n">
        <v>10</v>
      </c>
    </row>
    <row r="434">
      <c r="A434" t="n">
        <v>28</v>
      </c>
      <c r="B434" t="n">
        <v>135</v>
      </c>
      <c r="C434" t="inlineStr">
        <is>
          <t xml:space="preserve">CONCLUIDO	</t>
        </is>
      </c>
      <c r="D434" t="n">
        <v>9.381399999999999</v>
      </c>
      <c r="E434" t="n">
        <v>10.66</v>
      </c>
      <c r="F434" t="n">
        <v>7.25</v>
      </c>
      <c r="G434" t="n">
        <v>39.55</v>
      </c>
      <c r="H434" t="n">
        <v>0.51</v>
      </c>
      <c r="I434" t="n">
        <v>11</v>
      </c>
      <c r="J434" t="n">
        <v>276.67</v>
      </c>
      <c r="K434" t="n">
        <v>59.89</v>
      </c>
      <c r="L434" t="n">
        <v>8</v>
      </c>
      <c r="M434" t="n">
        <v>9</v>
      </c>
      <c r="N434" t="n">
        <v>73.78</v>
      </c>
      <c r="O434" t="n">
        <v>34356.83</v>
      </c>
      <c r="P434" t="n">
        <v>110.38</v>
      </c>
      <c r="Q434" t="n">
        <v>605.84</v>
      </c>
      <c r="R434" t="n">
        <v>29.92</v>
      </c>
      <c r="S434" t="n">
        <v>21.88</v>
      </c>
      <c r="T434" t="n">
        <v>2980.91</v>
      </c>
      <c r="U434" t="n">
        <v>0.73</v>
      </c>
      <c r="V434" t="n">
        <v>0.85</v>
      </c>
      <c r="W434" t="n">
        <v>1.01</v>
      </c>
      <c r="X434" t="n">
        <v>0.19</v>
      </c>
      <c r="Y434" t="n">
        <v>1</v>
      </c>
      <c r="Z434" t="n">
        <v>10</v>
      </c>
    </row>
    <row r="435">
      <c r="A435" t="n">
        <v>29</v>
      </c>
      <c r="B435" t="n">
        <v>135</v>
      </c>
      <c r="C435" t="inlineStr">
        <is>
          <t xml:space="preserve">CONCLUIDO	</t>
        </is>
      </c>
      <c r="D435" t="n">
        <v>9.375</v>
      </c>
      <c r="E435" t="n">
        <v>10.67</v>
      </c>
      <c r="F435" t="n">
        <v>7.26</v>
      </c>
      <c r="G435" t="n">
        <v>39.59</v>
      </c>
      <c r="H435" t="n">
        <v>0.53</v>
      </c>
      <c r="I435" t="n">
        <v>11</v>
      </c>
      <c r="J435" t="n">
        <v>277.16</v>
      </c>
      <c r="K435" t="n">
        <v>59.89</v>
      </c>
      <c r="L435" t="n">
        <v>8.25</v>
      </c>
      <c r="M435" t="n">
        <v>9</v>
      </c>
      <c r="N435" t="n">
        <v>74.02</v>
      </c>
      <c r="O435" t="n">
        <v>34416.93</v>
      </c>
      <c r="P435" t="n">
        <v>110.06</v>
      </c>
      <c r="Q435" t="n">
        <v>605.84</v>
      </c>
      <c r="R435" t="n">
        <v>30.46</v>
      </c>
      <c r="S435" t="n">
        <v>21.88</v>
      </c>
      <c r="T435" t="n">
        <v>3253.87</v>
      </c>
      <c r="U435" t="n">
        <v>0.72</v>
      </c>
      <c r="V435" t="n">
        <v>0.85</v>
      </c>
      <c r="W435" t="n">
        <v>1.01</v>
      </c>
      <c r="X435" t="n">
        <v>0.2</v>
      </c>
      <c r="Y435" t="n">
        <v>1</v>
      </c>
      <c r="Z435" t="n">
        <v>10</v>
      </c>
    </row>
    <row r="436">
      <c r="A436" t="n">
        <v>30</v>
      </c>
      <c r="B436" t="n">
        <v>135</v>
      </c>
      <c r="C436" t="inlineStr">
        <is>
          <t xml:space="preserve">CONCLUIDO	</t>
        </is>
      </c>
      <c r="D436" t="n">
        <v>9.375999999999999</v>
      </c>
      <c r="E436" t="n">
        <v>10.67</v>
      </c>
      <c r="F436" t="n">
        <v>7.26</v>
      </c>
      <c r="G436" t="n">
        <v>39.58</v>
      </c>
      <c r="H436" t="n">
        <v>0.55</v>
      </c>
      <c r="I436" t="n">
        <v>11</v>
      </c>
      <c r="J436" t="n">
        <v>277.65</v>
      </c>
      <c r="K436" t="n">
        <v>59.89</v>
      </c>
      <c r="L436" t="n">
        <v>8.5</v>
      </c>
      <c r="M436" t="n">
        <v>9</v>
      </c>
      <c r="N436" t="n">
        <v>74.26000000000001</v>
      </c>
      <c r="O436" t="n">
        <v>34477.13</v>
      </c>
      <c r="P436" t="n">
        <v>109.48</v>
      </c>
      <c r="Q436" t="n">
        <v>605.87</v>
      </c>
      <c r="R436" t="n">
        <v>30.45</v>
      </c>
      <c r="S436" t="n">
        <v>21.88</v>
      </c>
      <c r="T436" t="n">
        <v>3247.45</v>
      </c>
      <c r="U436" t="n">
        <v>0.72</v>
      </c>
      <c r="V436" t="n">
        <v>0.85</v>
      </c>
      <c r="W436" t="n">
        <v>1</v>
      </c>
      <c r="X436" t="n">
        <v>0.2</v>
      </c>
      <c r="Y436" t="n">
        <v>1</v>
      </c>
      <c r="Z436" t="n">
        <v>10</v>
      </c>
    </row>
    <row r="437">
      <c r="A437" t="n">
        <v>31</v>
      </c>
      <c r="B437" t="n">
        <v>135</v>
      </c>
      <c r="C437" t="inlineStr">
        <is>
          <t xml:space="preserve">CONCLUIDO	</t>
        </is>
      </c>
      <c r="D437" t="n">
        <v>9.4352</v>
      </c>
      <c r="E437" t="n">
        <v>10.6</v>
      </c>
      <c r="F437" t="n">
        <v>7.24</v>
      </c>
      <c r="G437" t="n">
        <v>43.44</v>
      </c>
      <c r="H437" t="n">
        <v>0.5600000000000001</v>
      </c>
      <c r="I437" t="n">
        <v>10</v>
      </c>
      <c r="J437" t="n">
        <v>278.13</v>
      </c>
      <c r="K437" t="n">
        <v>59.89</v>
      </c>
      <c r="L437" t="n">
        <v>8.75</v>
      </c>
      <c r="M437" t="n">
        <v>8</v>
      </c>
      <c r="N437" t="n">
        <v>74.5</v>
      </c>
      <c r="O437" t="n">
        <v>34537.41</v>
      </c>
      <c r="P437" t="n">
        <v>108.77</v>
      </c>
      <c r="Q437" t="n">
        <v>605.85</v>
      </c>
      <c r="R437" t="n">
        <v>29.74</v>
      </c>
      <c r="S437" t="n">
        <v>21.88</v>
      </c>
      <c r="T437" t="n">
        <v>2897.02</v>
      </c>
      <c r="U437" t="n">
        <v>0.74</v>
      </c>
      <c r="V437" t="n">
        <v>0.85</v>
      </c>
      <c r="W437" t="n">
        <v>1.01</v>
      </c>
      <c r="X437" t="n">
        <v>0.18</v>
      </c>
      <c r="Y437" t="n">
        <v>1</v>
      </c>
      <c r="Z437" t="n">
        <v>10</v>
      </c>
    </row>
    <row r="438">
      <c r="A438" t="n">
        <v>32</v>
      </c>
      <c r="B438" t="n">
        <v>135</v>
      </c>
      <c r="C438" t="inlineStr">
        <is>
          <t xml:space="preserve">CONCLUIDO	</t>
        </is>
      </c>
      <c r="D438" t="n">
        <v>9.4406</v>
      </c>
      <c r="E438" t="n">
        <v>10.59</v>
      </c>
      <c r="F438" t="n">
        <v>7.23</v>
      </c>
      <c r="G438" t="n">
        <v>43.4</v>
      </c>
      <c r="H438" t="n">
        <v>0.58</v>
      </c>
      <c r="I438" t="n">
        <v>10</v>
      </c>
      <c r="J438" t="n">
        <v>278.62</v>
      </c>
      <c r="K438" t="n">
        <v>59.89</v>
      </c>
      <c r="L438" t="n">
        <v>9</v>
      </c>
      <c r="M438" t="n">
        <v>8</v>
      </c>
      <c r="N438" t="n">
        <v>74.73999999999999</v>
      </c>
      <c r="O438" t="n">
        <v>34597.8</v>
      </c>
      <c r="P438" t="n">
        <v>108.41</v>
      </c>
      <c r="Q438" t="n">
        <v>605.84</v>
      </c>
      <c r="R438" t="n">
        <v>29.74</v>
      </c>
      <c r="S438" t="n">
        <v>21.88</v>
      </c>
      <c r="T438" t="n">
        <v>2894.74</v>
      </c>
      <c r="U438" t="n">
        <v>0.74</v>
      </c>
      <c r="V438" t="n">
        <v>0.86</v>
      </c>
      <c r="W438" t="n">
        <v>1</v>
      </c>
      <c r="X438" t="n">
        <v>0.18</v>
      </c>
      <c r="Y438" t="n">
        <v>1</v>
      </c>
      <c r="Z438" t="n">
        <v>10</v>
      </c>
    </row>
    <row r="439">
      <c r="A439" t="n">
        <v>33</v>
      </c>
      <c r="B439" t="n">
        <v>135</v>
      </c>
      <c r="C439" t="inlineStr">
        <is>
          <t xml:space="preserve">CONCLUIDO	</t>
        </is>
      </c>
      <c r="D439" t="n">
        <v>9.438700000000001</v>
      </c>
      <c r="E439" t="n">
        <v>10.59</v>
      </c>
      <c r="F439" t="n">
        <v>7.24</v>
      </c>
      <c r="G439" t="n">
        <v>43.42</v>
      </c>
      <c r="H439" t="n">
        <v>0.59</v>
      </c>
      <c r="I439" t="n">
        <v>10</v>
      </c>
      <c r="J439" t="n">
        <v>279.11</v>
      </c>
      <c r="K439" t="n">
        <v>59.89</v>
      </c>
      <c r="L439" t="n">
        <v>9.25</v>
      </c>
      <c r="M439" t="n">
        <v>8</v>
      </c>
      <c r="N439" t="n">
        <v>74.98</v>
      </c>
      <c r="O439" t="n">
        <v>34658.27</v>
      </c>
      <c r="P439" t="n">
        <v>107.6</v>
      </c>
      <c r="Q439" t="n">
        <v>605.97</v>
      </c>
      <c r="R439" t="n">
        <v>29.68</v>
      </c>
      <c r="S439" t="n">
        <v>21.88</v>
      </c>
      <c r="T439" t="n">
        <v>2865.81</v>
      </c>
      <c r="U439" t="n">
        <v>0.74</v>
      </c>
      <c r="V439" t="n">
        <v>0.85</v>
      </c>
      <c r="W439" t="n">
        <v>1.01</v>
      </c>
      <c r="X439" t="n">
        <v>0.18</v>
      </c>
      <c r="Y439" t="n">
        <v>1</v>
      </c>
      <c r="Z439" t="n">
        <v>10</v>
      </c>
    </row>
    <row r="440">
      <c r="A440" t="n">
        <v>34</v>
      </c>
      <c r="B440" t="n">
        <v>135</v>
      </c>
      <c r="C440" t="inlineStr">
        <is>
          <t xml:space="preserve">CONCLUIDO	</t>
        </is>
      </c>
      <c r="D440" t="n">
        <v>9.501200000000001</v>
      </c>
      <c r="E440" t="n">
        <v>10.52</v>
      </c>
      <c r="F440" t="n">
        <v>7.22</v>
      </c>
      <c r="G440" t="n">
        <v>48.11</v>
      </c>
      <c r="H440" t="n">
        <v>0.6</v>
      </c>
      <c r="I440" t="n">
        <v>9</v>
      </c>
      <c r="J440" t="n">
        <v>279.61</v>
      </c>
      <c r="K440" t="n">
        <v>59.89</v>
      </c>
      <c r="L440" t="n">
        <v>9.5</v>
      </c>
      <c r="M440" t="n">
        <v>7</v>
      </c>
      <c r="N440" t="n">
        <v>75.22</v>
      </c>
      <c r="O440" t="n">
        <v>34718.84</v>
      </c>
      <c r="P440" t="n">
        <v>106.24</v>
      </c>
      <c r="Q440" t="n">
        <v>605.85</v>
      </c>
      <c r="R440" t="n">
        <v>29.1</v>
      </c>
      <c r="S440" t="n">
        <v>21.88</v>
      </c>
      <c r="T440" t="n">
        <v>2579.27</v>
      </c>
      <c r="U440" t="n">
        <v>0.75</v>
      </c>
      <c r="V440" t="n">
        <v>0.86</v>
      </c>
      <c r="W440" t="n">
        <v>1</v>
      </c>
      <c r="X440" t="n">
        <v>0.16</v>
      </c>
      <c r="Y440" t="n">
        <v>1</v>
      </c>
      <c r="Z440" t="n">
        <v>10</v>
      </c>
    </row>
    <row r="441">
      <c r="A441" t="n">
        <v>35</v>
      </c>
      <c r="B441" t="n">
        <v>135</v>
      </c>
      <c r="C441" t="inlineStr">
        <is>
          <t xml:space="preserve">CONCLUIDO	</t>
        </is>
      </c>
      <c r="D441" t="n">
        <v>9.4984</v>
      </c>
      <c r="E441" t="n">
        <v>10.53</v>
      </c>
      <c r="F441" t="n">
        <v>7.22</v>
      </c>
      <c r="G441" t="n">
        <v>48.13</v>
      </c>
      <c r="H441" t="n">
        <v>0.62</v>
      </c>
      <c r="I441" t="n">
        <v>9</v>
      </c>
      <c r="J441" t="n">
        <v>280.1</v>
      </c>
      <c r="K441" t="n">
        <v>59.89</v>
      </c>
      <c r="L441" t="n">
        <v>9.75</v>
      </c>
      <c r="M441" t="n">
        <v>7</v>
      </c>
      <c r="N441" t="n">
        <v>75.45999999999999</v>
      </c>
      <c r="O441" t="n">
        <v>34779.51</v>
      </c>
      <c r="P441" t="n">
        <v>106.4</v>
      </c>
      <c r="Q441" t="n">
        <v>605.84</v>
      </c>
      <c r="R441" t="n">
        <v>29.26</v>
      </c>
      <c r="S441" t="n">
        <v>21.88</v>
      </c>
      <c r="T441" t="n">
        <v>2660.46</v>
      </c>
      <c r="U441" t="n">
        <v>0.75</v>
      </c>
      <c r="V441" t="n">
        <v>0.86</v>
      </c>
      <c r="W441" t="n">
        <v>1</v>
      </c>
      <c r="X441" t="n">
        <v>0.16</v>
      </c>
      <c r="Y441" t="n">
        <v>1</v>
      </c>
      <c r="Z441" t="n">
        <v>10</v>
      </c>
    </row>
    <row r="442">
      <c r="A442" t="n">
        <v>36</v>
      </c>
      <c r="B442" t="n">
        <v>135</v>
      </c>
      <c r="C442" t="inlineStr">
        <is>
          <t xml:space="preserve">CONCLUIDO	</t>
        </is>
      </c>
      <c r="D442" t="n">
        <v>9.505000000000001</v>
      </c>
      <c r="E442" t="n">
        <v>10.52</v>
      </c>
      <c r="F442" t="n">
        <v>7.21</v>
      </c>
      <c r="G442" t="n">
        <v>48.09</v>
      </c>
      <c r="H442" t="n">
        <v>0.63</v>
      </c>
      <c r="I442" t="n">
        <v>9</v>
      </c>
      <c r="J442" t="n">
        <v>280.59</v>
      </c>
      <c r="K442" t="n">
        <v>59.89</v>
      </c>
      <c r="L442" t="n">
        <v>10</v>
      </c>
      <c r="M442" t="n">
        <v>7</v>
      </c>
      <c r="N442" t="n">
        <v>75.7</v>
      </c>
      <c r="O442" t="n">
        <v>34840.27</v>
      </c>
      <c r="P442" t="n">
        <v>106.21</v>
      </c>
      <c r="Q442" t="n">
        <v>605.86</v>
      </c>
      <c r="R442" t="n">
        <v>29.12</v>
      </c>
      <c r="S442" t="n">
        <v>21.88</v>
      </c>
      <c r="T442" t="n">
        <v>2589.93</v>
      </c>
      <c r="U442" t="n">
        <v>0.75</v>
      </c>
      <c r="V442" t="n">
        <v>0.86</v>
      </c>
      <c r="W442" t="n">
        <v>1</v>
      </c>
      <c r="X442" t="n">
        <v>0.15</v>
      </c>
      <c r="Y442" t="n">
        <v>1</v>
      </c>
      <c r="Z442" t="n">
        <v>10</v>
      </c>
    </row>
    <row r="443">
      <c r="A443" t="n">
        <v>37</v>
      </c>
      <c r="B443" t="n">
        <v>135</v>
      </c>
      <c r="C443" t="inlineStr">
        <is>
          <t xml:space="preserve">CONCLUIDO	</t>
        </is>
      </c>
      <c r="D443" t="n">
        <v>9.5014</v>
      </c>
      <c r="E443" t="n">
        <v>10.52</v>
      </c>
      <c r="F443" t="n">
        <v>7.22</v>
      </c>
      <c r="G443" t="n">
        <v>48.11</v>
      </c>
      <c r="H443" t="n">
        <v>0.65</v>
      </c>
      <c r="I443" t="n">
        <v>9</v>
      </c>
      <c r="J443" t="n">
        <v>281.08</v>
      </c>
      <c r="K443" t="n">
        <v>59.89</v>
      </c>
      <c r="L443" t="n">
        <v>10.25</v>
      </c>
      <c r="M443" t="n">
        <v>7</v>
      </c>
      <c r="N443" t="n">
        <v>75.95</v>
      </c>
      <c r="O443" t="n">
        <v>34901.13</v>
      </c>
      <c r="P443" t="n">
        <v>105.72</v>
      </c>
      <c r="Q443" t="n">
        <v>605.84</v>
      </c>
      <c r="R443" t="n">
        <v>29.19</v>
      </c>
      <c r="S443" t="n">
        <v>21.88</v>
      </c>
      <c r="T443" t="n">
        <v>2625.58</v>
      </c>
      <c r="U443" t="n">
        <v>0.75</v>
      </c>
      <c r="V443" t="n">
        <v>0.86</v>
      </c>
      <c r="W443" t="n">
        <v>1</v>
      </c>
      <c r="X443" t="n">
        <v>0.16</v>
      </c>
      <c r="Y443" t="n">
        <v>1</v>
      </c>
      <c r="Z443" t="n">
        <v>10</v>
      </c>
    </row>
    <row r="444">
      <c r="A444" t="n">
        <v>38</v>
      </c>
      <c r="B444" t="n">
        <v>135</v>
      </c>
      <c r="C444" t="inlineStr">
        <is>
          <t xml:space="preserve">CONCLUIDO	</t>
        </is>
      </c>
      <c r="D444" t="n">
        <v>9.4932</v>
      </c>
      <c r="E444" t="n">
        <v>10.53</v>
      </c>
      <c r="F444" t="n">
        <v>7.23</v>
      </c>
      <c r="G444" t="n">
        <v>48.17</v>
      </c>
      <c r="H444" t="n">
        <v>0.66</v>
      </c>
      <c r="I444" t="n">
        <v>9</v>
      </c>
      <c r="J444" t="n">
        <v>281.58</v>
      </c>
      <c r="K444" t="n">
        <v>59.89</v>
      </c>
      <c r="L444" t="n">
        <v>10.5</v>
      </c>
      <c r="M444" t="n">
        <v>7</v>
      </c>
      <c r="N444" t="n">
        <v>76.19</v>
      </c>
      <c r="O444" t="n">
        <v>34962.08</v>
      </c>
      <c r="P444" t="n">
        <v>104.77</v>
      </c>
      <c r="Q444" t="n">
        <v>605.85</v>
      </c>
      <c r="R444" t="n">
        <v>29.37</v>
      </c>
      <c r="S444" t="n">
        <v>21.88</v>
      </c>
      <c r="T444" t="n">
        <v>2717.35</v>
      </c>
      <c r="U444" t="n">
        <v>0.75</v>
      </c>
      <c r="V444" t="n">
        <v>0.86</v>
      </c>
      <c r="W444" t="n">
        <v>1.01</v>
      </c>
      <c r="X444" t="n">
        <v>0.17</v>
      </c>
      <c r="Y444" t="n">
        <v>1</v>
      </c>
      <c r="Z444" t="n">
        <v>10</v>
      </c>
    </row>
    <row r="445">
      <c r="A445" t="n">
        <v>39</v>
      </c>
      <c r="B445" t="n">
        <v>135</v>
      </c>
      <c r="C445" t="inlineStr">
        <is>
          <t xml:space="preserve">CONCLUIDO	</t>
        </is>
      </c>
      <c r="D445" t="n">
        <v>9.567600000000001</v>
      </c>
      <c r="E445" t="n">
        <v>10.45</v>
      </c>
      <c r="F445" t="n">
        <v>7.19</v>
      </c>
      <c r="G445" t="n">
        <v>53.96</v>
      </c>
      <c r="H445" t="n">
        <v>0.68</v>
      </c>
      <c r="I445" t="n">
        <v>8</v>
      </c>
      <c r="J445" t="n">
        <v>282.07</v>
      </c>
      <c r="K445" t="n">
        <v>59.89</v>
      </c>
      <c r="L445" t="n">
        <v>10.75</v>
      </c>
      <c r="M445" t="n">
        <v>6</v>
      </c>
      <c r="N445" t="n">
        <v>76.44</v>
      </c>
      <c r="O445" t="n">
        <v>35023.13</v>
      </c>
      <c r="P445" t="n">
        <v>103.86</v>
      </c>
      <c r="Q445" t="n">
        <v>605.85</v>
      </c>
      <c r="R445" t="n">
        <v>28.37</v>
      </c>
      <c r="S445" t="n">
        <v>21.88</v>
      </c>
      <c r="T445" t="n">
        <v>2222.11</v>
      </c>
      <c r="U445" t="n">
        <v>0.77</v>
      </c>
      <c r="V445" t="n">
        <v>0.86</v>
      </c>
      <c r="W445" t="n">
        <v>1</v>
      </c>
      <c r="X445" t="n">
        <v>0.14</v>
      </c>
      <c r="Y445" t="n">
        <v>1</v>
      </c>
      <c r="Z445" t="n">
        <v>10</v>
      </c>
    </row>
    <row r="446">
      <c r="A446" t="n">
        <v>40</v>
      </c>
      <c r="B446" t="n">
        <v>135</v>
      </c>
      <c r="C446" t="inlineStr">
        <is>
          <t xml:space="preserve">CONCLUIDO	</t>
        </is>
      </c>
      <c r="D446" t="n">
        <v>9.569900000000001</v>
      </c>
      <c r="E446" t="n">
        <v>10.45</v>
      </c>
      <c r="F446" t="n">
        <v>7.19</v>
      </c>
      <c r="G446" t="n">
        <v>53.94</v>
      </c>
      <c r="H446" t="n">
        <v>0.6899999999999999</v>
      </c>
      <c r="I446" t="n">
        <v>8</v>
      </c>
      <c r="J446" t="n">
        <v>282.57</v>
      </c>
      <c r="K446" t="n">
        <v>59.89</v>
      </c>
      <c r="L446" t="n">
        <v>11</v>
      </c>
      <c r="M446" t="n">
        <v>6</v>
      </c>
      <c r="N446" t="n">
        <v>76.68000000000001</v>
      </c>
      <c r="O446" t="n">
        <v>35084.28</v>
      </c>
      <c r="P446" t="n">
        <v>103.25</v>
      </c>
      <c r="Q446" t="n">
        <v>605.84</v>
      </c>
      <c r="R446" t="n">
        <v>28.34</v>
      </c>
      <c r="S446" t="n">
        <v>21.88</v>
      </c>
      <c r="T446" t="n">
        <v>2207.51</v>
      </c>
      <c r="U446" t="n">
        <v>0.77</v>
      </c>
      <c r="V446" t="n">
        <v>0.86</v>
      </c>
      <c r="W446" t="n">
        <v>1</v>
      </c>
      <c r="X446" t="n">
        <v>0.13</v>
      </c>
      <c r="Y446" t="n">
        <v>1</v>
      </c>
      <c r="Z446" t="n">
        <v>10</v>
      </c>
    </row>
    <row r="447">
      <c r="A447" t="n">
        <v>41</v>
      </c>
      <c r="B447" t="n">
        <v>135</v>
      </c>
      <c r="C447" t="inlineStr">
        <is>
          <t xml:space="preserve">CONCLUIDO	</t>
        </is>
      </c>
      <c r="D447" t="n">
        <v>9.579599999999999</v>
      </c>
      <c r="E447" t="n">
        <v>10.44</v>
      </c>
      <c r="F447" t="n">
        <v>7.18</v>
      </c>
      <c r="G447" t="n">
        <v>53.86</v>
      </c>
      <c r="H447" t="n">
        <v>0.71</v>
      </c>
      <c r="I447" t="n">
        <v>8</v>
      </c>
      <c r="J447" t="n">
        <v>283.06</v>
      </c>
      <c r="K447" t="n">
        <v>59.89</v>
      </c>
      <c r="L447" t="n">
        <v>11.25</v>
      </c>
      <c r="M447" t="n">
        <v>6</v>
      </c>
      <c r="N447" t="n">
        <v>76.93000000000001</v>
      </c>
      <c r="O447" t="n">
        <v>35145.53</v>
      </c>
      <c r="P447" t="n">
        <v>102.78</v>
      </c>
      <c r="Q447" t="n">
        <v>605.84</v>
      </c>
      <c r="R447" t="n">
        <v>28.08</v>
      </c>
      <c r="S447" t="n">
        <v>21.88</v>
      </c>
      <c r="T447" t="n">
        <v>2074.36</v>
      </c>
      <c r="U447" t="n">
        <v>0.78</v>
      </c>
      <c r="V447" t="n">
        <v>0.86</v>
      </c>
      <c r="W447" t="n">
        <v>1</v>
      </c>
      <c r="X447" t="n">
        <v>0.12</v>
      </c>
      <c r="Y447" t="n">
        <v>1</v>
      </c>
      <c r="Z447" t="n">
        <v>10</v>
      </c>
    </row>
    <row r="448">
      <c r="A448" t="n">
        <v>42</v>
      </c>
      <c r="B448" t="n">
        <v>135</v>
      </c>
      <c r="C448" t="inlineStr">
        <is>
          <t xml:space="preserve">CONCLUIDO	</t>
        </is>
      </c>
      <c r="D448" t="n">
        <v>9.5671</v>
      </c>
      <c r="E448" t="n">
        <v>10.45</v>
      </c>
      <c r="F448" t="n">
        <v>7.2</v>
      </c>
      <c r="G448" t="n">
        <v>53.96</v>
      </c>
      <c r="H448" t="n">
        <v>0.72</v>
      </c>
      <c r="I448" t="n">
        <v>8</v>
      </c>
      <c r="J448" t="n">
        <v>283.56</v>
      </c>
      <c r="K448" t="n">
        <v>59.89</v>
      </c>
      <c r="L448" t="n">
        <v>11.5</v>
      </c>
      <c r="M448" t="n">
        <v>6</v>
      </c>
      <c r="N448" t="n">
        <v>77.18000000000001</v>
      </c>
      <c r="O448" t="n">
        <v>35206.88</v>
      </c>
      <c r="P448" t="n">
        <v>102.09</v>
      </c>
      <c r="Q448" t="n">
        <v>605.84</v>
      </c>
      <c r="R448" t="n">
        <v>28.29</v>
      </c>
      <c r="S448" t="n">
        <v>21.88</v>
      </c>
      <c r="T448" t="n">
        <v>2181.57</v>
      </c>
      <c r="U448" t="n">
        <v>0.77</v>
      </c>
      <c r="V448" t="n">
        <v>0.86</v>
      </c>
      <c r="W448" t="n">
        <v>1.01</v>
      </c>
      <c r="X448" t="n">
        <v>0.14</v>
      </c>
      <c r="Y448" t="n">
        <v>1</v>
      </c>
      <c r="Z448" t="n">
        <v>10</v>
      </c>
    </row>
    <row r="449">
      <c r="A449" t="n">
        <v>43</v>
      </c>
      <c r="B449" t="n">
        <v>135</v>
      </c>
      <c r="C449" t="inlineStr">
        <is>
          <t xml:space="preserve">CONCLUIDO	</t>
        </is>
      </c>
      <c r="D449" t="n">
        <v>9.569900000000001</v>
      </c>
      <c r="E449" t="n">
        <v>10.45</v>
      </c>
      <c r="F449" t="n">
        <v>7.19</v>
      </c>
      <c r="G449" t="n">
        <v>53.94</v>
      </c>
      <c r="H449" t="n">
        <v>0.74</v>
      </c>
      <c r="I449" t="n">
        <v>8</v>
      </c>
      <c r="J449" t="n">
        <v>284.06</v>
      </c>
      <c r="K449" t="n">
        <v>59.89</v>
      </c>
      <c r="L449" t="n">
        <v>11.75</v>
      </c>
      <c r="M449" t="n">
        <v>6</v>
      </c>
      <c r="N449" t="n">
        <v>77.42</v>
      </c>
      <c r="O449" t="n">
        <v>35268.32</v>
      </c>
      <c r="P449" t="n">
        <v>101.75</v>
      </c>
      <c r="Q449" t="n">
        <v>605.9</v>
      </c>
      <c r="R449" t="n">
        <v>28.33</v>
      </c>
      <c r="S449" t="n">
        <v>21.88</v>
      </c>
      <c r="T449" t="n">
        <v>2202.89</v>
      </c>
      <c r="U449" t="n">
        <v>0.77</v>
      </c>
      <c r="V449" t="n">
        <v>0.86</v>
      </c>
      <c r="W449" t="n">
        <v>1</v>
      </c>
      <c r="X449" t="n">
        <v>0.13</v>
      </c>
      <c r="Y449" t="n">
        <v>1</v>
      </c>
      <c r="Z449" t="n">
        <v>10</v>
      </c>
    </row>
    <row r="450">
      <c r="A450" t="n">
        <v>44</v>
      </c>
      <c r="B450" t="n">
        <v>135</v>
      </c>
      <c r="C450" t="inlineStr">
        <is>
          <t xml:space="preserve">CONCLUIDO	</t>
        </is>
      </c>
      <c r="D450" t="n">
        <v>9.6318</v>
      </c>
      <c r="E450" t="n">
        <v>10.38</v>
      </c>
      <c r="F450" t="n">
        <v>7.18</v>
      </c>
      <c r="G450" t="n">
        <v>61.5</v>
      </c>
      <c r="H450" t="n">
        <v>0.75</v>
      </c>
      <c r="I450" t="n">
        <v>7</v>
      </c>
      <c r="J450" t="n">
        <v>284.56</v>
      </c>
      <c r="K450" t="n">
        <v>59.89</v>
      </c>
      <c r="L450" t="n">
        <v>12</v>
      </c>
      <c r="M450" t="n">
        <v>5</v>
      </c>
      <c r="N450" t="n">
        <v>77.67</v>
      </c>
      <c r="O450" t="n">
        <v>35329.87</v>
      </c>
      <c r="P450" t="n">
        <v>100.14</v>
      </c>
      <c r="Q450" t="n">
        <v>605.84</v>
      </c>
      <c r="R450" t="n">
        <v>27.9</v>
      </c>
      <c r="S450" t="n">
        <v>21.88</v>
      </c>
      <c r="T450" t="n">
        <v>1993.4</v>
      </c>
      <c r="U450" t="n">
        <v>0.78</v>
      </c>
      <c r="V450" t="n">
        <v>0.86</v>
      </c>
      <c r="W450" t="n">
        <v>1</v>
      </c>
      <c r="X450" t="n">
        <v>0.12</v>
      </c>
      <c r="Y450" t="n">
        <v>1</v>
      </c>
      <c r="Z450" t="n">
        <v>10</v>
      </c>
    </row>
    <row r="451">
      <c r="A451" t="n">
        <v>45</v>
      </c>
      <c r="B451" t="n">
        <v>135</v>
      </c>
      <c r="C451" t="inlineStr">
        <is>
          <t xml:space="preserve">CONCLUIDO	</t>
        </is>
      </c>
      <c r="D451" t="n">
        <v>9.634399999999999</v>
      </c>
      <c r="E451" t="n">
        <v>10.38</v>
      </c>
      <c r="F451" t="n">
        <v>7.17</v>
      </c>
      <c r="G451" t="n">
        <v>61.48</v>
      </c>
      <c r="H451" t="n">
        <v>0.77</v>
      </c>
      <c r="I451" t="n">
        <v>7</v>
      </c>
      <c r="J451" t="n">
        <v>285.06</v>
      </c>
      <c r="K451" t="n">
        <v>59.89</v>
      </c>
      <c r="L451" t="n">
        <v>12.25</v>
      </c>
      <c r="M451" t="n">
        <v>5</v>
      </c>
      <c r="N451" t="n">
        <v>77.92</v>
      </c>
      <c r="O451" t="n">
        <v>35391.51</v>
      </c>
      <c r="P451" t="n">
        <v>100.1</v>
      </c>
      <c r="Q451" t="n">
        <v>605.84</v>
      </c>
      <c r="R451" t="n">
        <v>27.78</v>
      </c>
      <c r="S451" t="n">
        <v>21.88</v>
      </c>
      <c r="T451" t="n">
        <v>1933.66</v>
      </c>
      <c r="U451" t="n">
        <v>0.79</v>
      </c>
      <c r="V451" t="n">
        <v>0.86</v>
      </c>
      <c r="W451" t="n">
        <v>1</v>
      </c>
      <c r="X451" t="n">
        <v>0.12</v>
      </c>
      <c r="Y451" t="n">
        <v>1</v>
      </c>
      <c r="Z451" t="n">
        <v>10</v>
      </c>
    </row>
    <row r="452">
      <c r="A452" t="n">
        <v>46</v>
      </c>
      <c r="B452" t="n">
        <v>135</v>
      </c>
      <c r="C452" t="inlineStr">
        <is>
          <t xml:space="preserve">CONCLUIDO	</t>
        </is>
      </c>
      <c r="D452" t="n">
        <v>9.6259</v>
      </c>
      <c r="E452" t="n">
        <v>10.39</v>
      </c>
      <c r="F452" t="n">
        <v>7.18</v>
      </c>
      <c r="G452" t="n">
        <v>61.56</v>
      </c>
      <c r="H452" t="n">
        <v>0.78</v>
      </c>
      <c r="I452" t="n">
        <v>7</v>
      </c>
      <c r="J452" t="n">
        <v>285.56</v>
      </c>
      <c r="K452" t="n">
        <v>59.89</v>
      </c>
      <c r="L452" t="n">
        <v>12.5</v>
      </c>
      <c r="M452" t="n">
        <v>5</v>
      </c>
      <c r="N452" t="n">
        <v>78.17</v>
      </c>
      <c r="O452" t="n">
        <v>35453.26</v>
      </c>
      <c r="P452" t="n">
        <v>100.57</v>
      </c>
      <c r="Q452" t="n">
        <v>605.87</v>
      </c>
      <c r="R452" t="n">
        <v>28.03</v>
      </c>
      <c r="S452" t="n">
        <v>21.88</v>
      </c>
      <c r="T452" t="n">
        <v>2054.38</v>
      </c>
      <c r="U452" t="n">
        <v>0.78</v>
      </c>
      <c r="V452" t="n">
        <v>0.86</v>
      </c>
      <c r="W452" t="n">
        <v>1</v>
      </c>
      <c r="X452" t="n">
        <v>0.12</v>
      </c>
      <c r="Y452" t="n">
        <v>1</v>
      </c>
      <c r="Z452" t="n">
        <v>10</v>
      </c>
    </row>
    <row r="453">
      <c r="A453" t="n">
        <v>47</v>
      </c>
      <c r="B453" t="n">
        <v>135</v>
      </c>
      <c r="C453" t="inlineStr">
        <is>
          <t xml:space="preserve">CONCLUIDO	</t>
        </is>
      </c>
      <c r="D453" t="n">
        <v>9.6172</v>
      </c>
      <c r="E453" t="n">
        <v>10.4</v>
      </c>
      <c r="F453" t="n">
        <v>7.19</v>
      </c>
      <c r="G453" t="n">
        <v>61.64</v>
      </c>
      <c r="H453" t="n">
        <v>0.79</v>
      </c>
      <c r="I453" t="n">
        <v>7</v>
      </c>
      <c r="J453" t="n">
        <v>286.06</v>
      </c>
      <c r="K453" t="n">
        <v>59.89</v>
      </c>
      <c r="L453" t="n">
        <v>12.75</v>
      </c>
      <c r="M453" t="n">
        <v>5</v>
      </c>
      <c r="N453" t="n">
        <v>78.42</v>
      </c>
      <c r="O453" t="n">
        <v>35515.1</v>
      </c>
      <c r="P453" t="n">
        <v>100.9</v>
      </c>
      <c r="Q453" t="n">
        <v>605.85</v>
      </c>
      <c r="R453" t="n">
        <v>28.21</v>
      </c>
      <c r="S453" t="n">
        <v>21.88</v>
      </c>
      <c r="T453" t="n">
        <v>2148.3</v>
      </c>
      <c r="U453" t="n">
        <v>0.78</v>
      </c>
      <c r="V453" t="n">
        <v>0.86</v>
      </c>
      <c r="W453" t="n">
        <v>1</v>
      </c>
      <c r="X453" t="n">
        <v>0.13</v>
      </c>
      <c r="Y453" t="n">
        <v>1</v>
      </c>
      <c r="Z453" t="n">
        <v>10</v>
      </c>
    </row>
    <row r="454">
      <c r="A454" t="n">
        <v>48</v>
      </c>
      <c r="B454" t="n">
        <v>135</v>
      </c>
      <c r="C454" t="inlineStr">
        <is>
          <t xml:space="preserve">CONCLUIDO	</t>
        </is>
      </c>
      <c r="D454" t="n">
        <v>9.6357</v>
      </c>
      <c r="E454" t="n">
        <v>10.38</v>
      </c>
      <c r="F454" t="n">
        <v>7.17</v>
      </c>
      <c r="G454" t="n">
        <v>61.47</v>
      </c>
      <c r="H454" t="n">
        <v>0.8100000000000001</v>
      </c>
      <c r="I454" t="n">
        <v>7</v>
      </c>
      <c r="J454" t="n">
        <v>286.56</v>
      </c>
      <c r="K454" t="n">
        <v>59.89</v>
      </c>
      <c r="L454" t="n">
        <v>13</v>
      </c>
      <c r="M454" t="n">
        <v>5</v>
      </c>
      <c r="N454" t="n">
        <v>78.68000000000001</v>
      </c>
      <c r="O454" t="n">
        <v>35577.18</v>
      </c>
      <c r="P454" t="n">
        <v>100.12</v>
      </c>
      <c r="Q454" t="n">
        <v>605.84</v>
      </c>
      <c r="R454" t="n">
        <v>27.72</v>
      </c>
      <c r="S454" t="n">
        <v>21.88</v>
      </c>
      <c r="T454" t="n">
        <v>1899.76</v>
      </c>
      <c r="U454" t="n">
        <v>0.79</v>
      </c>
      <c r="V454" t="n">
        <v>0.86</v>
      </c>
      <c r="W454" t="n">
        <v>1</v>
      </c>
      <c r="X454" t="n">
        <v>0.11</v>
      </c>
      <c r="Y454" t="n">
        <v>1</v>
      </c>
      <c r="Z454" t="n">
        <v>10</v>
      </c>
    </row>
    <row r="455">
      <c r="A455" t="n">
        <v>49</v>
      </c>
      <c r="B455" t="n">
        <v>135</v>
      </c>
      <c r="C455" t="inlineStr">
        <is>
          <t xml:space="preserve">CONCLUIDO	</t>
        </is>
      </c>
      <c r="D455" t="n">
        <v>9.629300000000001</v>
      </c>
      <c r="E455" t="n">
        <v>10.38</v>
      </c>
      <c r="F455" t="n">
        <v>7.18</v>
      </c>
      <c r="G455" t="n">
        <v>61.53</v>
      </c>
      <c r="H455" t="n">
        <v>0.82</v>
      </c>
      <c r="I455" t="n">
        <v>7</v>
      </c>
      <c r="J455" t="n">
        <v>287.07</v>
      </c>
      <c r="K455" t="n">
        <v>59.89</v>
      </c>
      <c r="L455" t="n">
        <v>13.25</v>
      </c>
      <c r="M455" t="n">
        <v>5</v>
      </c>
      <c r="N455" t="n">
        <v>78.93000000000001</v>
      </c>
      <c r="O455" t="n">
        <v>35639.23</v>
      </c>
      <c r="P455" t="n">
        <v>99.33</v>
      </c>
      <c r="Q455" t="n">
        <v>605.84</v>
      </c>
      <c r="R455" t="n">
        <v>27.98</v>
      </c>
      <c r="S455" t="n">
        <v>21.88</v>
      </c>
      <c r="T455" t="n">
        <v>2030.42</v>
      </c>
      <c r="U455" t="n">
        <v>0.78</v>
      </c>
      <c r="V455" t="n">
        <v>0.86</v>
      </c>
      <c r="W455" t="n">
        <v>1</v>
      </c>
      <c r="X455" t="n">
        <v>0.12</v>
      </c>
      <c r="Y455" t="n">
        <v>1</v>
      </c>
      <c r="Z455" t="n">
        <v>10</v>
      </c>
    </row>
    <row r="456">
      <c r="A456" t="n">
        <v>50</v>
      </c>
      <c r="B456" t="n">
        <v>135</v>
      </c>
      <c r="C456" t="inlineStr">
        <is>
          <t xml:space="preserve">CONCLUIDO	</t>
        </is>
      </c>
      <c r="D456" t="n">
        <v>9.628</v>
      </c>
      <c r="E456" t="n">
        <v>10.39</v>
      </c>
      <c r="F456" t="n">
        <v>7.18</v>
      </c>
      <c r="G456" t="n">
        <v>61.54</v>
      </c>
      <c r="H456" t="n">
        <v>0.84</v>
      </c>
      <c r="I456" t="n">
        <v>7</v>
      </c>
      <c r="J456" t="n">
        <v>287.57</v>
      </c>
      <c r="K456" t="n">
        <v>59.89</v>
      </c>
      <c r="L456" t="n">
        <v>13.5</v>
      </c>
      <c r="M456" t="n">
        <v>5</v>
      </c>
      <c r="N456" t="n">
        <v>79.18000000000001</v>
      </c>
      <c r="O456" t="n">
        <v>35701.38</v>
      </c>
      <c r="P456" t="n">
        <v>98.64</v>
      </c>
      <c r="Q456" t="n">
        <v>605.89</v>
      </c>
      <c r="R456" t="n">
        <v>27.95</v>
      </c>
      <c r="S456" t="n">
        <v>21.88</v>
      </c>
      <c r="T456" t="n">
        <v>2014.41</v>
      </c>
      <c r="U456" t="n">
        <v>0.78</v>
      </c>
      <c r="V456" t="n">
        <v>0.86</v>
      </c>
      <c r="W456" t="n">
        <v>1</v>
      </c>
      <c r="X456" t="n">
        <v>0.12</v>
      </c>
      <c r="Y456" t="n">
        <v>1</v>
      </c>
      <c r="Z456" t="n">
        <v>10</v>
      </c>
    </row>
    <row r="457">
      <c r="A457" t="n">
        <v>51</v>
      </c>
      <c r="B457" t="n">
        <v>135</v>
      </c>
      <c r="C457" t="inlineStr">
        <is>
          <t xml:space="preserve">CONCLUIDO	</t>
        </is>
      </c>
      <c r="D457" t="n">
        <v>9.637</v>
      </c>
      <c r="E457" t="n">
        <v>10.38</v>
      </c>
      <c r="F457" t="n">
        <v>7.17</v>
      </c>
      <c r="G457" t="n">
        <v>61.45</v>
      </c>
      <c r="H457" t="n">
        <v>0.85</v>
      </c>
      <c r="I457" t="n">
        <v>7</v>
      </c>
      <c r="J457" t="n">
        <v>288.08</v>
      </c>
      <c r="K457" t="n">
        <v>59.89</v>
      </c>
      <c r="L457" t="n">
        <v>13.75</v>
      </c>
      <c r="M457" t="n">
        <v>4</v>
      </c>
      <c r="N457" t="n">
        <v>79.44</v>
      </c>
      <c r="O457" t="n">
        <v>35763.64</v>
      </c>
      <c r="P457" t="n">
        <v>97.45999999999999</v>
      </c>
      <c r="Q457" t="n">
        <v>605.84</v>
      </c>
      <c r="R457" t="n">
        <v>27.58</v>
      </c>
      <c r="S457" t="n">
        <v>21.88</v>
      </c>
      <c r="T457" t="n">
        <v>1831.69</v>
      </c>
      <c r="U457" t="n">
        <v>0.79</v>
      </c>
      <c r="V457" t="n">
        <v>0.86</v>
      </c>
      <c r="W457" t="n">
        <v>1</v>
      </c>
      <c r="X457" t="n">
        <v>0.11</v>
      </c>
      <c r="Y457" t="n">
        <v>1</v>
      </c>
      <c r="Z457" t="n">
        <v>10</v>
      </c>
    </row>
    <row r="458">
      <c r="A458" t="n">
        <v>52</v>
      </c>
      <c r="B458" t="n">
        <v>135</v>
      </c>
      <c r="C458" t="inlineStr">
        <is>
          <t xml:space="preserve">CONCLUIDO	</t>
        </is>
      </c>
      <c r="D458" t="n">
        <v>9.703799999999999</v>
      </c>
      <c r="E458" t="n">
        <v>10.31</v>
      </c>
      <c r="F458" t="n">
        <v>7.15</v>
      </c>
      <c r="G458" t="n">
        <v>71.48999999999999</v>
      </c>
      <c r="H458" t="n">
        <v>0.86</v>
      </c>
      <c r="I458" t="n">
        <v>6</v>
      </c>
      <c r="J458" t="n">
        <v>288.58</v>
      </c>
      <c r="K458" t="n">
        <v>59.89</v>
      </c>
      <c r="L458" t="n">
        <v>14</v>
      </c>
      <c r="M458" t="n">
        <v>2</v>
      </c>
      <c r="N458" t="n">
        <v>79.69</v>
      </c>
      <c r="O458" t="n">
        <v>35826</v>
      </c>
      <c r="P458" t="n">
        <v>96.84999999999999</v>
      </c>
      <c r="Q458" t="n">
        <v>605.84</v>
      </c>
      <c r="R458" t="n">
        <v>26.94</v>
      </c>
      <c r="S458" t="n">
        <v>21.88</v>
      </c>
      <c r="T458" t="n">
        <v>1518.94</v>
      </c>
      <c r="U458" t="n">
        <v>0.8100000000000001</v>
      </c>
      <c r="V458" t="n">
        <v>0.87</v>
      </c>
      <c r="W458" t="n">
        <v>1</v>
      </c>
      <c r="X458" t="n">
        <v>0.09</v>
      </c>
      <c r="Y458" t="n">
        <v>1</v>
      </c>
      <c r="Z458" t="n">
        <v>10</v>
      </c>
    </row>
    <row r="459">
      <c r="A459" t="n">
        <v>53</v>
      </c>
      <c r="B459" t="n">
        <v>135</v>
      </c>
      <c r="C459" t="inlineStr">
        <is>
          <t xml:space="preserve">CONCLUIDO	</t>
        </is>
      </c>
      <c r="D459" t="n">
        <v>9.6991</v>
      </c>
      <c r="E459" t="n">
        <v>10.31</v>
      </c>
      <c r="F459" t="n">
        <v>7.15</v>
      </c>
      <c r="G459" t="n">
        <v>71.54000000000001</v>
      </c>
      <c r="H459" t="n">
        <v>0.88</v>
      </c>
      <c r="I459" t="n">
        <v>6</v>
      </c>
      <c r="J459" t="n">
        <v>289.09</v>
      </c>
      <c r="K459" t="n">
        <v>59.89</v>
      </c>
      <c r="L459" t="n">
        <v>14.25</v>
      </c>
      <c r="M459" t="n">
        <v>3</v>
      </c>
      <c r="N459" t="n">
        <v>79.95</v>
      </c>
      <c r="O459" t="n">
        <v>35888.47</v>
      </c>
      <c r="P459" t="n">
        <v>96.47</v>
      </c>
      <c r="Q459" t="n">
        <v>605.84</v>
      </c>
      <c r="R459" t="n">
        <v>26.99</v>
      </c>
      <c r="S459" t="n">
        <v>21.88</v>
      </c>
      <c r="T459" t="n">
        <v>1543.4</v>
      </c>
      <c r="U459" t="n">
        <v>0.8100000000000001</v>
      </c>
      <c r="V459" t="n">
        <v>0.86</v>
      </c>
      <c r="W459" t="n">
        <v>1</v>
      </c>
      <c r="X459" t="n">
        <v>0.1</v>
      </c>
      <c r="Y459" t="n">
        <v>1</v>
      </c>
      <c r="Z459" t="n">
        <v>10</v>
      </c>
    </row>
    <row r="460">
      <c r="A460" t="n">
        <v>54</v>
      </c>
      <c r="B460" t="n">
        <v>135</v>
      </c>
      <c r="C460" t="inlineStr">
        <is>
          <t xml:space="preserve">CONCLUIDO	</t>
        </is>
      </c>
      <c r="D460" t="n">
        <v>9.6972</v>
      </c>
      <c r="E460" t="n">
        <v>10.31</v>
      </c>
      <c r="F460" t="n">
        <v>7.16</v>
      </c>
      <c r="G460" t="n">
        <v>71.56</v>
      </c>
      <c r="H460" t="n">
        <v>0.89</v>
      </c>
      <c r="I460" t="n">
        <v>6</v>
      </c>
      <c r="J460" t="n">
        <v>289.6</v>
      </c>
      <c r="K460" t="n">
        <v>59.89</v>
      </c>
      <c r="L460" t="n">
        <v>14.5</v>
      </c>
      <c r="M460" t="n">
        <v>2</v>
      </c>
      <c r="N460" t="n">
        <v>80.20999999999999</v>
      </c>
      <c r="O460" t="n">
        <v>35951.04</v>
      </c>
      <c r="P460" t="n">
        <v>96.29000000000001</v>
      </c>
      <c r="Q460" t="n">
        <v>605.84</v>
      </c>
      <c r="R460" t="n">
        <v>27.1</v>
      </c>
      <c r="S460" t="n">
        <v>21.88</v>
      </c>
      <c r="T460" t="n">
        <v>1594.71</v>
      </c>
      <c r="U460" t="n">
        <v>0.8100000000000001</v>
      </c>
      <c r="V460" t="n">
        <v>0.86</v>
      </c>
      <c r="W460" t="n">
        <v>1</v>
      </c>
      <c r="X460" t="n">
        <v>0.1</v>
      </c>
      <c r="Y460" t="n">
        <v>1</v>
      </c>
      <c r="Z460" t="n">
        <v>10</v>
      </c>
    </row>
    <row r="461">
      <c r="A461" t="n">
        <v>55</v>
      </c>
      <c r="B461" t="n">
        <v>135</v>
      </c>
      <c r="C461" t="inlineStr">
        <is>
          <t xml:space="preserve">CONCLUIDO	</t>
        </is>
      </c>
      <c r="D461" t="n">
        <v>9.6957</v>
      </c>
      <c r="E461" t="n">
        <v>10.31</v>
      </c>
      <c r="F461" t="n">
        <v>7.16</v>
      </c>
      <c r="G461" t="n">
        <v>71.58</v>
      </c>
      <c r="H461" t="n">
        <v>0.91</v>
      </c>
      <c r="I461" t="n">
        <v>6</v>
      </c>
      <c r="J461" t="n">
        <v>290.1</v>
      </c>
      <c r="K461" t="n">
        <v>59.89</v>
      </c>
      <c r="L461" t="n">
        <v>14.75</v>
      </c>
      <c r="M461" t="n">
        <v>2</v>
      </c>
      <c r="N461" t="n">
        <v>80.47</v>
      </c>
      <c r="O461" t="n">
        <v>36013.72</v>
      </c>
      <c r="P461" t="n">
        <v>96.04000000000001</v>
      </c>
      <c r="Q461" t="n">
        <v>605.84</v>
      </c>
      <c r="R461" t="n">
        <v>27.17</v>
      </c>
      <c r="S461" t="n">
        <v>21.88</v>
      </c>
      <c r="T461" t="n">
        <v>1632.23</v>
      </c>
      <c r="U461" t="n">
        <v>0.8100000000000001</v>
      </c>
      <c r="V461" t="n">
        <v>0.86</v>
      </c>
      <c r="W461" t="n">
        <v>1</v>
      </c>
      <c r="X461" t="n">
        <v>0.1</v>
      </c>
      <c r="Y461" t="n">
        <v>1</v>
      </c>
      <c r="Z461" t="n">
        <v>10</v>
      </c>
    </row>
    <row r="462">
      <c r="A462" t="n">
        <v>56</v>
      </c>
      <c r="B462" t="n">
        <v>135</v>
      </c>
      <c r="C462" t="inlineStr">
        <is>
          <t xml:space="preserve">CONCLUIDO	</t>
        </is>
      </c>
      <c r="D462" t="n">
        <v>9.692299999999999</v>
      </c>
      <c r="E462" t="n">
        <v>10.32</v>
      </c>
      <c r="F462" t="n">
        <v>7.16</v>
      </c>
      <c r="G462" t="n">
        <v>71.61</v>
      </c>
      <c r="H462" t="n">
        <v>0.92</v>
      </c>
      <c r="I462" t="n">
        <v>6</v>
      </c>
      <c r="J462" t="n">
        <v>290.61</v>
      </c>
      <c r="K462" t="n">
        <v>59.89</v>
      </c>
      <c r="L462" t="n">
        <v>15</v>
      </c>
      <c r="M462" t="n">
        <v>1</v>
      </c>
      <c r="N462" t="n">
        <v>80.73</v>
      </c>
      <c r="O462" t="n">
        <v>36076.5</v>
      </c>
      <c r="P462" t="n">
        <v>96.01000000000001</v>
      </c>
      <c r="Q462" t="n">
        <v>605.84</v>
      </c>
      <c r="R462" t="n">
        <v>27.29</v>
      </c>
      <c r="S462" t="n">
        <v>21.88</v>
      </c>
      <c r="T462" t="n">
        <v>1692.3</v>
      </c>
      <c r="U462" t="n">
        <v>0.8</v>
      </c>
      <c r="V462" t="n">
        <v>0.86</v>
      </c>
      <c r="W462" t="n">
        <v>1</v>
      </c>
      <c r="X462" t="n">
        <v>0.1</v>
      </c>
      <c r="Y462" t="n">
        <v>1</v>
      </c>
      <c r="Z462" t="n">
        <v>10</v>
      </c>
    </row>
    <row r="463">
      <c r="A463" t="n">
        <v>57</v>
      </c>
      <c r="B463" t="n">
        <v>135</v>
      </c>
      <c r="C463" t="inlineStr">
        <is>
          <t xml:space="preserve">CONCLUIDO	</t>
        </is>
      </c>
      <c r="D463" t="n">
        <v>9.6957</v>
      </c>
      <c r="E463" t="n">
        <v>10.31</v>
      </c>
      <c r="F463" t="n">
        <v>7.16</v>
      </c>
      <c r="G463" t="n">
        <v>71.58</v>
      </c>
      <c r="H463" t="n">
        <v>0.93</v>
      </c>
      <c r="I463" t="n">
        <v>6</v>
      </c>
      <c r="J463" t="n">
        <v>291.12</v>
      </c>
      <c r="K463" t="n">
        <v>59.89</v>
      </c>
      <c r="L463" t="n">
        <v>15.25</v>
      </c>
      <c r="M463" t="n">
        <v>1</v>
      </c>
      <c r="N463" t="n">
        <v>80.98999999999999</v>
      </c>
      <c r="O463" t="n">
        <v>36139.39</v>
      </c>
      <c r="P463" t="n">
        <v>96.14</v>
      </c>
      <c r="Q463" t="n">
        <v>605.84</v>
      </c>
      <c r="R463" t="n">
        <v>27.11</v>
      </c>
      <c r="S463" t="n">
        <v>21.88</v>
      </c>
      <c r="T463" t="n">
        <v>1600.62</v>
      </c>
      <c r="U463" t="n">
        <v>0.8100000000000001</v>
      </c>
      <c r="V463" t="n">
        <v>0.86</v>
      </c>
      <c r="W463" t="n">
        <v>1</v>
      </c>
      <c r="X463" t="n">
        <v>0.1</v>
      </c>
      <c r="Y463" t="n">
        <v>1</v>
      </c>
      <c r="Z463" t="n">
        <v>10</v>
      </c>
    </row>
    <row r="464">
      <c r="A464" t="n">
        <v>58</v>
      </c>
      <c r="B464" t="n">
        <v>135</v>
      </c>
      <c r="C464" t="inlineStr">
        <is>
          <t xml:space="preserve">CONCLUIDO	</t>
        </is>
      </c>
      <c r="D464" t="n">
        <v>9.702199999999999</v>
      </c>
      <c r="E464" t="n">
        <v>10.31</v>
      </c>
      <c r="F464" t="n">
        <v>7.15</v>
      </c>
      <c r="G464" t="n">
        <v>71.51000000000001</v>
      </c>
      <c r="H464" t="n">
        <v>0.95</v>
      </c>
      <c r="I464" t="n">
        <v>6</v>
      </c>
      <c r="J464" t="n">
        <v>291.63</v>
      </c>
      <c r="K464" t="n">
        <v>59.89</v>
      </c>
      <c r="L464" t="n">
        <v>15.5</v>
      </c>
      <c r="M464" t="n">
        <v>1</v>
      </c>
      <c r="N464" t="n">
        <v>81.25</v>
      </c>
      <c r="O464" t="n">
        <v>36202.38</v>
      </c>
      <c r="P464" t="n">
        <v>96.2</v>
      </c>
      <c r="Q464" t="n">
        <v>605.84</v>
      </c>
      <c r="R464" t="n">
        <v>26.88</v>
      </c>
      <c r="S464" t="n">
        <v>21.88</v>
      </c>
      <c r="T464" t="n">
        <v>1484.58</v>
      </c>
      <c r="U464" t="n">
        <v>0.8100000000000001</v>
      </c>
      <c r="V464" t="n">
        <v>0.87</v>
      </c>
      <c r="W464" t="n">
        <v>1</v>
      </c>
      <c r="X464" t="n">
        <v>0.09</v>
      </c>
      <c r="Y464" t="n">
        <v>1</v>
      </c>
      <c r="Z464" t="n">
        <v>10</v>
      </c>
    </row>
    <row r="465">
      <c r="A465" t="n">
        <v>59</v>
      </c>
      <c r="B465" t="n">
        <v>135</v>
      </c>
      <c r="C465" t="inlineStr">
        <is>
          <t xml:space="preserve">CONCLUIDO	</t>
        </is>
      </c>
      <c r="D465" t="n">
        <v>9.6972</v>
      </c>
      <c r="E465" t="n">
        <v>10.31</v>
      </c>
      <c r="F465" t="n">
        <v>7.16</v>
      </c>
      <c r="G465" t="n">
        <v>71.56</v>
      </c>
      <c r="H465" t="n">
        <v>0.96</v>
      </c>
      <c r="I465" t="n">
        <v>6</v>
      </c>
      <c r="J465" t="n">
        <v>292.15</v>
      </c>
      <c r="K465" t="n">
        <v>59.89</v>
      </c>
      <c r="L465" t="n">
        <v>15.75</v>
      </c>
      <c r="M465" t="n">
        <v>1</v>
      </c>
      <c r="N465" t="n">
        <v>81.51000000000001</v>
      </c>
      <c r="O465" t="n">
        <v>36265.48</v>
      </c>
      <c r="P465" t="n">
        <v>96.43000000000001</v>
      </c>
      <c r="Q465" t="n">
        <v>605.84</v>
      </c>
      <c r="R465" t="n">
        <v>27.07</v>
      </c>
      <c r="S465" t="n">
        <v>21.88</v>
      </c>
      <c r="T465" t="n">
        <v>1581.46</v>
      </c>
      <c r="U465" t="n">
        <v>0.8100000000000001</v>
      </c>
      <c r="V465" t="n">
        <v>0.86</v>
      </c>
      <c r="W465" t="n">
        <v>1</v>
      </c>
      <c r="X465" t="n">
        <v>0.1</v>
      </c>
      <c r="Y465" t="n">
        <v>1</v>
      </c>
      <c r="Z465" t="n">
        <v>10</v>
      </c>
    </row>
    <row r="466">
      <c r="A466" t="n">
        <v>60</v>
      </c>
      <c r="B466" t="n">
        <v>135</v>
      </c>
      <c r="C466" t="inlineStr">
        <is>
          <t xml:space="preserve">CONCLUIDO	</t>
        </is>
      </c>
      <c r="D466" t="n">
        <v>9.693099999999999</v>
      </c>
      <c r="E466" t="n">
        <v>10.32</v>
      </c>
      <c r="F466" t="n">
        <v>7.16</v>
      </c>
      <c r="G466" t="n">
        <v>71.59999999999999</v>
      </c>
      <c r="H466" t="n">
        <v>0.97</v>
      </c>
      <c r="I466" t="n">
        <v>6</v>
      </c>
      <c r="J466" t="n">
        <v>292.66</v>
      </c>
      <c r="K466" t="n">
        <v>59.89</v>
      </c>
      <c r="L466" t="n">
        <v>16</v>
      </c>
      <c r="M466" t="n">
        <v>0</v>
      </c>
      <c r="N466" t="n">
        <v>81.77</v>
      </c>
      <c r="O466" t="n">
        <v>36328.69</v>
      </c>
      <c r="P466" t="n">
        <v>96.63</v>
      </c>
      <c r="Q466" t="n">
        <v>605.9</v>
      </c>
      <c r="R466" t="n">
        <v>27.11</v>
      </c>
      <c r="S466" t="n">
        <v>21.88</v>
      </c>
      <c r="T466" t="n">
        <v>1601.45</v>
      </c>
      <c r="U466" t="n">
        <v>0.8100000000000001</v>
      </c>
      <c r="V466" t="n">
        <v>0.86</v>
      </c>
      <c r="W466" t="n">
        <v>1.01</v>
      </c>
      <c r="X466" t="n">
        <v>0.1</v>
      </c>
      <c r="Y466" t="n">
        <v>1</v>
      </c>
      <c r="Z466" t="n">
        <v>10</v>
      </c>
    </row>
    <row r="467">
      <c r="A467" t="n">
        <v>0</v>
      </c>
      <c r="B467" t="n">
        <v>80</v>
      </c>
      <c r="C467" t="inlineStr">
        <is>
          <t xml:space="preserve">CONCLUIDO	</t>
        </is>
      </c>
      <c r="D467" t="n">
        <v>7.5127</v>
      </c>
      <c r="E467" t="n">
        <v>13.31</v>
      </c>
      <c r="F467" t="n">
        <v>8.57</v>
      </c>
      <c r="G467" t="n">
        <v>6.86</v>
      </c>
      <c r="H467" t="n">
        <v>0.11</v>
      </c>
      <c r="I467" t="n">
        <v>75</v>
      </c>
      <c r="J467" t="n">
        <v>159.12</v>
      </c>
      <c r="K467" t="n">
        <v>50.28</v>
      </c>
      <c r="L467" t="n">
        <v>1</v>
      </c>
      <c r="M467" t="n">
        <v>73</v>
      </c>
      <c r="N467" t="n">
        <v>27.84</v>
      </c>
      <c r="O467" t="n">
        <v>19859.16</v>
      </c>
      <c r="P467" t="n">
        <v>102.98</v>
      </c>
      <c r="Q467" t="n">
        <v>605.88</v>
      </c>
      <c r="R467" t="n">
        <v>71.18000000000001</v>
      </c>
      <c r="S467" t="n">
        <v>21.88</v>
      </c>
      <c r="T467" t="n">
        <v>23293.83</v>
      </c>
      <c r="U467" t="n">
        <v>0.31</v>
      </c>
      <c r="V467" t="n">
        <v>0.72</v>
      </c>
      <c r="W467" t="n">
        <v>1.11</v>
      </c>
      <c r="X467" t="n">
        <v>1.51</v>
      </c>
      <c r="Y467" t="n">
        <v>1</v>
      </c>
      <c r="Z467" t="n">
        <v>10</v>
      </c>
    </row>
    <row r="468">
      <c r="A468" t="n">
        <v>1</v>
      </c>
      <c r="B468" t="n">
        <v>80</v>
      </c>
      <c r="C468" t="inlineStr">
        <is>
          <t xml:space="preserve">CONCLUIDO	</t>
        </is>
      </c>
      <c r="D468" t="n">
        <v>8.0884</v>
      </c>
      <c r="E468" t="n">
        <v>12.36</v>
      </c>
      <c r="F468" t="n">
        <v>8.199999999999999</v>
      </c>
      <c r="G468" t="n">
        <v>8.630000000000001</v>
      </c>
      <c r="H468" t="n">
        <v>0.14</v>
      </c>
      <c r="I468" t="n">
        <v>57</v>
      </c>
      <c r="J468" t="n">
        <v>159.48</v>
      </c>
      <c r="K468" t="n">
        <v>50.28</v>
      </c>
      <c r="L468" t="n">
        <v>1.25</v>
      </c>
      <c r="M468" t="n">
        <v>55</v>
      </c>
      <c r="N468" t="n">
        <v>27.95</v>
      </c>
      <c r="O468" t="n">
        <v>19902.91</v>
      </c>
      <c r="P468" t="n">
        <v>97.72</v>
      </c>
      <c r="Q468" t="n">
        <v>605.89</v>
      </c>
      <c r="R468" t="n">
        <v>59.78</v>
      </c>
      <c r="S468" t="n">
        <v>21.88</v>
      </c>
      <c r="T468" t="n">
        <v>17681.13</v>
      </c>
      <c r="U468" t="n">
        <v>0.37</v>
      </c>
      <c r="V468" t="n">
        <v>0.75</v>
      </c>
      <c r="W468" t="n">
        <v>1.08</v>
      </c>
      <c r="X468" t="n">
        <v>1.14</v>
      </c>
      <c r="Y468" t="n">
        <v>1</v>
      </c>
      <c r="Z468" t="n">
        <v>10</v>
      </c>
    </row>
    <row r="469">
      <c r="A469" t="n">
        <v>2</v>
      </c>
      <c r="B469" t="n">
        <v>80</v>
      </c>
      <c r="C469" t="inlineStr">
        <is>
          <t xml:space="preserve">CONCLUIDO	</t>
        </is>
      </c>
      <c r="D469" t="n">
        <v>8.4396</v>
      </c>
      <c r="E469" t="n">
        <v>11.85</v>
      </c>
      <c r="F469" t="n">
        <v>8.01</v>
      </c>
      <c r="G469" t="n">
        <v>10.23</v>
      </c>
      <c r="H469" t="n">
        <v>0.17</v>
      </c>
      <c r="I469" t="n">
        <v>47</v>
      </c>
      <c r="J469" t="n">
        <v>159.83</v>
      </c>
      <c r="K469" t="n">
        <v>50.28</v>
      </c>
      <c r="L469" t="n">
        <v>1.5</v>
      </c>
      <c r="M469" t="n">
        <v>45</v>
      </c>
      <c r="N469" t="n">
        <v>28.05</v>
      </c>
      <c r="O469" t="n">
        <v>19946.71</v>
      </c>
      <c r="P469" t="n">
        <v>94.64</v>
      </c>
      <c r="Q469" t="n">
        <v>606.12</v>
      </c>
      <c r="R469" t="n">
        <v>53.83</v>
      </c>
      <c r="S469" t="n">
        <v>21.88</v>
      </c>
      <c r="T469" t="n">
        <v>14755.58</v>
      </c>
      <c r="U469" t="n">
        <v>0.41</v>
      </c>
      <c r="V469" t="n">
        <v>0.77</v>
      </c>
      <c r="W469" t="n">
        <v>1.07</v>
      </c>
      <c r="X469" t="n">
        <v>0.95</v>
      </c>
      <c r="Y469" t="n">
        <v>1</v>
      </c>
      <c r="Z469" t="n">
        <v>10</v>
      </c>
    </row>
    <row r="470">
      <c r="A470" t="n">
        <v>3</v>
      </c>
      <c r="B470" t="n">
        <v>80</v>
      </c>
      <c r="C470" t="inlineStr">
        <is>
          <t xml:space="preserve">CONCLUIDO	</t>
        </is>
      </c>
      <c r="D470" t="n">
        <v>8.779400000000001</v>
      </c>
      <c r="E470" t="n">
        <v>11.39</v>
      </c>
      <c r="F470" t="n">
        <v>7.81</v>
      </c>
      <c r="G470" t="n">
        <v>12.01</v>
      </c>
      <c r="H470" t="n">
        <v>0.19</v>
      </c>
      <c r="I470" t="n">
        <v>39</v>
      </c>
      <c r="J470" t="n">
        <v>160.19</v>
      </c>
      <c r="K470" t="n">
        <v>50.28</v>
      </c>
      <c r="L470" t="n">
        <v>1.75</v>
      </c>
      <c r="M470" t="n">
        <v>37</v>
      </c>
      <c r="N470" t="n">
        <v>28.16</v>
      </c>
      <c r="O470" t="n">
        <v>19990.53</v>
      </c>
      <c r="P470" t="n">
        <v>91.48999999999999</v>
      </c>
      <c r="Q470" t="n">
        <v>605.9400000000001</v>
      </c>
      <c r="R470" t="n">
        <v>47.71</v>
      </c>
      <c r="S470" t="n">
        <v>21.88</v>
      </c>
      <c r="T470" t="n">
        <v>11738.82</v>
      </c>
      <c r="U470" t="n">
        <v>0.46</v>
      </c>
      <c r="V470" t="n">
        <v>0.79</v>
      </c>
      <c r="W470" t="n">
        <v>1.05</v>
      </c>
      <c r="X470" t="n">
        <v>0.75</v>
      </c>
      <c r="Y470" t="n">
        <v>1</v>
      </c>
      <c r="Z470" t="n">
        <v>10</v>
      </c>
    </row>
    <row r="471">
      <c r="A471" t="n">
        <v>4</v>
      </c>
      <c r="B471" t="n">
        <v>80</v>
      </c>
      <c r="C471" t="inlineStr">
        <is>
          <t xml:space="preserve">CONCLUIDO	</t>
        </is>
      </c>
      <c r="D471" t="n">
        <v>9.014200000000001</v>
      </c>
      <c r="E471" t="n">
        <v>11.09</v>
      </c>
      <c r="F471" t="n">
        <v>7.71</v>
      </c>
      <c r="G471" t="n">
        <v>14.01</v>
      </c>
      <c r="H471" t="n">
        <v>0.22</v>
      </c>
      <c r="I471" t="n">
        <v>33</v>
      </c>
      <c r="J471" t="n">
        <v>160.54</v>
      </c>
      <c r="K471" t="n">
        <v>50.28</v>
      </c>
      <c r="L471" t="n">
        <v>2</v>
      </c>
      <c r="M471" t="n">
        <v>31</v>
      </c>
      <c r="N471" t="n">
        <v>28.26</v>
      </c>
      <c r="O471" t="n">
        <v>20034.4</v>
      </c>
      <c r="P471" t="n">
        <v>89.45</v>
      </c>
      <c r="Q471" t="n">
        <v>605.97</v>
      </c>
      <c r="R471" t="n">
        <v>44.31</v>
      </c>
      <c r="S471" t="n">
        <v>21.88</v>
      </c>
      <c r="T471" t="n">
        <v>10065.46</v>
      </c>
      <c r="U471" t="n">
        <v>0.49</v>
      </c>
      <c r="V471" t="n">
        <v>0.8</v>
      </c>
      <c r="W471" t="n">
        <v>1.04</v>
      </c>
      <c r="X471" t="n">
        <v>0.65</v>
      </c>
      <c r="Y471" t="n">
        <v>1</v>
      </c>
      <c r="Z471" t="n">
        <v>10</v>
      </c>
    </row>
    <row r="472">
      <c r="A472" t="n">
        <v>5</v>
      </c>
      <c r="B472" t="n">
        <v>80</v>
      </c>
      <c r="C472" t="inlineStr">
        <is>
          <t xml:space="preserve">CONCLUIDO	</t>
        </is>
      </c>
      <c r="D472" t="n">
        <v>9.1846</v>
      </c>
      <c r="E472" t="n">
        <v>10.89</v>
      </c>
      <c r="F472" t="n">
        <v>7.63</v>
      </c>
      <c r="G472" t="n">
        <v>15.78</v>
      </c>
      <c r="H472" t="n">
        <v>0.25</v>
      </c>
      <c r="I472" t="n">
        <v>29</v>
      </c>
      <c r="J472" t="n">
        <v>160.9</v>
      </c>
      <c r="K472" t="n">
        <v>50.28</v>
      </c>
      <c r="L472" t="n">
        <v>2.25</v>
      </c>
      <c r="M472" t="n">
        <v>27</v>
      </c>
      <c r="N472" t="n">
        <v>28.37</v>
      </c>
      <c r="O472" t="n">
        <v>20078.3</v>
      </c>
      <c r="P472" t="n">
        <v>87.67</v>
      </c>
      <c r="Q472" t="n">
        <v>605.98</v>
      </c>
      <c r="R472" t="n">
        <v>41.99</v>
      </c>
      <c r="S472" t="n">
        <v>21.88</v>
      </c>
      <c r="T472" t="n">
        <v>8929.02</v>
      </c>
      <c r="U472" t="n">
        <v>0.52</v>
      </c>
      <c r="V472" t="n">
        <v>0.8100000000000001</v>
      </c>
      <c r="W472" t="n">
        <v>1.03</v>
      </c>
      <c r="X472" t="n">
        <v>0.57</v>
      </c>
      <c r="Y472" t="n">
        <v>1</v>
      </c>
      <c r="Z472" t="n">
        <v>10</v>
      </c>
    </row>
    <row r="473">
      <c r="A473" t="n">
        <v>6</v>
      </c>
      <c r="B473" t="n">
        <v>80</v>
      </c>
      <c r="C473" t="inlineStr">
        <is>
          <t xml:space="preserve">CONCLUIDO	</t>
        </is>
      </c>
      <c r="D473" t="n">
        <v>9.3233</v>
      </c>
      <c r="E473" t="n">
        <v>10.73</v>
      </c>
      <c r="F473" t="n">
        <v>7.56</v>
      </c>
      <c r="G473" t="n">
        <v>17.45</v>
      </c>
      <c r="H473" t="n">
        <v>0.27</v>
      </c>
      <c r="I473" t="n">
        <v>26</v>
      </c>
      <c r="J473" t="n">
        <v>161.26</v>
      </c>
      <c r="K473" t="n">
        <v>50.28</v>
      </c>
      <c r="L473" t="n">
        <v>2.5</v>
      </c>
      <c r="M473" t="n">
        <v>24</v>
      </c>
      <c r="N473" t="n">
        <v>28.48</v>
      </c>
      <c r="O473" t="n">
        <v>20122.23</v>
      </c>
      <c r="P473" t="n">
        <v>86.28</v>
      </c>
      <c r="Q473" t="n">
        <v>605.9299999999999</v>
      </c>
      <c r="R473" t="n">
        <v>39.96</v>
      </c>
      <c r="S473" t="n">
        <v>21.88</v>
      </c>
      <c r="T473" t="n">
        <v>7927.5</v>
      </c>
      <c r="U473" t="n">
        <v>0.55</v>
      </c>
      <c r="V473" t="n">
        <v>0.82</v>
      </c>
      <c r="W473" t="n">
        <v>1.03</v>
      </c>
      <c r="X473" t="n">
        <v>0.5</v>
      </c>
      <c r="Y473" t="n">
        <v>1</v>
      </c>
      <c r="Z473" t="n">
        <v>10</v>
      </c>
    </row>
    <row r="474">
      <c r="A474" t="n">
        <v>7</v>
      </c>
      <c r="B474" t="n">
        <v>80</v>
      </c>
      <c r="C474" t="inlineStr">
        <is>
          <t xml:space="preserve">CONCLUIDO	</t>
        </is>
      </c>
      <c r="D474" t="n">
        <v>9.465199999999999</v>
      </c>
      <c r="E474" t="n">
        <v>10.56</v>
      </c>
      <c r="F474" t="n">
        <v>7.5</v>
      </c>
      <c r="G474" t="n">
        <v>19.56</v>
      </c>
      <c r="H474" t="n">
        <v>0.3</v>
      </c>
      <c r="I474" t="n">
        <v>23</v>
      </c>
      <c r="J474" t="n">
        <v>161.61</v>
      </c>
      <c r="K474" t="n">
        <v>50.28</v>
      </c>
      <c r="L474" t="n">
        <v>2.75</v>
      </c>
      <c r="M474" t="n">
        <v>21</v>
      </c>
      <c r="N474" t="n">
        <v>28.58</v>
      </c>
      <c r="O474" t="n">
        <v>20166.2</v>
      </c>
      <c r="P474" t="n">
        <v>84.45999999999999</v>
      </c>
      <c r="Q474" t="n">
        <v>605.87</v>
      </c>
      <c r="R474" t="n">
        <v>37.93</v>
      </c>
      <c r="S474" t="n">
        <v>21.88</v>
      </c>
      <c r="T474" t="n">
        <v>6928.33</v>
      </c>
      <c r="U474" t="n">
        <v>0.58</v>
      </c>
      <c r="V474" t="n">
        <v>0.82</v>
      </c>
      <c r="W474" t="n">
        <v>1.03</v>
      </c>
      <c r="X474" t="n">
        <v>0.44</v>
      </c>
      <c r="Y474" t="n">
        <v>1</v>
      </c>
      <c r="Z474" t="n">
        <v>10</v>
      </c>
    </row>
    <row r="475">
      <c r="A475" t="n">
        <v>8</v>
      </c>
      <c r="B475" t="n">
        <v>80</v>
      </c>
      <c r="C475" t="inlineStr">
        <is>
          <t xml:space="preserve">CONCLUIDO	</t>
        </is>
      </c>
      <c r="D475" t="n">
        <v>9.567299999999999</v>
      </c>
      <c r="E475" t="n">
        <v>10.45</v>
      </c>
      <c r="F475" t="n">
        <v>7.45</v>
      </c>
      <c r="G475" t="n">
        <v>21.29</v>
      </c>
      <c r="H475" t="n">
        <v>0.33</v>
      </c>
      <c r="I475" t="n">
        <v>21</v>
      </c>
      <c r="J475" t="n">
        <v>161.97</v>
      </c>
      <c r="K475" t="n">
        <v>50.28</v>
      </c>
      <c r="L475" t="n">
        <v>3</v>
      </c>
      <c r="M475" t="n">
        <v>19</v>
      </c>
      <c r="N475" t="n">
        <v>28.69</v>
      </c>
      <c r="O475" t="n">
        <v>20210.21</v>
      </c>
      <c r="P475" t="n">
        <v>83.15000000000001</v>
      </c>
      <c r="Q475" t="n">
        <v>605.86</v>
      </c>
      <c r="R475" t="n">
        <v>36.39</v>
      </c>
      <c r="S475" t="n">
        <v>21.88</v>
      </c>
      <c r="T475" t="n">
        <v>6167.71</v>
      </c>
      <c r="U475" t="n">
        <v>0.6</v>
      </c>
      <c r="V475" t="n">
        <v>0.83</v>
      </c>
      <c r="W475" t="n">
        <v>1.02</v>
      </c>
      <c r="X475" t="n">
        <v>0.39</v>
      </c>
      <c r="Y475" t="n">
        <v>1</v>
      </c>
      <c r="Z475" t="n">
        <v>10</v>
      </c>
    </row>
    <row r="476">
      <c r="A476" t="n">
        <v>9</v>
      </c>
      <c r="B476" t="n">
        <v>80</v>
      </c>
      <c r="C476" t="inlineStr">
        <is>
          <t xml:space="preserve">CONCLUIDO	</t>
        </is>
      </c>
      <c r="D476" t="n">
        <v>9.611800000000001</v>
      </c>
      <c r="E476" t="n">
        <v>10.4</v>
      </c>
      <c r="F476" t="n">
        <v>7.43</v>
      </c>
      <c r="G476" t="n">
        <v>22.3</v>
      </c>
      <c r="H476" t="n">
        <v>0.35</v>
      </c>
      <c r="I476" t="n">
        <v>20</v>
      </c>
      <c r="J476" t="n">
        <v>162.33</v>
      </c>
      <c r="K476" t="n">
        <v>50.28</v>
      </c>
      <c r="L476" t="n">
        <v>3.25</v>
      </c>
      <c r="M476" t="n">
        <v>18</v>
      </c>
      <c r="N476" t="n">
        <v>28.8</v>
      </c>
      <c r="O476" t="n">
        <v>20254.26</v>
      </c>
      <c r="P476" t="n">
        <v>82.18000000000001</v>
      </c>
      <c r="Q476" t="n">
        <v>605.88</v>
      </c>
      <c r="R476" t="n">
        <v>35.63</v>
      </c>
      <c r="S476" t="n">
        <v>21.88</v>
      </c>
      <c r="T476" t="n">
        <v>5793.65</v>
      </c>
      <c r="U476" t="n">
        <v>0.61</v>
      </c>
      <c r="V476" t="n">
        <v>0.83</v>
      </c>
      <c r="W476" t="n">
        <v>1.03</v>
      </c>
      <c r="X476" t="n">
        <v>0.38</v>
      </c>
      <c r="Y476" t="n">
        <v>1</v>
      </c>
      <c r="Z476" t="n">
        <v>10</v>
      </c>
    </row>
    <row r="477">
      <c r="A477" t="n">
        <v>10</v>
      </c>
      <c r="B477" t="n">
        <v>80</v>
      </c>
      <c r="C477" t="inlineStr">
        <is>
          <t xml:space="preserve">CONCLUIDO	</t>
        </is>
      </c>
      <c r="D477" t="n">
        <v>9.7056</v>
      </c>
      <c r="E477" t="n">
        <v>10.3</v>
      </c>
      <c r="F477" t="n">
        <v>7.4</v>
      </c>
      <c r="G477" t="n">
        <v>24.66</v>
      </c>
      <c r="H477" t="n">
        <v>0.38</v>
      </c>
      <c r="I477" t="n">
        <v>18</v>
      </c>
      <c r="J477" t="n">
        <v>162.68</v>
      </c>
      <c r="K477" t="n">
        <v>50.28</v>
      </c>
      <c r="L477" t="n">
        <v>3.5</v>
      </c>
      <c r="M477" t="n">
        <v>16</v>
      </c>
      <c r="N477" t="n">
        <v>28.9</v>
      </c>
      <c r="O477" t="n">
        <v>20298.34</v>
      </c>
      <c r="P477" t="n">
        <v>80.84</v>
      </c>
      <c r="Q477" t="n">
        <v>605.9400000000001</v>
      </c>
      <c r="R477" t="n">
        <v>34.79</v>
      </c>
      <c r="S477" t="n">
        <v>21.88</v>
      </c>
      <c r="T477" t="n">
        <v>5381.46</v>
      </c>
      <c r="U477" t="n">
        <v>0.63</v>
      </c>
      <c r="V477" t="n">
        <v>0.84</v>
      </c>
      <c r="W477" t="n">
        <v>1.02</v>
      </c>
      <c r="X477" t="n">
        <v>0.34</v>
      </c>
      <c r="Y477" t="n">
        <v>1</v>
      </c>
      <c r="Z477" t="n">
        <v>10</v>
      </c>
    </row>
    <row r="478">
      <c r="A478" t="n">
        <v>11</v>
      </c>
      <c r="B478" t="n">
        <v>80</v>
      </c>
      <c r="C478" t="inlineStr">
        <is>
          <t xml:space="preserve">CONCLUIDO	</t>
        </is>
      </c>
      <c r="D478" t="n">
        <v>9.762700000000001</v>
      </c>
      <c r="E478" t="n">
        <v>10.24</v>
      </c>
      <c r="F478" t="n">
        <v>7.37</v>
      </c>
      <c r="G478" t="n">
        <v>26.01</v>
      </c>
      <c r="H478" t="n">
        <v>0.41</v>
      </c>
      <c r="I478" t="n">
        <v>17</v>
      </c>
      <c r="J478" t="n">
        <v>163.04</v>
      </c>
      <c r="K478" t="n">
        <v>50.28</v>
      </c>
      <c r="L478" t="n">
        <v>3.75</v>
      </c>
      <c r="M478" t="n">
        <v>15</v>
      </c>
      <c r="N478" t="n">
        <v>29.01</v>
      </c>
      <c r="O478" t="n">
        <v>20342.46</v>
      </c>
      <c r="P478" t="n">
        <v>79.98999999999999</v>
      </c>
      <c r="Q478" t="n">
        <v>605.84</v>
      </c>
      <c r="R478" t="n">
        <v>33.89</v>
      </c>
      <c r="S478" t="n">
        <v>21.88</v>
      </c>
      <c r="T478" t="n">
        <v>4936.56</v>
      </c>
      <c r="U478" t="n">
        <v>0.65</v>
      </c>
      <c r="V478" t="n">
        <v>0.84</v>
      </c>
      <c r="W478" t="n">
        <v>1.02</v>
      </c>
      <c r="X478" t="n">
        <v>0.31</v>
      </c>
      <c r="Y478" t="n">
        <v>1</v>
      </c>
      <c r="Z478" t="n">
        <v>10</v>
      </c>
    </row>
    <row r="479">
      <c r="A479" t="n">
        <v>12</v>
      </c>
      <c r="B479" t="n">
        <v>80</v>
      </c>
      <c r="C479" t="inlineStr">
        <is>
          <t xml:space="preserve">CONCLUIDO	</t>
        </is>
      </c>
      <c r="D479" t="n">
        <v>9.841200000000001</v>
      </c>
      <c r="E479" t="n">
        <v>10.16</v>
      </c>
      <c r="F479" t="n">
        <v>7.35</v>
      </c>
      <c r="G479" t="n">
        <v>29.41</v>
      </c>
      <c r="H479" t="n">
        <v>0.43</v>
      </c>
      <c r="I479" t="n">
        <v>15</v>
      </c>
      <c r="J479" t="n">
        <v>163.4</v>
      </c>
      <c r="K479" t="n">
        <v>50.28</v>
      </c>
      <c r="L479" t="n">
        <v>4</v>
      </c>
      <c r="M479" t="n">
        <v>13</v>
      </c>
      <c r="N479" t="n">
        <v>29.12</v>
      </c>
      <c r="O479" t="n">
        <v>20386.62</v>
      </c>
      <c r="P479" t="n">
        <v>78.2</v>
      </c>
      <c r="Q479" t="n">
        <v>605.9299999999999</v>
      </c>
      <c r="R479" t="n">
        <v>33.37</v>
      </c>
      <c r="S479" t="n">
        <v>21.88</v>
      </c>
      <c r="T479" t="n">
        <v>4687.25</v>
      </c>
      <c r="U479" t="n">
        <v>0.66</v>
      </c>
      <c r="V479" t="n">
        <v>0.84</v>
      </c>
      <c r="W479" t="n">
        <v>1.01</v>
      </c>
      <c r="X479" t="n">
        <v>0.3</v>
      </c>
      <c r="Y479" t="n">
        <v>1</v>
      </c>
      <c r="Z479" t="n">
        <v>10</v>
      </c>
    </row>
    <row r="480">
      <c r="A480" t="n">
        <v>13</v>
      </c>
      <c r="B480" t="n">
        <v>80</v>
      </c>
      <c r="C480" t="inlineStr">
        <is>
          <t xml:space="preserve">CONCLUIDO	</t>
        </is>
      </c>
      <c r="D480" t="n">
        <v>9.913500000000001</v>
      </c>
      <c r="E480" t="n">
        <v>10.09</v>
      </c>
      <c r="F480" t="n">
        <v>7.31</v>
      </c>
      <c r="G480" t="n">
        <v>31.34</v>
      </c>
      <c r="H480" t="n">
        <v>0.46</v>
      </c>
      <c r="I480" t="n">
        <v>14</v>
      </c>
      <c r="J480" t="n">
        <v>163.76</v>
      </c>
      <c r="K480" t="n">
        <v>50.28</v>
      </c>
      <c r="L480" t="n">
        <v>4.25</v>
      </c>
      <c r="M480" t="n">
        <v>12</v>
      </c>
      <c r="N480" t="n">
        <v>29.23</v>
      </c>
      <c r="O480" t="n">
        <v>20430.81</v>
      </c>
      <c r="P480" t="n">
        <v>77.02</v>
      </c>
      <c r="Q480" t="n">
        <v>605.87</v>
      </c>
      <c r="R480" t="n">
        <v>32.09</v>
      </c>
      <c r="S480" t="n">
        <v>21.88</v>
      </c>
      <c r="T480" t="n">
        <v>4050.1</v>
      </c>
      <c r="U480" t="n">
        <v>0.68</v>
      </c>
      <c r="V480" t="n">
        <v>0.85</v>
      </c>
      <c r="W480" t="n">
        <v>1.01</v>
      </c>
      <c r="X480" t="n">
        <v>0.25</v>
      </c>
      <c r="Y480" t="n">
        <v>1</v>
      </c>
      <c r="Z480" t="n">
        <v>10</v>
      </c>
    </row>
    <row r="481">
      <c r="A481" t="n">
        <v>14</v>
      </c>
      <c r="B481" t="n">
        <v>80</v>
      </c>
      <c r="C481" t="inlineStr">
        <is>
          <t xml:space="preserve">CONCLUIDO	</t>
        </is>
      </c>
      <c r="D481" t="n">
        <v>9.902900000000001</v>
      </c>
      <c r="E481" t="n">
        <v>10.1</v>
      </c>
      <c r="F481" t="n">
        <v>7.32</v>
      </c>
      <c r="G481" t="n">
        <v>31.38</v>
      </c>
      <c r="H481" t="n">
        <v>0.49</v>
      </c>
      <c r="I481" t="n">
        <v>14</v>
      </c>
      <c r="J481" t="n">
        <v>164.12</v>
      </c>
      <c r="K481" t="n">
        <v>50.28</v>
      </c>
      <c r="L481" t="n">
        <v>4.5</v>
      </c>
      <c r="M481" t="n">
        <v>12</v>
      </c>
      <c r="N481" t="n">
        <v>29.34</v>
      </c>
      <c r="O481" t="n">
        <v>20475.04</v>
      </c>
      <c r="P481" t="n">
        <v>76</v>
      </c>
      <c r="Q481" t="n">
        <v>605.84</v>
      </c>
      <c r="R481" t="n">
        <v>32.35</v>
      </c>
      <c r="S481" t="n">
        <v>21.88</v>
      </c>
      <c r="T481" t="n">
        <v>4181.72</v>
      </c>
      <c r="U481" t="n">
        <v>0.68</v>
      </c>
      <c r="V481" t="n">
        <v>0.84</v>
      </c>
      <c r="W481" t="n">
        <v>1.01</v>
      </c>
      <c r="X481" t="n">
        <v>0.26</v>
      </c>
      <c r="Y481" t="n">
        <v>1</v>
      </c>
      <c r="Z481" t="n">
        <v>10</v>
      </c>
    </row>
    <row r="482">
      <c r="A482" t="n">
        <v>15</v>
      </c>
      <c r="B482" t="n">
        <v>80</v>
      </c>
      <c r="C482" t="inlineStr">
        <is>
          <t xml:space="preserve">CONCLUIDO	</t>
        </is>
      </c>
      <c r="D482" t="n">
        <v>9.9483</v>
      </c>
      <c r="E482" t="n">
        <v>10.05</v>
      </c>
      <c r="F482" t="n">
        <v>7.31</v>
      </c>
      <c r="G482" t="n">
        <v>33.73</v>
      </c>
      <c r="H482" t="n">
        <v>0.51</v>
      </c>
      <c r="I482" t="n">
        <v>13</v>
      </c>
      <c r="J482" t="n">
        <v>164.48</v>
      </c>
      <c r="K482" t="n">
        <v>50.28</v>
      </c>
      <c r="L482" t="n">
        <v>4.75</v>
      </c>
      <c r="M482" t="n">
        <v>11</v>
      </c>
      <c r="N482" t="n">
        <v>29.45</v>
      </c>
      <c r="O482" t="n">
        <v>20519.3</v>
      </c>
      <c r="P482" t="n">
        <v>75.81</v>
      </c>
      <c r="Q482" t="n">
        <v>605.84</v>
      </c>
      <c r="R482" t="n">
        <v>32.03</v>
      </c>
      <c r="S482" t="n">
        <v>21.88</v>
      </c>
      <c r="T482" t="n">
        <v>4026.11</v>
      </c>
      <c r="U482" t="n">
        <v>0.68</v>
      </c>
      <c r="V482" t="n">
        <v>0.85</v>
      </c>
      <c r="W482" t="n">
        <v>1.01</v>
      </c>
      <c r="X482" t="n">
        <v>0.25</v>
      </c>
      <c r="Y482" t="n">
        <v>1</v>
      </c>
      <c r="Z482" t="n">
        <v>10</v>
      </c>
    </row>
    <row r="483">
      <c r="A483" t="n">
        <v>16</v>
      </c>
      <c r="B483" t="n">
        <v>80</v>
      </c>
      <c r="C483" t="inlineStr">
        <is>
          <t xml:space="preserve">CONCLUIDO	</t>
        </is>
      </c>
      <c r="D483" t="n">
        <v>10.0056</v>
      </c>
      <c r="E483" t="n">
        <v>9.99</v>
      </c>
      <c r="F483" t="n">
        <v>7.28</v>
      </c>
      <c r="G483" t="n">
        <v>36.42</v>
      </c>
      <c r="H483" t="n">
        <v>0.54</v>
      </c>
      <c r="I483" t="n">
        <v>12</v>
      </c>
      <c r="J483" t="n">
        <v>164.83</v>
      </c>
      <c r="K483" t="n">
        <v>50.28</v>
      </c>
      <c r="L483" t="n">
        <v>5</v>
      </c>
      <c r="M483" t="n">
        <v>10</v>
      </c>
      <c r="N483" t="n">
        <v>29.55</v>
      </c>
      <c r="O483" t="n">
        <v>20563.61</v>
      </c>
      <c r="P483" t="n">
        <v>74.09999999999999</v>
      </c>
      <c r="Q483" t="n">
        <v>605.84</v>
      </c>
      <c r="R483" t="n">
        <v>31.14</v>
      </c>
      <c r="S483" t="n">
        <v>21.88</v>
      </c>
      <c r="T483" t="n">
        <v>3588.59</v>
      </c>
      <c r="U483" t="n">
        <v>0.7</v>
      </c>
      <c r="V483" t="n">
        <v>0.85</v>
      </c>
      <c r="W483" t="n">
        <v>1.01</v>
      </c>
      <c r="X483" t="n">
        <v>0.23</v>
      </c>
      <c r="Y483" t="n">
        <v>1</v>
      </c>
      <c r="Z483" t="n">
        <v>10</v>
      </c>
    </row>
    <row r="484">
      <c r="A484" t="n">
        <v>17</v>
      </c>
      <c r="B484" t="n">
        <v>80</v>
      </c>
      <c r="C484" t="inlineStr">
        <is>
          <t xml:space="preserve">CONCLUIDO	</t>
        </is>
      </c>
      <c r="D484" t="n">
        <v>10.0758</v>
      </c>
      <c r="E484" t="n">
        <v>9.92</v>
      </c>
      <c r="F484" t="n">
        <v>7.25</v>
      </c>
      <c r="G484" t="n">
        <v>39.52</v>
      </c>
      <c r="H484" t="n">
        <v>0.5600000000000001</v>
      </c>
      <c r="I484" t="n">
        <v>11</v>
      </c>
      <c r="J484" t="n">
        <v>165.19</v>
      </c>
      <c r="K484" t="n">
        <v>50.28</v>
      </c>
      <c r="L484" t="n">
        <v>5.25</v>
      </c>
      <c r="M484" t="n">
        <v>9</v>
      </c>
      <c r="N484" t="n">
        <v>29.66</v>
      </c>
      <c r="O484" t="n">
        <v>20607.95</v>
      </c>
      <c r="P484" t="n">
        <v>72.90000000000001</v>
      </c>
      <c r="Q484" t="n">
        <v>605.89</v>
      </c>
      <c r="R484" t="n">
        <v>30.05</v>
      </c>
      <c r="S484" t="n">
        <v>21.88</v>
      </c>
      <c r="T484" t="n">
        <v>3046.39</v>
      </c>
      <c r="U484" t="n">
        <v>0.73</v>
      </c>
      <c r="V484" t="n">
        <v>0.85</v>
      </c>
      <c r="W484" t="n">
        <v>1</v>
      </c>
      <c r="X484" t="n">
        <v>0.19</v>
      </c>
      <c r="Y484" t="n">
        <v>1</v>
      </c>
      <c r="Z484" t="n">
        <v>10</v>
      </c>
    </row>
    <row r="485">
      <c r="A485" t="n">
        <v>18</v>
      </c>
      <c r="B485" t="n">
        <v>80</v>
      </c>
      <c r="C485" t="inlineStr">
        <is>
          <t xml:space="preserve">CONCLUIDO	</t>
        </is>
      </c>
      <c r="D485" t="n">
        <v>10.0587</v>
      </c>
      <c r="E485" t="n">
        <v>9.94</v>
      </c>
      <c r="F485" t="n">
        <v>7.26</v>
      </c>
      <c r="G485" t="n">
        <v>39.62</v>
      </c>
      <c r="H485" t="n">
        <v>0.59</v>
      </c>
      <c r="I485" t="n">
        <v>11</v>
      </c>
      <c r="J485" t="n">
        <v>165.55</v>
      </c>
      <c r="K485" t="n">
        <v>50.28</v>
      </c>
      <c r="L485" t="n">
        <v>5.5</v>
      </c>
      <c r="M485" t="n">
        <v>9</v>
      </c>
      <c r="N485" t="n">
        <v>29.77</v>
      </c>
      <c r="O485" t="n">
        <v>20652.33</v>
      </c>
      <c r="P485" t="n">
        <v>71.62</v>
      </c>
      <c r="Q485" t="n">
        <v>605.86</v>
      </c>
      <c r="R485" t="n">
        <v>30.52</v>
      </c>
      <c r="S485" t="n">
        <v>21.88</v>
      </c>
      <c r="T485" t="n">
        <v>3283.25</v>
      </c>
      <c r="U485" t="n">
        <v>0.72</v>
      </c>
      <c r="V485" t="n">
        <v>0.85</v>
      </c>
      <c r="W485" t="n">
        <v>1.01</v>
      </c>
      <c r="X485" t="n">
        <v>0.2</v>
      </c>
      <c r="Y485" t="n">
        <v>1</v>
      </c>
      <c r="Z485" t="n">
        <v>10</v>
      </c>
    </row>
    <row r="486">
      <c r="A486" t="n">
        <v>19</v>
      </c>
      <c r="B486" t="n">
        <v>80</v>
      </c>
      <c r="C486" t="inlineStr">
        <is>
          <t xml:space="preserve">CONCLUIDO	</t>
        </is>
      </c>
      <c r="D486" t="n">
        <v>10.1223</v>
      </c>
      <c r="E486" t="n">
        <v>9.880000000000001</v>
      </c>
      <c r="F486" t="n">
        <v>7.23</v>
      </c>
      <c r="G486" t="n">
        <v>43.39</v>
      </c>
      <c r="H486" t="n">
        <v>0.61</v>
      </c>
      <c r="I486" t="n">
        <v>10</v>
      </c>
      <c r="J486" t="n">
        <v>165.91</v>
      </c>
      <c r="K486" t="n">
        <v>50.28</v>
      </c>
      <c r="L486" t="n">
        <v>5.75</v>
      </c>
      <c r="M486" t="n">
        <v>8</v>
      </c>
      <c r="N486" t="n">
        <v>29.88</v>
      </c>
      <c r="O486" t="n">
        <v>20696.74</v>
      </c>
      <c r="P486" t="n">
        <v>70.48999999999999</v>
      </c>
      <c r="Q486" t="n">
        <v>605.85</v>
      </c>
      <c r="R486" t="n">
        <v>29.54</v>
      </c>
      <c r="S486" t="n">
        <v>21.88</v>
      </c>
      <c r="T486" t="n">
        <v>2798.76</v>
      </c>
      <c r="U486" t="n">
        <v>0.74</v>
      </c>
      <c r="V486" t="n">
        <v>0.86</v>
      </c>
      <c r="W486" t="n">
        <v>1.01</v>
      </c>
      <c r="X486" t="n">
        <v>0.17</v>
      </c>
      <c r="Y486" t="n">
        <v>1</v>
      </c>
      <c r="Z486" t="n">
        <v>10</v>
      </c>
    </row>
    <row r="487">
      <c r="A487" t="n">
        <v>20</v>
      </c>
      <c r="B487" t="n">
        <v>80</v>
      </c>
      <c r="C487" t="inlineStr">
        <is>
          <t xml:space="preserve">CONCLUIDO	</t>
        </is>
      </c>
      <c r="D487" t="n">
        <v>10.1143</v>
      </c>
      <c r="E487" t="n">
        <v>9.890000000000001</v>
      </c>
      <c r="F487" t="n">
        <v>7.24</v>
      </c>
      <c r="G487" t="n">
        <v>43.44</v>
      </c>
      <c r="H487" t="n">
        <v>0.64</v>
      </c>
      <c r="I487" t="n">
        <v>10</v>
      </c>
      <c r="J487" t="n">
        <v>166.27</v>
      </c>
      <c r="K487" t="n">
        <v>50.28</v>
      </c>
      <c r="L487" t="n">
        <v>6</v>
      </c>
      <c r="M487" t="n">
        <v>5</v>
      </c>
      <c r="N487" t="n">
        <v>29.99</v>
      </c>
      <c r="O487" t="n">
        <v>20741.2</v>
      </c>
      <c r="P487" t="n">
        <v>69.59</v>
      </c>
      <c r="Q487" t="n">
        <v>605.85</v>
      </c>
      <c r="R487" t="n">
        <v>29.72</v>
      </c>
      <c r="S487" t="n">
        <v>21.88</v>
      </c>
      <c r="T487" t="n">
        <v>2889.08</v>
      </c>
      <c r="U487" t="n">
        <v>0.74</v>
      </c>
      <c r="V487" t="n">
        <v>0.85</v>
      </c>
      <c r="W487" t="n">
        <v>1.01</v>
      </c>
      <c r="X487" t="n">
        <v>0.18</v>
      </c>
      <c r="Y487" t="n">
        <v>1</v>
      </c>
      <c r="Z487" t="n">
        <v>10</v>
      </c>
    </row>
    <row r="488">
      <c r="A488" t="n">
        <v>21</v>
      </c>
      <c r="B488" t="n">
        <v>80</v>
      </c>
      <c r="C488" t="inlineStr">
        <is>
          <t xml:space="preserve">CONCLUIDO	</t>
        </is>
      </c>
      <c r="D488" t="n">
        <v>10.1163</v>
      </c>
      <c r="E488" t="n">
        <v>9.880000000000001</v>
      </c>
      <c r="F488" t="n">
        <v>7.24</v>
      </c>
      <c r="G488" t="n">
        <v>43.43</v>
      </c>
      <c r="H488" t="n">
        <v>0.66</v>
      </c>
      <c r="I488" t="n">
        <v>10</v>
      </c>
      <c r="J488" t="n">
        <v>166.64</v>
      </c>
      <c r="K488" t="n">
        <v>50.28</v>
      </c>
      <c r="L488" t="n">
        <v>6.25</v>
      </c>
      <c r="M488" t="n">
        <v>4</v>
      </c>
      <c r="N488" t="n">
        <v>30.11</v>
      </c>
      <c r="O488" t="n">
        <v>20785.69</v>
      </c>
      <c r="P488" t="n">
        <v>68.97</v>
      </c>
      <c r="Q488" t="n">
        <v>605.84</v>
      </c>
      <c r="R488" t="n">
        <v>29.59</v>
      </c>
      <c r="S488" t="n">
        <v>21.88</v>
      </c>
      <c r="T488" t="n">
        <v>2820.64</v>
      </c>
      <c r="U488" t="n">
        <v>0.74</v>
      </c>
      <c r="V488" t="n">
        <v>0.85</v>
      </c>
      <c r="W488" t="n">
        <v>1.01</v>
      </c>
      <c r="X488" t="n">
        <v>0.18</v>
      </c>
      <c r="Y488" t="n">
        <v>1</v>
      </c>
      <c r="Z488" t="n">
        <v>10</v>
      </c>
    </row>
    <row r="489">
      <c r="A489" t="n">
        <v>22</v>
      </c>
      <c r="B489" t="n">
        <v>80</v>
      </c>
      <c r="C489" t="inlineStr">
        <is>
          <t xml:space="preserve">CONCLUIDO	</t>
        </is>
      </c>
      <c r="D489" t="n">
        <v>10.1615</v>
      </c>
      <c r="E489" t="n">
        <v>9.84</v>
      </c>
      <c r="F489" t="n">
        <v>7.23</v>
      </c>
      <c r="G489" t="n">
        <v>48.18</v>
      </c>
      <c r="H489" t="n">
        <v>0.6899999999999999</v>
      </c>
      <c r="I489" t="n">
        <v>9</v>
      </c>
      <c r="J489" t="n">
        <v>167</v>
      </c>
      <c r="K489" t="n">
        <v>50.28</v>
      </c>
      <c r="L489" t="n">
        <v>6.5</v>
      </c>
      <c r="M489" t="n">
        <v>2</v>
      </c>
      <c r="N489" t="n">
        <v>30.22</v>
      </c>
      <c r="O489" t="n">
        <v>20830.22</v>
      </c>
      <c r="P489" t="n">
        <v>68.53</v>
      </c>
      <c r="Q489" t="n">
        <v>605.84</v>
      </c>
      <c r="R489" t="n">
        <v>29.22</v>
      </c>
      <c r="S489" t="n">
        <v>21.88</v>
      </c>
      <c r="T489" t="n">
        <v>2641.85</v>
      </c>
      <c r="U489" t="n">
        <v>0.75</v>
      </c>
      <c r="V489" t="n">
        <v>0.86</v>
      </c>
      <c r="W489" t="n">
        <v>1.01</v>
      </c>
      <c r="X489" t="n">
        <v>0.17</v>
      </c>
      <c r="Y489" t="n">
        <v>1</v>
      </c>
      <c r="Z489" t="n">
        <v>10</v>
      </c>
    </row>
    <row r="490">
      <c r="A490" t="n">
        <v>23</v>
      </c>
      <c r="B490" t="n">
        <v>80</v>
      </c>
      <c r="C490" t="inlineStr">
        <is>
          <t xml:space="preserve">CONCLUIDO	</t>
        </is>
      </c>
      <c r="D490" t="n">
        <v>10.1569</v>
      </c>
      <c r="E490" t="n">
        <v>9.85</v>
      </c>
      <c r="F490" t="n">
        <v>7.23</v>
      </c>
      <c r="G490" t="n">
        <v>48.21</v>
      </c>
      <c r="H490" t="n">
        <v>0.71</v>
      </c>
      <c r="I490" t="n">
        <v>9</v>
      </c>
      <c r="J490" t="n">
        <v>167.36</v>
      </c>
      <c r="K490" t="n">
        <v>50.28</v>
      </c>
      <c r="L490" t="n">
        <v>6.75</v>
      </c>
      <c r="M490" t="n">
        <v>1</v>
      </c>
      <c r="N490" t="n">
        <v>30.33</v>
      </c>
      <c r="O490" t="n">
        <v>20874.78</v>
      </c>
      <c r="P490" t="n">
        <v>68.51000000000001</v>
      </c>
      <c r="Q490" t="n">
        <v>605.84</v>
      </c>
      <c r="R490" t="n">
        <v>29.29</v>
      </c>
      <c r="S490" t="n">
        <v>21.88</v>
      </c>
      <c r="T490" t="n">
        <v>2674.47</v>
      </c>
      <c r="U490" t="n">
        <v>0.75</v>
      </c>
      <c r="V490" t="n">
        <v>0.86</v>
      </c>
      <c r="W490" t="n">
        <v>1.01</v>
      </c>
      <c r="X490" t="n">
        <v>0.17</v>
      </c>
      <c r="Y490" t="n">
        <v>1</v>
      </c>
      <c r="Z490" t="n">
        <v>10</v>
      </c>
    </row>
    <row r="491">
      <c r="A491" t="n">
        <v>24</v>
      </c>
      <c r="B491" t="n">
        <v>80</v>
      </c>
      <c r="C491" t="inlineStr">
        <is>
          <t xml:space="preserve">CONCLUIDO	</t>
        </is>
      </c>
      <c r="D491" t="n">
        <v>10.1554</v>
      </c>
      <c r="E491" t="n">
        <v>9.85</v>
      </c>
      <c r="F491" t="n">
        <v>7.23</v>
      </c>
      <c r="G491" t="n">
        <v>48.22</v>
      </c>
      <c r="H491" t="n">
        <v>0.74</v>
      </c>
      <c r="I491" t="n">
        <v>9</v>
      </c>
      <c r="J491" t="n">
        <v>167.72</v>
      </c>
      <c r="K491" t="n">
        <v>50.28</v>
      </c>
      <c r="L491" t="n">
        <v>7</v>
      </c>
      <c r="M491" t="n">
        <v>0</v>
      </c>
      <c r="N491" t="n">
        <v>30.44</v>
      </c>
      <c r="O491" t="n">
        <v>20919.39</v>
      </c>
      <c r="P491" t="n">
        <v>68.67</v>
      </c>
      <c r="Q491" t="n">
        <v>605.84</v>
      </c>
      <c r="R491" t="n">
        <v>29.26</v>
      </c>
      <c r="S491" t="n">
        <v>21.88</v>
      </c>
      <c r="T491" t="n">
        <v>2663.19</v>
      </c>
      <c r="U491" t="n">
        <v>0.75</v>
      </c>
      <c r="V491" t="n">
        <v>0.86</v>
      </c>
      <c r="W491" t="n">
        <v>1.01</v>
      </c>
      <c r="X491" t="n">
        <v>0.17</v>
      </c>
      <c r="Y491" t="n">
        <v>1</v>
      </c>
      <c r="Z491" t="n">
        <v>10</v>
      </c>
    </row>
    <row r="492">
      <c r="A492" t="n">
        <v>0</v>
      </c>
      <c r="B492" t="n">
        <v>115</v>
      </c>
      <c r="C492" t="inlineStr">
        <is>
          <t xml:space="preserve">CONCLUIDO	</t>
        </is>
      </c>
      <c r="D492" t="n">
        <v>6.2175</v>
      </c>
      <c r="E492" t="n">
        <v>16.08</v>
      </c>
      <c r="F492" t="n">
        <v>9.08</v>
      </c>
      <c r="G492" t="n">
        <v>5.5</v>
      </c>
      <c r="H492" t="n">
        <v>0.08</v>
      </c>
      <c r="I492" t="n">
        <v>99</v>
      </c>
      <c r="J492" t="n">
        <v>222.93</v>
      </c>
      <c r="K492" t="n">
        <v>56.94</v>
      </c>
      <c r="L492" t="n">
        <v>1</v>
      </c>
      <c r="M492" t="n">
        <v>97</v>
      </c>
      <c r="N492" t="n">
        <v>49.99</v>
      </c>
      <c r="O492" t="n">
        <v>27728.69</v>
      </c>
      <c r="P492" t="n">
        <v>136.79</v>
      </c>
      <c r="Q492" t="n">
        <v>606.27</v>
      </c>
      <c r="R492" t="n">
        <v>87.05</v>
      </c>
      <c r="S492" t="n">
        <v>21.88</v>
      </c>
      <c r="T492" t="n">
        <v>31105.68</v>
      </c>
      <c r="U492" t="n">
        <v>0.25</v>
      </c>
      <c r="V492" t="n">
        <v>0.68</v>
      </c>
      <c r="W492" t="n">
        <v>1.15</v>
      </c>
      <c r="X492" t="n">
        <v>2.02</v>
      </c>
      <c r="Y492" t="n">
        <v>1</v>
      </c>
      <c r="Z492" t="n">
        <v>10</v>
      </c>
    </row>
    <row r="493">
      <c r="A493" t="n">
        <v>1</v>
      </c>
      <c r="B493" t="n">
        <v>115</v>
      </c>
      <c r="C493" t="inlineStr">
        <is>
          <t xml:space="preserve">CONCLUIDO	</t>
        </is>
      </c>
      <c r="D493" t="n">
        <v>6.8839</v>
      </c>
      <c r="E493" t="n">
        <v>14.53</v>
      </c>
      <c r="F493" t="n">
        <v>8.57</v>
      </c>
      <c r="G493" t="n">
        <v>6.86</v>
      </c>
      <c r="H493" t="n">
        <v>0.1</v>
      </c>
      <c r="I493" t="n">
        <v>75</v>
      </c>
      <c r="J493" t="n">
        <v>223.35</v>
      </c>
      <c r="K493" t="n">
        <v>56.94</v>
      </c>
      <c r="L493" t="n">
        <v>1.25</v>
      </c>
      <c r="M493" t="n">
        <v>73</v>
      </c>
      <c r="N493" t="n">
        <v>50.15</v>
      </c>
      <c r="O493" t="n">
        <v>27780.03</v>
      </c>
      <c r="P493" t="n">
        <v>128.63</v>
      </c>
      <c r="Q493" t="n">
        <v>605.9299999999999</v>
      </c>
      <c r="R493" t="n">
        <v>71.23999999999999</v>
      </c>
      <c r="S493" t="n">
        <v>21.88</v>
      </c>
      <c r="T493" t="n">
        <v>23324.14</v>
      </c>
      <c r="U493" t="n">
        <v>0.31</v>
      </c>
      <c r="V493" t="n">
        <v>0.72</v>
      </c>
      <c r="W493" t="n">
        <v>1.11</v>
      </c>
      <c r="X493" t="n">
        <v>1.51</v>
      </c>
      <c r="Y493" t="n">
        <v>1</v>
      </c>
      <c r="Z493" t="n">
        <v>10</v>
      </c>
    </row>
    <row r="494">
      <c r="A494" t="n">
        <v>2</v>
      </c>
      <c r="B494" t="n">
        <v>115</v>
      </c>
      <c r="C494" t="inlineStr">
        <is>
          <t xml:space="preserve">CONCLUIDO	</t>
        </is>
      </c>
      <c r="D494" t="n">
        <v>7.371</v>
      </c>
      <c r="E494" t="n">
        <v>13.57</v>
      </c>
      <c r="F494" t="n">
        <v>8.27</v>
      </c>
      <c r="G494" t="n">
        <v>8.27</v>
      </c>
      <c r="H494" t="n">
        <v>0.12</v>
      </c>
      <c r="I494" t="n">
        <v>60</v>
      </c>
      <c r="J494" t="n">
        <v>223.76</v>
      </c>
      <c r="K494" t="n">
        <v>56.94</v>
      </c>
      <c r="L494" t="n">
        <v>1.5</v>
      </c>
      <c r="M494" t="n">
        <v>58</v>
      </c>
      <c r="N494" t="n">
        <v>50.32</v>
      </c>
      <c r="O494" t="n">
        <v>27831.42</v>
      </c>
      <c r="P494" t="n">
        <v>123.58</v>
      </c>
      <c r="Q494" t="n">
        <v>605.88</v>
      </c>
      <c r="R494" t="n">
        <v>62</v>
      </c>
      <c r="S494" t="n">
        <v>21.88</v>
      </c>
      <c r="T494" t="n">
        <v>18778.09</v>
      </c>
      <c r="U494" t="n">
        <v>0.35</v>
      </c>
      <c r="V494" t="n">
        <v>0.75</v>
      </c>
      <c r="W494" t="n">
        <v>1.09</v>
      </c>
      <c r="X494" t="n">
        <v>1.21</v>
      </c>
      <c r="Y494" t="n">
        <v>1</v>
      </c>
      <c r="Z494" t="n">
        <v>10</v>
      </c>
    </row>
    <row r="495">
      <c r="A495" t="n">
        <v>3</v>
      </c>
      <c r="B495" t="n">
        <v>115</v>
      </c>
      <c r="C495" t="inlineStr">
        <is>
          <t xml:space="preserve">CONCLUIDO	</t>
        </is>
      </c>
      <c r="D495" t="n">
        <v>7.7474</v>
      </c>
      <c r="E495" t="n">
        <v>12.91</v>
      </c>
      <c r="F495" t="n">
        <v>8.050000000000001</v>
      </c>
      <c r="G495" t="n">
        <v>9.66</v>
      </c>
      <c r="H495" t="n">
        <v>0.14</v>
      </c>
      <c r="I495" t="n">
        <v>50</v>
      </c>
      <c r="J495" t="n">
        <v>224.18</v>
      </c>
      <c r="K495" t="n">
        <v>56.94</v>
      </c>
      <c r="L495" t="n">
        <v>1.75</v>
      </c>
      <c r="M495" t="n">
        <v>48</v>
      </c>
      <c r="N495" t="n">
        <v>50.49</v>
      </c>
      <c r="O495" t="n">
        <v>27882.87</v>
      </c>
      <c r="P495" t="n">
        <v>119.77</v>
      </c>
      <c r="Q495" t="n">
        <v>605.97</v>
      </c>
      <c r="R495" t="n">
        <v>55.16</v>
      </c>
      <c r="S495" t="n">
        <v>21.88</v>
      </c>
      <c r="T495" t="n">
        <v>15407.28</v>
      </c>
      <c r="U495" t="n">
        <v>0.4</v>
      </c>
      <c r="V495" t="n">
        <v>0.77</v>
      </c>
      <c r="W495" t="n">
        <v>1.07</v>
      </c>
      <c r="X495" t="n">
        <v>0.99</v>
      </c>
      <c r="Y495" t="n">
        <v>1</v>
      </c>
      <c r="Z495" t="n">
        <v>10</v>
      </c>
    </row>
    <row r="496">
      <c r="A496" t="n">
        <v>4</v>
      </c>
      <c r="B496" t="n">
        <v>115</v>
      </c>
      <c r="C496" t="inlineStr">
        <is>
          <t xml:space="preserve">CONCLUIDO	</t>
        </is>
      </c>
      <c r="D496" t="n">
        <v>8.037000000000001</v>
      </c>
      <c r="E496" t="n">
        <v>12.44</v>
      </c>
      <c r="F496" t="n">
        <v>7.89</v>
      </c>
      <c r="G496" t="n">
        <v>11.02</v>
      </c>
      <c r="H496" t="n">
        <v>0.16</v>
      </c>
      <c r="I496" t="n">
        <v>43</v>
      </c>
      <c r="J496" t="n">
        <v>224.6</v>
      </c>
      <c r="K496" t="n">
        <v>56.94</v>
      </c>
      <c r="L496" t="n">
        <v>2</v>
      </c>
      <c r="M496" t="n">
        <v>41</v>
      </c>
      <c r="N496" t="n">
        <v>50.65</v>
      </c>
      <c r="O496" t="n">
        <v>27934.37</v>
      </c>
      <c r="P496" t="n">
        <v>116.86</v>
      </c>
      <c r="Q496" t="n">
        <v>605.88</v>
      </c>
      <c r="R496" t="n">
        <v>50.19</v>
      </c>
      <c r="S496" t="n">
        <v>21.88</v>
      </c>
      <c r="T496" t="n">
        <v>12959.01</v>
      </c>
      <c r="U496" t="n">
        <v>0.44</v>
      </c>
      <c r="V496" t="n">
        <v>0.78</v>
      </c>
      <c r="W496" t="n">
        <v>1.06</v>
      </c>
      <c r="X496" t="n">
        <v>0.84</v>
      </c>
      <c r="Y496" t="n">
        <v>1</v>
      </c>
      <c r="Z496" t="n">
        <v>10</v>
      </c>
    </row>
    <row r="497">
      <c r="A497" t="n">
        <v>5</v>
      </c>
      <c r="B497" t="n">
        <v>115</v>
      </c>
      <c r="C497" t="inlineStr">
        <is>
          <t xml:space="preserve">CONCLUIDO	</t>
        </is>
      </c>
      <c r="D497" t="n">
        <v>8.235200000000001</v>
      </c>
      <c r="E497" t="n">
        <v>12.14</v>
      </c>
      <c r="F497" t="n">
        <v>7.81</v>
      </c>
      <c r="G497" t="n">
        <v>12.34</v>
      </c>
      <c r="H497" t="n">
        <v>0.18</v>
      </c>
      <c r="I497" t="n">
        <v>38</v>
      </c>
      <c r="J497" t="n">
        <v>225.01</v>
      </c>
      <c r="K497" t="n">
        <v>56.94</v>
      </c>
      <c r="L497" t="n">
        <v>2.25</v>
      </c>
      <c r="M497" t="n">
        <v>36</v>
      </c>
      <c r="N497" t="n">
        <v>50.82</v>
      </c>
      <c r="O497" t="n">
        <v>27985.94</v>
      </c>
      <c r="P497" t="n">
        <v>115.2</v>
      </c>
      <c r="Q497" t="n">
        <v>605.88</v>
      </c>
      <c r="R497" t="n">
        <v>47.92</v>
      </c>
      <c r="S497" t="n">
        <v>21.88</v>
      </c>
      <c r="T497" t="n">
        <v>11844.63</v>
      </c>
      <c r="U497" t="n">
        <v>0.46</v>
      </c>
      <c r="V497" t="n">
        <v>0.79</v>
      </c>
      <c r="W497" t="n">
        <v>1.05</v>
      </c>
      <c r="X497" t="n">
        <v>0.76</v>
      </c>
      <c r="Y497" t="n">
        <v>1</v>
      </c>
      <c r="Z497" t="n">
        <v>10</v>
      </c>
    </row>
    <row r="498">
      <c r="A498" t="n">
        <v>6</v>
      </c>
      <c r="B498" t="n">
        <v>115</v>
      </c>
      <c r="C498" t="inlineStr">
        <is>
          <t xml:space="preserve">CONCLUIDO	</t>
        </is>
      </c>
      <c r="D498" t="n">
        <v>8.4132</v>
      </c>
      <c r="E498" t="n">
        <v>11.89</v>
      </c>
      <c r="F498" t="n">
        <v>7.73</v>
      </c>
      <c r="G498" t="n">
        <v>13.65</v>
      </c>
      <c r="H498" t="n">
        <v>0.2</v>
      </c>
      <c r="I498" t="n">
        <v>34</v>
      </c>
      <c r="J498" t="n">
        <v>225.43</v>
      </c>
      <c r="K498" t="n">
        <v>56.94</v>
      </c>
      <c r="L498" t="n">
        <v>2.5</v>
      </c>
      <c r="M498" t="n">
        <v>32</v>
      </c>
      <c r="N498" t="n">
        <v>50.99</v>
      </c>
      <c r="O498" t="n">
        <v>28037.57</v>
      </c>
      <c r="P498" t="n">
        <v>113.41</v>
      </c>
      <c r="Q498" t="n">
        <v>605.86</v>
      </c>
      <c r="R498" t="n">
        <v>45.05</v>
      </c>
      <c r="S498" t="n">
        <v>21.88</v>
      </c>
      <c r="T498" t="n">
        <v>10432.03</v>
      </c>
      <c r="U498" t="n">
        <v>0.49</v>
      </c>
      <c r="V498" t="n">
        <v>0.8</v>
      </c>
      <c r="W498" t="n">
        <v>1.05</v>
      </c>
      <c r="X498" t="n">
        <v>0.68</v>
      </c>
      <c r="Y498" t="n">
        <v>1</v>
      </c>
      <c r="Z498" t="n">
        <v>10</v>
      </c>
    </row>
    <row r="499">
      <c r="A499" t="n">
        <v>7</v>
      </c>
      <c r="B499" t="n">
        <v>115</v>
      </c>
      <c r="C499" t="inlineStr">
        <is>
          <t xml:space="preserve">CONCLUIDO	</t>
        </is>
      </c>
      <c r="D499" t="n">
        <v>8.6129</v>
      </c>
      <c r="E499" t="n">
        <v>11.61</v>
      </c>
      <c r="F499" t="n">
        <v>7.63</v>
      </c>
      <c r="G499" t="n">
        <v>15.27</v>
      </c>
      <c r="H499" t="n">
        <v>0.22</v>
      </c>
      <c r="I499" t="n">
        <v>30</v>
      </c>
      <c r="J499" t="n">
        <v>225.85</v>
      </c>
      <c r="K499" t="n">
        <v>56.94</v>
      </c>
      <c r="L499" t="n">
        <v>2.75</v>
      </c>
      <c r="M499" t="n">
        <v>28</v>
      </c>
      <c r="N499" t="n">
        <v>51.16</v>
      </c>
      <c r="O499" t="n">
        <v>28089.25</v>
      </c>
      <c r="P499" t="n">
        <v>111.34</v>
      </c>
      <c r="Q499" t="n">
        <v>605.95</v>
      </c>
      <c r="R499" t="n">
        <v>42.21</v>
      </c>
      <c r="S499" t="n">
        <v>21.88</v>
      </c>
      <c r="T499" t="n">
        <v>9031.85</v>
      </c>
      <c r="U499" t="n">
        <v>0.52</v>
      </c>
      <c r="V499" t="n">
        <v>0.8100000000000001</v>
      </c>
      <c r="W499" t="n">
        <v>1.03</v>
      </c>
      <c r="X499" t="n">
        <v>0.57</v>
      </c>
      <c r="Y499" t="n">
        <v>1</v>
      </c>
      <c r="Z499" t="n">
        <v>10</v>
      </c>
    </row>
    <row r="500">
      <c r="A500" t="n">
        <v>8</v>
      </c>
      <c r="B500" t="n">
        <v>115</v>
      </c>
      <c r="C500" t="inlineStr">
        <is>
          <t xml:space="preserve">CONCLUIDO	</t>
        </is>
      </c>
      <c r="D500" t="n">
        <v>8.711600000000001</v>
      </c>
      <c r="E500" t="n">
        <v>11.48</v>
      </c>
      <c r="F500" t="n">
        <v>7.59</v>
      </c>
      <c r="G500" t="n">
        <v>16.26</v>
      </c>
      <c r="H500" t="n">
        <v>0.24</v>
      </c>
      <c r="I500" t="n">
        <v>28</v>
      </c>
      <c r="J500" t="n">
        <v>226.27</v>
      </c>
      <c r="K500" t="n">
        <v>56.94</v>
      </c>
      <c r="L500" t="n">
        <v>3</v>
      </c>
      <c r="M500" t="n">
        <v>26</v>
      </c>
      <c r="N500" t="n">
        <v>51.33</v>
      </c>
      <c r="O500" t="n">
        <v>28140.99</v>
      </c>
      <c r="P500" t="n">
        <v>110.25</v>
      </c>
      <c r="Q500" t="n">
        <v>605.88</v>
      </c>
      <c r="R500" t="n">
        <v>40.72</v>
      </c>
      <c r="S500" t="n">
        <v>21.88</v>
      </c>
      <c r="T500" t="n">
        <v>8298.67</v>
      </c>
      <c r="U500" t="n">
        <v>0.54</v>
      </c>
      <c r="V500" t="n">
        <v>0.82</v>
      </c>
      <c r="W500" t="n">
        <v>1.03</v>
      </c>
      <c r="X500" t="n">
        <v>0.53</v>
      </c>
      <c r="Y500" t="n">
        <v>1</v>
      </c>
      <c r="Z500" t="n">
        <v>10</v>
      </c>
    </row>
    <row r="501">
      <c r="A501" t="n">
        <v>9</v>
      </c>
      <c r="B501" t="n">
        <v>115</v>
      </c>
      <c r="C501" t="inlineStr">
        <is>
          <t xml:space="preserve">CONCLUIDO	</t>
        </is>
      </c>
      <c r="D501" t="n">
        <v>8.8467</v>
      </c>
      <c r="E501" t="n">
        <v>11.3</v>
      </c>
      <c r="F501" t="n">
        <v>7.55</v>
      </c>
      <c r="G501" t="n">
        <v>18.11</v>
      </c>
      <c r="H501" t="n">
        <v>0.25</v>
      </c>
      <c r="I501" t="n">
        <v>25</v>
      </c>
      <c r="J501" t="n">
        <v>226.69</v>
      </c>
      <c r="K501" t="n">
        <v>56.94</v>
      </c>
      <c r="L501" t="n">
        <v>3.25</v>
      </c>
      <c r="M501" t="n">
        <v>23</v>
      </c>
      <c r="N501" t="n">
        <v>51.5</v>
      </c>
      <c r="O501" t="n">
        <v>28192.8</v>
      </c>
      <c r="P501" t="n">
        <v>108.99</v>
      </c>
      <c r="Q501" t="n">
        <v>605.87</v>
      </c>
      <c r="R501" t="n">
        <v>39.23</v>
      </c>
      <c r="S501" t="n">
        <v>21.88</v>
      </c>
      <c r="T501" t="n">
        <v>7566.55</v>
      </c>
      <c r="U501" t="n">
        <v>0.5600000000000001</v>
      </c>
      <c r="V501" t="n">
        <v>0.82</v>
      </c>
      <c r="W501" t="n">
        <v>1.03</v>
      </c>
      <c r="X501" t="n">
        <v>0.49</v>
      </c>
      <c r="Y501" t="n">
        <v>1</v>
      </c>
      <c r="Z501" t="n">
        <v>10</v>
      </c>
    </row>
    <row r="502">
      <c r="A502" t="n">
        <v>10</v>
      </c>
      <c r="B502" t="n">
        <v>115</v>
      </c>
      <c r="C502" t="inlineStr">
        <is>
          <t xml:space="preserve">CONCLUIDO	</t>
        </is>
      </c>
      <c r="D502" t="n">
        <v>8.901899999999999</v>
      </c>
      <c r="E502" t="n">
        <v>11.23</v>
      </c>
      <c r="F502" t="n">
        <v>7.52</v>
      </c>
      <c r="G502" t="n">
        <v>18.8</v>
      </c>
      <c r="H502" t="n">
        <v>0.27</v>
      </c>
      <c r="I502" t="n">
        <v>24</v>
      </c>
      <c r="J502" t="n">
        <v>227.11</v>
      </c>
      <c r="K502" t="n">
        <v>56.94</v>
      </c>
      <c r="L502" t="n">
        <v>3.5</v>
      </c>
      <c r="M502" t="n">
        <v>22</v>
      </c>
      <c r="N502" t="n">
        <v>51.67</v>
      </c>
      <c r="O502" t="n">
        <v>28244.66</v>
      </c>
      <c r="P502" t="n">
        <v>108.07</v>
      </c>
      <c r="Q502" t="n">
        <v>605.88</v>
      </c>
      <c r="R502" t="n">
        <v>38.55</v>
      </c>
      <c r="S502" t="n">
        <v>21.88</v>
      </c>
      <c r="T502" t="n">
        <v>7230.47</v>
      </c>
      <c r="U502" t="n">
        <v>0.57</v>
      </c>
      <c r="V502" t="n">
        <v>0.82</v>
      </c>
      <c r="W502" t="n">
        <v>1.03</v>
      </c>
      <c r="X502" t="n">
        <v>0.46</v>
      </c>
      <c r="Y502" t="n">
        <v>1</v>
      </c>
      <c r="Z502" t="n">
        <v>10</v>
      </c>
    </row>
    <row r="503">
      <c r="A503" t="n">
        <v>11</v>
      </c>
      <c r="B503" t="n">
        <v>115</v>
      </c>
      <c r="C503" t="inlineStr">
        <is>
          <t xml:space="preserve">CONCLUIDO	</t>
        </is>
      </c>
      <c r="D503" t="n">
        <v>9.0059</v>
      </c>
      <c r="E503" t="n">
        <v>11.1</v>
      </c>
      <c r="F503" t="n">
        <v>7.48</v>
      </c>
      <c r="G503" t="n">
        <v>20.39</v>
      </c>
      <c r="H503" t="n">
        <v>0.29</v>
      </c>
      <c r="I503" t="n">
        <v>22</v>
      </c>
      <c r="J503" t="n">
        <v>227.53</v>
      </c>
      <c r="K503" t="n">
        <v>56.94</v>
      </c>
      <c r="L503" t="n">
        <v>3.75</v>
      </c>
      <c r="M503" t="n">
        <v>20</v>
      </c>
      <c r="N503" t="n">
        <v>51.84</v>
      </c>
      <c r="O503" t="n">
        <v>28296.58</v>
      </c>
      <c r="P503" t="n">
        <v>106.97</v>
      </c>
      <c r="Q503" t="n">
        <v>605.87</v>
      </c>
      <c r="R503" t="n">
        <v>37.31</v>
      </c>
      <c r="S503" t="n">
        <v>21.88</v>
      </c>
      <c r="T503" t="n">
        <v>6622.74</v>
      </c>
      <c r="U503" t="n">
        <v>0.59</v>
      </c>
      <c r="V503" t="n">
        <v>0.83</v>
      </c>
      <c r="W503" t="n">
        <v>1.02</v>
      </c>
      <c r="X503" t="n">
        <v>0.42</v>
      </c>
      <c r="Y503" t="n">
        <v>1</v>
      </c>
      <c r="Z503" t="n">
        <v>10</v>
      </c>
    </row>
    <row r="504">
      <c r="A504" t="n">
        <v>12</v>
      </c>
      <c r="B504" t="n">
        <v>115</v>
      </c>
      <c r="C504" t="inlineStr">
        <is>
          <t xml:space="preserve">CONCLUIDO	</t>
        </is>
      </c>
      <c r="D504" t="n">
        <v>9.1061</v>
      </c>
      <c r="E504" t="n">
        <v>10.98</v>
      </c>
      <c r="F504" t="n">
        <v>7.44</v>
      </c>
      <c r="G504" t="n">
        <v>22.33</v>
      </c>
      <c r="H504" t="n">
        <v>0.31</v>
      </c>
      <c r="I504" t="n">
        <v>20</v>
      </c>
      <c r="J504" t="n">
        <v>227.95</v>
      </c>
      <c r="K504" t="n">
        <v>56.94</v>
      </c>
      <c r="L504" t="n">
        <v>4</v>
      </c>
      <c r="M504" t="n">
        <v>18</v>
      </c>
      <c r="N504" t="n">
        <v>52.01</v>
      </c>
      <c r="O504" t="n">
        <v>28348.56</v>
      </c>
      <c r="P504" t="n">
        <v>106.04</v>
      </c>
      <c r="Q504" t="n">
        <v>605.9400000000001</v>
      </c>
      <c r="R504" t="n">
        <v>36.08</v>
      </c>
      <c r="S504" t="n">
        <v>21.88</v>
      </c>
      <c r="T504" t="n">
        <v>6018.4</v>
      </c>
      <c r="U504" t="n">
        <v>0.61</v>
      </c>
      <c r="V504" t="n">
        <v>0.83</v>
      </c>
      <c r="W504" t="n">
        <v>1.02</v>
      </c>
      <c r="X504" t="n">
        <v>0.38</v>
      </c>
      <c r="Y504" t="n">
        <v>1</v>
      </c>
      <c r="Z504" t="n">
        <v>10</v>
      </c>
    </row>
    <row r="505">
      <c r="A505" t="n">
        <v>13</v>
      </c>
      <c r="B505" t="n">
        <v>115</v>
      </c>
      <c r="C505" t="inlineStr">
        <is>
          <t xml:space="preserve">CONCLUIDO	</t>
        </is>
      </c>
      <c r="D505" t="n">
        <v>9.1638</v>
      </c>
      <c r="E505" t="n">
        <v>10.91</v>
      </c>
      <c r="F505" t="n">
        <v>7.42</v>
      </c>
      <c r="G505" t="n">
        <v>23.42</v>
      </c>
      <c r="H505" t="n">
        <v>0.33</v>
      </c>
      <c r="I505" t="n">
        <v>19</v>
      </c>
      <c r="J505" t="n">
        <v>228.38</v>
      </c>
      <c r="K505" t="n">
        <v>56.94</v>
      </c>
      <c r="L505" t="n">
        <v>4.25</v>
      </c>
      <c r="M505" t="n">
        <v>17</v>
      </c>
      <c r="N505" t="n">
        <v>52.18</v>
      </c>
      <c r="O505" t="n">
        <v>28400.61</v>
      </c>
      <c r="P505" t="n">
        <v>104.94</v>
      </c>
      <c r="Q505" t="n">
        <v>605.87</v>
      </c>
      <c r="R505" t="n">
        <v>35.25</v>
      </c>
      <c r="S505" t="n">
        <v>21.88</v>
      </c>
      <c r="T505" t="n">
        <v>5604.24</v>
      </c>
      <c r="U505" t="n">
        <v>0.62</v>
      </c>
      <c r="V505" t="n">
        <v>0.83</v>
      </c>
      <c r="W505" t="n">
        <v>1.02</v>
      </c>
      <c r="X505" t="n">
        <v>0.36</v>
      </c>
      <c r="Y505" t="n">
        <v>1</v>
      </c>
      <c r="Z505" t="n">
        <v>10</v>
      </c>
    </row>
    <row r="506">
      <c r="A506" t="n">
        <v>14</v>
      </c>
      <c r="B506" t="n">
        <v>115</v>
      </c>
      <c r="C506" t="inlineStr">
        <is>
          <t xml:space="preserve">CONCLUIDO	</t>
        </is>
      </c>
      <c r="D506" t="n">
        <v>9.2102</v>
      </c>
      <c r="E506" t="n">
        <v>10.86</v>
      </c>
      <c r="F506" t="n">
        <v>7.41</v>
      </c>
      <c r="G506" t="n">
        <v>24.69</v>
      </c>
      <c r="H506" t="n">
        <v>0.35</v>
      </c>
      <c r="I506" t="n">
        <v>18</v>
      </c>
      <c r="J506" t="n">
        <v>228.8</v>
      </c>
      <c r="K506" t="n">
        <v>56.94</v>
      </c>
      <c r="L506" t="n">
        <v>4.5</v>
      </c>
      <c r="M506" t="n">
        <v>16</v>
      </c>
      <c r="N506" t="n">
        <v>52.36</v>
      </c>
      <c r="O506" t="n">
        <v>28452.71</v>
      </c>
      <c r="P506" t="n">
        <v>104.23</v>
      </c>
      <c r="Q506" t="n">
        <v>605.9</v>
      </c>
      <c r="R506" t="n">
        <v>35.03</v>
      </c>
      <c r="S506" t="n">
        <v>21.88</v>
      </c>
      <c r="T506" t="n">
        <v>5502.05</v>
      </c>
      <c r="U506" t="n">
        <v>0.62</v>
      </c>
      <c r="V506" t="n">
        <v>0.84</v>
      </c>
      <c r="W506" t="n">
        <v>1.02</v>
      </c>
      <c r="X506" t="n">
        <v>0.35</v>
      </c>
      <c r="Y506" t="n">
        <v>1</v>
      </c>
      <c r="Z506" t="n">
        <v>10</v>
      </c>
    </row>
    <row r="507">
      <c r="A507" t="n">
        <v>15</v>
      </c>
      <c r="B507" t="n">
        <v>115</v>
      </c>
      <c r="C507" t="inlineStr">
        <is>
          <t xml:space="preserve">CONCLUIDO	</t>
        </is>
      </c>
      <c r="D507" t="n">
        <v>9.2583</v>
      </c>
      <c r="E507" t="n">
        <v>10.8</v>
      </c>
      <c r="F507" t="n">
        <v>7.39</v>
      </c>
      <c r="G507" t="n">
        <v>26.1</v>
      </c>
      <c r="H507" t="n">
        <v>0.37</v>
      </c>
      <c r="I507" t="n">
        <v>17</v>
      </c>
      <c r="J507" t="n">
        <v>229.22</v>
      </c>
      <c r="K507" t="n">
        <v>56.94</v>
      </c>
      <c r="L507" t="n">
        <v>4.75</v>
      </c>
      <c r="M507" t="n">
        <v>15</v>
      </c>
      <c r="N507" t="n">
        <v>52.53</v>
      </c>
      <c r="O507" t="n">
        <v>28504.87</v>
      </c>
      <c r="P507" t="n">
        <v>103.69</v>
      </c>
      <c r="Q507" t="n">
        <v>605.92</v>
      </c>
      <c r="R507" t="n">
        <v>34.66</v>
      </c>
      <c r="S507" t="n">
        <v>21.88</v>
      </c>
      <c r="T507" t="n">
        <v>5322.5</v>
      </c>
      <c r="U507" t="n">
        <v>0.63</v>
      </c>
      <c r="V507" t="n">
        <v>0.84</v>
      </c>
      <c r="W507" t="n">
        <v>1.02</v>
      </c>
      <c r="X507" t="n">
        <v>0.34</v>
      </c>
      <c r="Y507" t="n">
        <v>1</v>
      </c>
      <c r="Z507" t="n">
        <v>10</v>
      </c>
    </row>
    <row r="508">
      <c r="A508" t="n">
        <v>16</v>
      </c>
      <c r="B508" t="n">
        <v>115</v>
      </c>
      <c r="C508" t="inlineStr">
        <is>
          <t xml:space="preserve">CONCLUIDO	</t>
        </is>
      </c>
      <c r="D508" t="n">
        <v>9.331300000000001</v>
      </c>
      <c r="E508" t="n">
        <v>10.72</v>
      </c>
      <c r="F508" t="n">
        <v>7.35</v>
      </c>
      <c r="G508" t="n">
        <v>27.58</v>
      </c>
      <c r="H508" t="n">
        <v>0.39</v>
      </c>
      <c r="I508" t="n">
        <v>16</v>
      </c>
      <c r="J508" t="n">
        <v>229.65</v>
      </c>
      <c r="K508" t="n">
        <v>56.94</v>
      </c>
      <c r="L508" t="n">
        <v>5</v>
      </c>
      <c r="M508" t="n">
        <v>14</v>
      </c>
      <c r="N508" t="n">
        <v>52.7</v>
      </c>
      <c r="O508" t="n">
        <v>28557.1</v>
      </c>
      <c r="P508" t="n">
        <v>102.7</v>
      </c>
      <c r="Q508" t="n">
        <v>605.88</v>
      </c>
      <c r="R508" t="n">
        <v>33.4</v>
      </c>
      <c r="S508" t="n">
        <v>21.88</v>
      </c>
      <c r="T508" t="n">
        <v>4697.48</v>
      </c>
      <c r="U508" t="n">
        <v>0.66</v>
      </c>
      <c r="V508" t="n">
        <v>0.84</v>
      </c>
      <c r="W508" t="n">
        <v>1.01</v>
      </c>
      <c r="X508" t="n">
        <v>0.3</v>
      </c>
      <c r="Y508" t="n">
        <v>1</v>
      </c>
      <c r="Z508" t="n">
        <v>10</v>
      </c>
    </row>
    <row r="509">
      <c r="A509" t="n">
        <v>17</v>
      </c>
      <c r="B509" t="n">
        <v>115</v>
      </c>
      <c r="C509" t="inlineStr">
        <is>
          <t xml:space="preserve">CONCLUIDO	</t>
        </is>
      </c>
      <c r="D509" t="n">
        <v>9.390700000000001</v>
      </c>
      <c r="E509" t="n">
        <v>10.65</v>
      </c>
      <c r="F509" t="n">
        <v>7.33</v>
      </c>
      <c r="G509" t="n">
        <v>29.32</v>
      </c>
      <c r="H509" t="n">
        <v>0.41</v>
      </c>
      <c r="I509" t="n">
        <v>15</v>
      </c>
      <c r="J509" t="n">
        <v>230.07</v>
      </c>
      <c r="K509" t="n">
        <v>56.94</v>
      </c>
      <c r="L509" t="n">
        <v>5.25</v>
      </c>
      <c r="M509" t="n">
        <v>13</v>
      </c>
      <c r="N509" t="n">
        <v>52.88</v>
      </c>
      <c r="O509" t="n">
        <v>28609.38</v>
      </c>
      <c r="P509" t="n">
        <v>101.51</v>
      </c>
      <c r="Q509" t="n">
        <v>605.84</v>
      </c>
      <c r="R509" t="n">
        <v>32.71</v>
      </c>
      <c r="S509" t="n">
        <v>21.88</v>
      </c>
      <c r="T509" t="n">
        <v>4358.04</v>
      </c>
      <c r="U509" t="n">
        <v>0.67</v>
      </c>
      <c r="V509" t="n">
        <v>0.84</v>
      </c>
      <c r="W509" t="n">
        <v>1.01</v>
      </c>
      <c r="X509" t="n">
        <v>0.27</v>
      </c>
      <c r="Y509" t="n">
        <v>1</v>
      </c>
      <c r="Z509" t="n">
        <v>10</v>
      </c>
    </row>
    <row r="510">
      <c r="A510" t="n">
        <v>18</v>
      </c>
      <c r="B510" t="n">
        <v>115</v>
      </c>
      <c r="C510" t="inlineStr">
        <is>
          <t xml:space="preserve">CONCLUIDO	</t>
        </is>
      </c>
      <c r="D510" t="n">
        <v>9.3911</v>
      </c>
      <c r="E510" t="n">
        <v>10.65</v>
      </c>
      <c r="F510" t="n">
        <v>7.33</v>
      </c>
      <c r="G510" t="n">
        <v>29.32</v>
      </c>
      <c r="H510" t="n">
        <v>0.42</v>
      </c>
      <c r="I510" t="n">
        <v>15</v>
      </c>
      <c r="J510" t="n">
        <v>230.49</v>
      </c>
      <c r="K510" t="n">
        <v>56.94</v>
      </c>
      <c r="L510" t="n">
        <v>5.5</v>
      </c>
      <c r="M510" t="n">
        <v>13</v>
      </c>
      <c r="N510" t="n">
        <v>53.05</v>
      </c>
      <c r="O510" t="n">
        <v>28661.73</v>
      </c>
      <c r="P510" t="n">
        <v>100.97</v>
      </c>
      <c r="Q510" t="n">
        <v>605.84</v>
      </c>
      <c r="R510" t="n">
        <v>32.62</v>
      </c>
      <c r="S510" t="n">
        <v>21.88</v>
      </c>
      <c r="T510" t="n">
        <v>4310.66</v>
      </c>
      <c r="U510" t="n">
        <v>0.67</v>
      </c>
      <c r="V510" t="n">
        <v>0.84</v>
      </c>
      <c r="W510" t="n">
        <v>1.01</v>
      </c>
      <c r="X510" t="n">
        <v>0.27</v>
      </c>
      <c r="Y510" t="n">
        <v>1</v>
      </c>
      <c r="Z510" t="n">
        <v>10</v>
      </c>
    </row>
    <row r="511">
      <c r="A511" t="n">
        <v>19</v>
      </c>
      <c r="B511" t="n">
        <v>115</v>
      </c>
      <c r="C511" t="inlineStr">
        <is>
          <t xml:space="preserve">CONCLUIDO	</t>
        </is>
      </c>
      <c r="D511" t="n">
        <v>9.4488</v>
      </c>
      <c r="E511" t="n">
        <v>10.58</v>
      </c>
      <c r="F511" t="n">
        <v>7.31</v>
      </c>
      <c r="G511" t="n">
        <v>31.32</v>
      </c>
      <c r="H511" t="n">
        <v>0.44</v>
      </c>
      <c r="I511" t="n">
        <v>14</v>
      </c>
      <c r="J511" t="n">
        <v>230.92</v>
      </c>
      <c r="K511" t="n">
        <v>56.94</v>
      </c>
      <c r="L511" t="n">
        <v>5.75</v>
      </c>
      <c r="M511" t="n">
        <v>12</v>
      </c>
      <c r="N511" t="n">
        <v>53.23</v>
      </c>
      <c r="O511" t="n">
        <v>28714.14</v>
      </c>
      <c r="P511" t="n">
        <v>100.5</v>
      </c>
      <c r="Q511" t="n">
        <v>605.91</v>
      </c>
      <c r="R511" t="n">
        <v>31.93</v>
      </c>
      <c r="S511" t="n">
        <v>21.88</v>
      </c>
      <c r="T511" t="n">
        <v>3972.3</v>
      </c>
      <c r="U511" t="n">
        <v>0.6899999999999999</v>
      </c>
      <c r="V511" t="n">
        <v>0.85</v>
      </c>
      <c r="W511" t="n">
        <v>1.01</v>
      </c>
      <c r="X511" t="n">
        <v>0.25</v>
      </c>
      <c r="Y511" t="n">
        <v>1</v>
      </c>
      <c r="Z511" t="n">
        <v>10</v>
      </c>
    </row>
    <row r="512">
      <c r="A512" t="n">
        <v>20</v>
      </c>
      <c r="B512" t="n">
        <v>115</v>
      </c>
      <c r="C512" t="inlineStr">
        <is>
          <t xml:space="preserve">CONCLUIDO	</t>
        </is>
      </c>
      <c r="D512" t="n">
        <v>9.4917</v>
      </c>
      <c r="E512" t="n">
        <v>10.54</v>
      </c>
      <c r="F512" t="n">
        <v>7.3</v>
      </c>
      <c r="G512" t="n">
        <v>33.71</v>
      </c>
      <c r="H512" t="n">
        <v>0.46</v>
      </c>
      <c r="I512" t="n">
        <v>13</v>
      </c>
      <c r="J512" t="n">
        <v>231.34</v>
      </c>
      <c r="K512" t="n">
        <v>56.94</v>
      </c>
      <c r="L512" t="n">
        <v>6</v>
      </c>
      <c r="M512" t="n">
        <v>11</v>
      </c>
      <c r="N512" t="n">
        <v>53.4</v>
      </c>
      <c r="O512" t="n">
        <v>28766.61</v>
      </c>
      <c r="P512" t="n">
        <v>99.44</v>
      </c>
      <c r="Q512" t="n">
        <v>605.9299999999999</v>
      </c>
      <c r="R512" t="n">
        <v>31.82</v>
      </c>
      <c r="S512" t="n">
        <v>21.88</v>
      </c>
      <c r="T512" t="n">
        <v>3921.96</v>
      </c>
      <c r="U512" t="n">
        <v>0.6899999999999999</v>
      </c>
      <c r="V512" t="n">
        <v>0.85</v>
      </c>
      <c r="W512" t="n">
        <v>1.01</v>
      </c>
      <c r="X512" t="n">
        <v>0.25</v>
      </c>
      <c r="Y512" t="n">
        <v>1</v>
      </c>
      <c r="Z512" t="n">
        <v>10</v>
      </c>
    </row>
    <row r="513">
      <c r="A513" t="n">
        <v>21</v>
      </c>
      <c r="B513" t="n">
        <v>115</v>
      </c>
      <c r="C513" t="inlineStr">
        <is>
          <t xml:space="preserve">CONCLUIDO	</t>
        </is>
      </c>
      <c r="D513" t="n">
        <v>9.4907</v>
      </c>
      <c r="E513" t="n">
        <v>10.54</v>
      </c>
      <c r="F513" t="n">
        <v>7.31</v>
      </c>
      <c r="G513" t="n">
        <v>33.72</v>
      </c>
      <c r="H513" t="n">
        <v>0.48</v>
      </c>
      <c r="I513" t="n">
        <v>13</v>
      </c>
      <c r="J513" t="n">
        <v>231.77</v>
      </c>
      <c r="K513" t="n">
        <v>56.94</v>
      </c>
      <c r="L513" t="n">
        <v>6.25</v>
      </c>
      <c r="M513" t="n">
        <v>11</v>
      </c>
      <c r="N513" t="n">
        <v>53.58</v>
      </c>
      <c r="O513" t="n">
        <v>28819.14</v>
      </c>
      <c r="P513" t="n">
        <v>99.42</v>
      </c>
      <c r="Q513" t="n">
        <v>605.84</v>
      </c>
      <c r="R513" t="n">
        <v>31.98</v>
      </c>
      <c r="S513" t="n">
        <v>21.88</v>
      </c>
      <c r="T513" t="n">
        <v>4002.62</v>
      </c>
      <c r="U513" t="n">
        <v>0.68</v>
      </c>
      <c r="V513" t="n">
        <v>0.85</v>
      </c>
      <c r="W513" t="n">
        <v>1.01</v>
      </c>
      <c r="X513" t="n">
        <v>0.25</v>
      </c>
      <c r="Y513" t="n">
        <v>1</v>
      </c>
      <c r="Z513" t="n">
        <v>10</v>
      </c>
    </row>
    <row r="514">
      <c r="A514" t="n">
        <v>22</v>
      </c>
      <c r="B514" t="n">
        <v>115</v>
      </c>
      <c r="C514" t="inlineStr">
        <is>
          <t xml:space="preserve">CONCLUIDO	</t>
        </is>
      </c>
      <c r="D514" t="n">
        <v>9.552099999999999</v>
      </c>
      <c r="E514" t="n">
        <v>10.47</v>
      </c>
      <c r="F514" t="n">
        <v>7.28</v>
      </c>
      <c r="G514" t="n">
        <v>36.41</v>
      </c>
      <c r="H514" t="n">
        <v>0.5</v>
      </c>
      <c r="I514" t="n">
        <v>12</v>
      </c>
      <c r="J514" t="n">
        <v>232.2</v>
      </c>
      <c r="K514" t="n">
        <v>56.94</v>
      </c>
      <c r="L514" t="n">
        <v>6.5</v>
      </c>
      <c r="M514" t="n">
        <v>10</v>
      </c>
      <c r="N514" t="n">
        <v>53.75</v>
      </c>
      <c r="O514" t="n">
        <v>28871.74</v>
      </c>
      <c r="P514" t="n">
        <v>98.08</v>
      </c>
      <c r="Q514" t="n">
        <v>605.86</v>
      </c>
      <c r="R514" t="n">
        <v>30.94</v>
      </c>
      <c r="S514" t="n">
        <v>21.88</v>
      </c>
      <c r="T514" t="n">
        <v>3488.85</v>
      </c>
      <c r="U514" t="n">
        <v>0.71</v>
      </c>
      <c r="V514" t="n">
        <v>0.85</v>
      </c>
      <c r="W514" t="n">
        <v>1.01</v>
      </c>
      <c r="X514" t="n">
        <v>0.22</v>
      </c>
      <c r="Y514" t="n">
        <v>1</v>
      </c>
      <c r="Z514" t="n">
        <v>10</v>
      </c>
    </row>
    <row r="515">
      <c r="A515" t="n">
        <v>23</v>
      </c>
      <c r="B515" t="n">
        <v>115</v>
      </c>
      <c r="C515" t="inlineStr">
        <is>
          <t xml:space="preserve">CONCLUIDO	</t>
        </is>
      </c>
      <c r="D515" t="n">
        <v>9.556900000000001</v>
      </c>
      <c r="E515" t="n">
        <v>10.46</v>
      </c>
      <c r="F515" t="n">
        <v>7.28</v>
      </c>
      <c r="G515" t="n">
        <v>36.38</v>
      </c>
      <c r="H515" t="n">
        <v>0.52</v>
      </c>
      <c r="I515" t="n">
        <v>12</v>
      </c>
      <c r="J515" t="n">
        <v>232.62</v>
      </c>
      <c r="K515" t="n">
        <v>56.94</v>
      </c>
      <c r="L515" t="n">
        <v>6.75</v>
      </c>
      <c r="M515" t="n">
        <v>10</v>
      </c>
      <c r="N515" t="n">
        <v>53.93</v>
      </c>
      <c r="O515" t="n">
        <v>28924.39</v>
      </c>
      <c r="P515" t="n">
        <v>97.78</v>
      </c>
      <c r="Q515" t="n">
        <v>606.01</v>
      </c>
      <c r="R515" t="n">
        <v>30.91</v>
      </c>
      <c r="S515" t="n">
        <v>21.88</v>
      </c>
      <c r="T515" t="n">
        <v>3472.86</v>
      </c>
      <c r="U515" t="n">
        <v>0.71</v>
      </c>
      <c r="V515" t="n">
        <v>0.85</v>
      </c>
      <c r="W515" t="n">
        <v>1.01</v>
      </c>
      <c r="X515" t="n">
        <v>0.22</v>
      </c>
      <c r="Y515" t="n">
        <v>1</v>
      </c>
      <c r="Z515" t="n">
        <v>10</v>
      </c>
    </row>
    <row r="516">
      <c r="A516" t="n">
        <v>24</v>
      </c>
      <c r="B516" t="n">
        <v>115</v>
      </c>
      <c r="C516" t="inlineStr">
        <is>
          <t xml:space="preserve">CONCLUIDO	</t>
        </is>
      </c>
      <c r="D516" t="n">
        <v>9.620799999999999</v>
      </c>
      <c r="E516" t="n">
        <v>10.39</v>
      </c>
      <c r="F516" t="n">
        <v>7.25</v>
      </c>
      <c r="G516" t="n">
        <v>39.55</v>
      </c>
      <c r="H516" t="n">
        <v>0.53</v>
      </c>
      <c r="I516" t="n">
        <v>11</v>
      </c>
      <c r="J516" t="n">
        <v>233.05</v>
      </c>
      <c r="K516" t="n">
        <v>56.94</v>
      </c>
      <c r="L516" t="n">
        <v>7</v>
      </c>
      <c r="M516" t="n">
        <v>9</v>
      </c>
      <c r="N516" t="n">
        <v>54.11</v>
      </c>
      <c r="O516" t="n">
        <v>28977.11</v>
      </c>
      <c r="P516" t="n">
        <v>96.73999999999999</v>
      </c>
      <c r="Q516" t="n">
        <v>605.84</v>
      </c>
      <c r="R516" t="n">
        <v>29.9</v>
      </c>
      <c r="S516" t="n">
        <v>21.88</v>
      </c>
      <c r="T516" t="n">
        <v>2970.81</v>
      </c>
      <c r="U516" t="n">
        <v>0.73</v>
      </c>
      <c r="V516" t="n">
        <v>0.85</v>
      </c>
      <c r="W516" t="n">
        <v>1.01</v>
      </c>
      <c r="X516" t="n">
        <v>0.19</v>
      </c>
      <c r="Y516" t="n">
        <v>1</v>
      </c>
      <c r="Z516" t="n">
        <v>10</v>
      </c>
    </row>
    <row r="517">
      <c r="A517" t="n">
        <v>25</v>
      </c>
      <c r="B517" t="n">
        <v>115</v>
      </c>
      <c r="C517" t="inlineStr">
        <is>
          <t xml:space="preserve">CONCLUIDO	</t>
        </is>
      </c>
      <c r="D517" t="n">
        <v>9.6151</v>
      </c>
      <c r="E517" t="n">
        <v>10.4</v>
      </c>
      <c r="F517" t="n">
        <v>7.26</v>
      </c>
      <c r="G517" t="n">
        <v>39.58</v>
      </c>
      <c r="H517" t="n">
        <v>0.55</v>
      </c>
      <c r="I517" t="n">
        <v>11</v>
      </c>
      <c r="J517" t="n">
        <v>233.48</v>
      </c>
      <c r="K517" t="n">
        <v>56.94</v>
      </c>
      <c r="L517" t="n">
        <v>7.25</v>
      </c>
      <c r="M517" t="n">
        <v>9</v>
      </c>
      <c r="N517" t="n">
        <v>54.29</v>
      </c>
      <c r="O517" t="n">
        <v>29029.89</v>
      </c>
      <c r="P517" t="n">
        <v>96.20999999999999</v>
      </c>
      <c r="Q517" t="n">
        <v>605.87</v>
      </c>
      <c r="R517" t="n">
        <v>30.55</v>
      </c>
      <c r="S517" t="n">
        <v>21.88</v>
      </c>
      <c r="T517" t="n">
        <v>3295.59</v>
      </c>
      <c r="U517" t="n">
        <v>0.72</v>
      </c>
      <c r="V517" t="n">
        <v>0.85</v>
      </c>
      <c r="W517" t="n">
        <v>1</v>
      </c>
      <c r="X517" t="n">
        <v>0.2</v>
      </c>
      <c r="Y517" t="n">
        <v>1</v>
      </c>
      <c r="Z517" t="n">
        <v>10</v>
      </c>
    </row>
    <row r="518">
      <c r="A518" t="n">
        <v>26</v>
      </c>
      <c r="B518" t="n">
        <v>115</v>
      </c>
      <c r="C518" t="inlineStr">
        <is>
          <t xml:space="preserve">CONCLUIDO	</t>
        </is>
      </c>
      <c r="D518" t="n">
        <v>9.614100000000001</v>
      </c>
      <c r="E518" t="n">
        <v>10.4</v>
      </c>
      <c r="F518" t="n">
        <v>7.26</v>
      </c>
      <c r="G518" t="n">
        <v>39.59</v>
      </c>
      <c r="H518" t="n">
        <v>0.57</v>
      </c>
      <c r="I518" t="n">
        <v>11</v>
      </c>
      <c r="J518" t="n">
        <v>233.91</v>
      </c>
      <c r="K518" t="n">
        <v>56.94</v>
      </c>
      <c r="L518" t="n">
        <v>7.5</v>
      </c>
      <c r="M518" t="n">
        <v>9</v>
      </c>
      <c r="N518" t="n">
        <v>54.46</v>
      </c>
      <c r="O518" t="n">
        <v>29082.74</v>
      </c>
      <c r="P518" t="n">
        <v>95.54000000000001</v>
      </c>
      <c r="Q518" t="n">
        <v>605.84</v>
      </c>
      <c r="R518" t="n">
        <v>30.5</v>
      </c>
      <c r="S518" t="n">
        <v>21.88</v>
      </c>
      <c r="T518" t="n">
        <v>3271.87</v>
      </c>
      <c r="U518" t="n">
        <v>0.72</v>
      </c>
      <c r="V518" t="n">
        <v>0.85</v>
      </c>
      <c r="W518" t="n">
        <v>1</v>
      </c>
      <c r="X518" t="n">
        <v>0.2</v>
      </c>
      <c r="Y518" t="n">
        <v>1</v>
      </c>
      <c r="Z518" t="n">
        <v>10</v>
      </c>
    </row>
    <row r="519">
      <c r="A519" t="n">
        <v>27</v>
      </c>
      <c r="B519" t="n">
        <v>115</v>
      </c>
      <c r="C519" t="inlineStr">
        <is>
          <t xml:space="preserve">CONCLUIDO	</t>
        </is>
      </c>
      <c r="D519" t="n">
        <v>9.6792</v>
      </c>
      <c r="E519" t="n">
        <v>10.33</v>
      </c>
      <c r="F519" t="n">
        <v>7.23</v>
      </c>
      <c r="G519" t="n">
        <v>43.39</v>
      </c>
      <c r="H519" t="n">
        <v>0.59</v>
      </c>
      <c r="I519" t="n">
        <v>10</v>
      </c>
      <c r="J519" t="n">
        <v>234.34</v>
      </c>
      <c r="K519" t="n">
        <v>56.94</v>
      </c>
      <c r="L519" t="n">
        <v>7.75</v>
      </c>
      <c r="M519" t="n">
        <v>8</v>
      </c>
      <c r="N519" t="n">
        <v>54.64</v>
      </c>
      <c r="O519" t="n">
        <v>29135.65</v>
      </c>
      <c r="P519" t="n">
        <v>94.69</v>
      </c>
      <c r="Q519" t="n">
        <v>605.84</v>
      </c>
      <c r="R519" t="n">
        <v>29.59</v>
      </c>
      <c r="S519" t="n">
        <v>21.88</v>
      </c>
      <c r="T519" t="n">
        <v>2823.42</v>
      </c>
      <c r="U519" t="n">
        <v>0.74</v>
      </c>
      <c r="V519" t="n">
        <v>0.86</v>
      </c>
      <c r="W519" t="n">
        <v>1</v>
      </c>
      <c r="X519" t="n">
        <v>0.17</v>
      </c>
      <c r="Y519" t="n">
        <v>1</v>
      </c>
      <c r="Z519" t="n">
        <v>10</v>
      </c>
    </row>
    <row r="520">
      <c r="A520" t="n">
        <v>28</v>
      </c>
      <c r="B520" t="n">
        <v>115</v>
      </c>
      <c r="C520" t="inlineStr">
        <is>
          <t xml:space="preserve">CONCLUIDO	</t>
        </is>
      </c>
      <c r="D520" t="n">
        <v>9.672000000000001</v>
      </c>
      <c r="E520" t="n">
        <v>10.34</v>
      </c>
      <c r="F520" t="n">
        <v>7.24</v>
      </c>
      <c r="G520" t="n">
        <v>43.44</v>
      </c>
      <c r="H520" t="n">
        <v>0.61</v>
      </c>
      <c r="I520" t="n">
        <v>10</v>
      </c>
      <c r="J520" t="n">
        <v>234.77</v>
      </c>
      <c r="K520" t="n">
        <v>56.94</v>
      </c>
      <c r="L520" t="n">
        <v>8</v>
      </c>
      <c r="M520" t="n">
        <v>8</v>
      </c>
      <c r="N520" t="n">
        <v>54.82</v>
      </c>
      <c r="O520" t="n">
        <v>29188.62</v>
      </c>
      <c r="P520" t="n">
        <v>93.86</v>
      </c>
      <c r="Q520" t="n">
        <v>605.88</v>
      </c>
      <c r="R520" t="n">
        <v>29.83</v>
      </c>
      <c r="S520" t="n">
        <v>21.88</v>
      </c>
      <c r="T520" t="n">
        <v>2942.97</v>
      </c>
      <c r="U520" t="n">
        <v>0.73</v>
      </c>
      <c r="V520" t="n">
        <v>0.85</v>
      </c>
      <c r="W520" t="n">
        <v>1.01</v>
      </c>
      <c r="X520" t="n">
        <v>0.18</v>
      </c>
      <c r="Y520" t="n">
        <v>1</v>
      </c>
      <c r="Z520" t="n">
        <v>10</v>
      </c>
    </row>
    <row r="521">
      <c r="A521" t="n">
        <v>29</v>
      </c>
      <c r="B521" t="n">
        <v>115</v>
      </c>
      <c r="C521" t="inlineStr">
        <is>
          <t xml:space="preserve">CONCLUIDO	</t>
        </is>
      </c>
      <c r="D521" t="n">
        <v>9.736000000000001</v>
      </c>
      <c r="E521" t="n">
        <v>10.27</v>
      </c>
      <c r="F521" t="n">
        <v>7.22</v>
      </c>
      <c r="G521" t="n">
        <v>48.1</v>
      </c>
      <c r="H521" t="n">
        <v>0.62</v>
      </c>
      <c r="I521" t="n">
        <v>9</v>
      </c>
      <c r="J521" t="n">
        <v>235.2</v>
      </c>
      <c r="K521" t="n">
        <v>56.94</v>
      </c>
      <c r="L521" t="n">
        <v>8.25</v>
      </c>
      <c r="M521" t="n">
        <v>7</v>
      </c>
      <c r="N521" t="n">
        <v>55</v>
      </c>
      <c r="O521" t="n">
        <v>29241.66</v>
      </c>
      <c r="P521" t="n">
        <v>92.23</v>
      </c>
      <c r="Q521" t="n">
        <v>605.84</v>
      </c>
      <c r="R521" t="n">
        <v>29.11</v>
      </c>
      <c r="S521" t="n">
        <v>21.88</v>
      </c>
      <c r="T521" t="n">
        <v>2587.79</v>
      </c>
      <c r="U521" t="n">
        <v>0.75</v>
      </c>
      <c r="V521" t="n">
        <v>0.86</v>
      </c>
      <c r="W521" t="n">
        <v>1</v>
      </c>
      <c r="X521" t="n">
        <v>0.16</v>
      </c>
      <c r="Y521" t="n">
        <v>1</v>
      </c>
      <c r="Z521" t="n">
        <v>10</v>
      </c>
    </row>
    <row r="522">
      <c r="A522" t="n">
        <v>30</v>
      </c>
      <c r="B522" t="n">
        <v>115</v>
      </c>
      <c r="C522" t="inlineStr">
        <is>
          <t xml:space="preserve">CONCLUIDO	</t>
        </is>
      </c>
      <c r="D522" t="n">
        <v>9.731299999999999</v>
      </c>
      <c r="E522" t="n">
        <v>10.28</v>
      </c>
      <c r="F522" t="n">
        <v>7.22</v>
      </c>
      <c r="G522" t="n">
        <v>48.14</v>
      </c>
      <c r="H522" t="n">
        <v>0.64</v>
      </c>
      <c r="I522" t="n">
        <v>9</v>
      </c>
      <c r="J522" t="n">
        <v>235.63</v>
      </c>
      <c r="K522" t="n">
        <v>56.94</v>
      </c>
      <c r="L522" t="n">
        <v>8.5</v>
      </c>
      <c r="M522" t="n">
        <v>7</v>
      </c>
      <c r="N522" t="n">
        <v>55.18</v>
      </c>
      <c r="O522" t="n">
        <v>29294.76</v>
      </c>
      <c r="P522" t="n">
        <v>92.41</v>
      </c>
      <c r="Q522" t="n">
        <v>605.84</v>
      </c>
      <c r="R522" t="n">
        <v>29.23</v>
      </c>
      <c r="S522" t="n">
        <v>21.88</v>
      </c>
      <c r="T522" t="n">
        <v>2648.8</v>
      </c>
      <c r="U522" t="n">
        <v>0.75</v>
      </c>
      <c r="V522" t="n">
        <v>0.86</v>
      </c>
      <c r="W522" t="n">
        <v>1</v>
      </c>
      <c r="X522" t="n">
        <v>0.16</v>
      </c>
      <c r="Y522" t="n">
        <v>1</v>
      </c>
      <c r="Z522" t="n">
        <v>10</v>
      </c>
    </row>
    <row r="523">
      <c r="A523" t="n">
        <v>31</v>
      </c>
      <c r="B523" t="n">
        <v>115</v>
      </c>
      <c r="C523" t="inlineStr">
        <is>
          <t xml:space="preserve">CONCLUIDO	</t>
        </is>
      </c>
      <c r="D523" t="n">
        <v>9.740500000000001</v>
      </c>
      <c r="E523" t="n">
        <v>10.27</v>
      </c>
      <c r="F523" t="n">
        <v>7.21</v>
      </c>
      <c r="G523" t="n">
        <v>48.07</v>
      </c>
      <c r="H523" t="n">
        <v>0.66</v>
      </c>
      <c r="I523" t="n">
        <v>9</v>
      </c>
      <c r="J523" t="n">
        <v>236.06</v>
      </c>
      <c r="K523" t="n">
        <v>56.94</v>
      </c>
      <c r="L523" t="n">
        <v>8.75</v>
      </c>
      <c r="M523" t="n">
        <v>7</v>
      </c>
      <c r="N523" t="n">
        <v>55.36</v>
      </c>
      <c r="O523" t="n">
        <v>29347.92</v>
      </c>
      <c r="P523" t="n">
        <v>92.04000000000001</v>
      </c>
      <c r="Q523" t="n">
        <v>605.84</v>
      </c>
      <c r="R523" t="n">
        <v>29.02</v>
      </c>
      <c r="S523" t="n">
        <v>21.88</v>
      </c>
      <c r="T523" t="n">
        <v>2540.35</v>
      </c>
      <c r="U523" t="n">
        <v>0.75</v>
      </c>
      <c r="V523" t="n">
        <v>0.86</v>
      </c>
      <c r="W523" t="n">
        <v>1</v>
      </c>
      <c r="X523" t="n">
        <v>0.15</v>
      </c>
      <c r="Y523" t="n">
        <v>1</v>
      </c>
      <c r="Z523" t="n">
        <v>10</v>
      </c>
    </row>
    <row r="524">
      <c r="A524" t="n">
        <v>32</v>
      </c>
      <c r="B524" t="n">
        <v>115</v>
      </c>
      <c r="C524" t="inlineStr">
        <is>
          <t xml:space="preserve">CONCLUIDO	</t>
        </is>
      </c>
      <c r="D524" t="n">
        <v>9.7279</v>
      </c>
      <c r="E524" t="n">
        <v>10.28</v>
      </c>
      <c r="F524" t="n">
        <v>7.22</v>
      </c>
      <c r="G524" t="n">
        <v>48.16</v>
      </c>
      <c r="H524" t="n">
        <v>0.68</v>
      </c>
      <c r="I524" t="n">
        <v>9</v>
      </c>
      <c r="J524" t="n">
        <v>236.49</v>
      </c>
      <c r="K524" t="n">
        <v>56.94</v>
      </c>
      <c r="L524" t="n">
        <v>9</v>
      </c>
      <c r="M524" t="n">
        <v>7</v>
      </c>
      <c r="N524" t="n">
        <v>55.55</v>
      </c>
      <c r="O524" t="n">
        <v>29401.15</v>
      </c>
      <c r="P524" t="n">
        <v>90.90000000000001</v>
      </c>
      <c r="Q524" t="n">
        <v>605.9299999999999</v>
      </c>
      <c r="R524" t="n">
        <v>29.43</v>
      </c>
      <c r="S524" t="n">
        <v>21.88</v>
      </c>
      <c r="T524" t="n">
        <v>2748.07</v>
      </c>
      <c r="U524" t="n">
        <v>0.74</v>
      </c>
      <c r="V524" t="n">
        <v>0.86</v>
      </c>
      <c r="W524" t="n">
        <v>1</v>
      </c>
      <c r="X524" t="n">
        <v>0.17</v>
      </c>
      <c r="Y524" t="n">
        <v>1</v>
      </c>
      <c r="Z524" t="n">
        <v>10</v>
      </c>
    </row>
    <row r="525">
      <c r="A525" t="n">
        <v>33</v>
      </c>
      <c r="B525" t="n">
        <v>115</v>
      </c>
      <c r="C525" t="inlineStr">
        <is>
          <t xml:space="preserve">CONCLUIDO	</t>
        </is>
      </c>
      <c r="D525" t="n">
        <v>9.7981</v>
      </c>
      <c r="E525" t="n">
        <v>10.21</v>
      </c>
      <c r="F525" t="n">
        <v>7.19</v>
      </c>
      <c r="G525" t="n">
        <v>53.96</v>
      </c>
      <c r="H525" t="n">
        <v>0.6899999999999999</v>
      </c>
      <c r="I525" t="n">
        <v>8</v>
      </c>
      <c r="J525" t="n">
        <v>236.92</v>
      </c>
      <c r="K525" t="n">
        <v>56.94</v>
      </c>
      <c r="L525" t="n">
        <v>9.25</v>
      </c>
      <c r="M525" t="n">
        <v>6</v>
      </c>
      <c r="N525" t="n">
        <v>55.73</v>
      </c>
      <c r="O525" t="n">
        <v>29454.44</v>
      </c>
      <c r="P525" t="n">
        <v>89.62</v>
      </c>
      <c r="Q525" t="n">
        <v>605.84</v>
      </c>
      <c r="R525" t="n">
        <v>28.42</v>
      </c>
      <c r="S525" t="n">
        <v>21.88</v>
      </c>
      <c r="T525" t="n">
        <v>2245.57</v>
      </c>
      <c r="U525" t="n">
        <v>0.77</v>
      </c>
      <c r="V525" t="n">
        <v>0.86</v>
      </c>
      <c r="W525" t="n">
        <v>1</v>
      </c>
      <c r="X525" t="n">
        <v>0.14</v>
      </c>
      <c r="Y525" t="n">
        <v>1</v>
      </c>
      <c r="Z525" t="n">
        <v>10</v>
      </c>
    </row>
    <row r="526">
      <c r="A526" t="n">
        <v>34</v>
      </c>
      <c r="B526" t="n">
        <v>115</v>
      </c>
      <c r="C526" t="inlineStr">
        <is>
          <t xml:space="preserve">CONCLUIDO	</t>
        </is>
      </c>
      <c r="D526" t="n">
        <v>9.8087</v>
      </c>
      <c r="E526" t="n">
        <v>10.2</v>
      </c>
      <c r="F526" t="n">
        <v>7.18</v>
      </c>
      <c r="G526" t="n">
        <v>53.87</v>
      </c>
      <c r="H526" t="n">
        <v>0.71</v>
      </c>
      <c r="I526" t="n">
        <v>8</v>
      </c>
      <c r="J526" t="n">
        <v>237.35</v>
      </c>
      <c r="K526" t="n">
        <v>56.94</v>
      </c>
      <c r="L526" t="n">
        <v>9.5</v>
      </c>
      <c r="M526" t="n">
        <v>6</v>
      </c>
      <c r="N526" t="n">
        <v>55.91</v>
      </c>
      <c r="O526" t="n">
        <v>29507.8</v>
      </c>
      <c r="P526" t="n">
        <v>88.89</v>
      </c>
      <c r="Q526" t="n">
        <v>605.84</v>
      </c>
      <c r="R526" t="n">
        <v>28.07</v>
      </c>
      <c r="S526" t="n">
        <v>21.88</v>
      </c>
      <c r="T526" t="n">
        <v>2072.65</v>
      </c>
      <c r="U526" t="n">
        <v>0.78</v>
      </c>
      <c r="V526" t="n">
        <v>0.86</v>
      </c>
      <c r="W526" t="n">
        <v>1</v>
      </c>
      <c r="X526" t="n">
        <v>0.13</v>
      </c>
      <c r="Y526" t="n">
        <v>1</v>
      </c>
      <c r="Z526" t="n">
        <v>10</v>
      </c>
    </row>
    <row r="527">
      <c r="A527" t="n">
        <v>35</v>
      </c>
      <c r="B527" t="n">
        <v>115</v>
      </c>
      <c r="C527" t="inlineStr">
        <is>
          <t xml:space="preserve">CONCLUIDO	</t>
        </is>
      </c>
      <c r="D527" t="n">
        <v>9.8005</v>
      </c>
      <c r="E527" t="n">
        <v>10.2</v>
      </c>
      <c r="F527" t="n">
        <v>7.19</v>
      </c>
      <c r="G527" t="n">
        <v>53.94</v>
      </c>
      <c r="H527" t="n">
        <v>0.73</v>
      </c>
      <c r="I527" t="n">
        <v>8</v>
      </c>
      <c r="J527" t="n">
        <v>237.79</v>
      </c>
      <c r="K527" t="n">
        <v>56.94</v>
      </c>
      <c r="L527" t="n">
        <v>9.75</v>
      </c>
      <c r="M527" t="n">
        <v>6</v>
      </c>
      <c r="N527" t="n">
        <v>56.09</v>
      </c>
      <c r="O527" t="n">
        <v>29561.22</v>
      </c>
      <c r="P527" t="n">
        <v>88.20999999999999</v>
      </c>
      <c r="Q527" t="n">
        <v>605.86</v>
      </c>
      <c r="R527" t="n">
        <v>28.26</v>
      </c>
      <c r="S527" t="n">
        <v>21.88</v>
      </c>
      <c r="T527" t="n">
        <v>2167.3</v>
      </c>
      <c r="U527" t="n">
        <v>0.77</v>
      </c>
      <c r="V527" t="n">
        <v>0.86</v>
      </c>
      <c r="W527" t="n">
        <v>1</v>
      </c>
      <c r="X527" t="n">
        <v>0.13</v>
      </c>
      <c r="Y527" t="n">
        <v>1</v>
      </c>
      <c r="Z527" t="n">
        <v>10</v>
      </c>
    </row>
    <row r="528">
      <c r="A528" t="n">
        <v>36</v>
      </c>
      <c r="B528" t="n">
        <v>115</v>
      </c>
      <c r="C528" t="inlineStr">
        <is>
          <t xml:space="preserve">CONCLUIDO	</t>
        </is>
      </c>
      <c r="D528" t="n">
        <v>9.801299999999999</v>
      </c>
      <c r="E528" t="n">
        <v>10.2</v>
      </c>
      <c r="F528" t="n">
        <v>7.19</v>
      </c>
      <c r="G528" t="n">
        <v>53.93</v>
      </c>
      <c r="H528" t="n">
        <v>0.75</v>
      </c>
      <c r="I528" t="n">
        <v>8</v>
      </c>
      <c r="J528" t="n">
        <v>238.22</v>
      </c>
      <c r="K528" t="n">
        <v>56.94</v>
      </c>
      <c r="L528" t="n">
        <v>10</v>
      </c>
      <c r="M528" t="n">
        <v>6</v>
      </c>
      <c r="N528" t="n">
        <v>56.28</v>
      </c>
      <c r="O528" t="n">
        <v>29614.71</v>
      </c>
      <c r="P528" t="n">
        <v>87.53</v>
      </c>
      <c r="Q528" t="n">
        <v>605.84</v>
      </c>
      <c r="R528" t="n">
        <v>28.38</v>
      </c>
      <c r="S528" t="n">
        <v>21.88</v>
      </c>
      <c r="T528" t="n">
        <v>2228.18</v>
      </c>
      <c r="U528" t="n">
        <v>0.77</v>
      </c>
      <c r="V528" t="n">
        <v>0.86</v>
      </c>
      <c r="W528" t="n">
        <v>1</v>
      </c>
      <c r="X528" t="n">
        <v>0.13</v>
      </c>
      <c r="Y528" t="n">
        <v>1</v>
      </c>
      <c r="Z528" t="n">
        <v>10</v>
      </c>
    </row>
    <row r="529">
      <c r="A529" t="n">
        <v>37</v>
      </c>
      <c r="B529" t="n">
        <v>115</v>
      </c>
      <c r="C529" t="inlineStr">
        <is>
          <t xml:space="preserve">CONCLUIDO	</t>
        </is>
      </c>
      <c r="D529" t="n">
        <v>9.857100000000001</v>
      </c>
      <c r="E529" t="n">
        <v>10.14</v>
      </c>
      <c r="F529" t="n">
        <v>7.18</v>
      </c>
      <c r="G529" t="n">
        <v>61.52</v>
      </c>
      <c r="H529" t="n">
        <v>0.76</v>
      </c>
      <c r="I529" t="n">
        <v>7</v>
      </c>
      <c r="J529" t="n">
        <v>238.66</v>
      </c>
      <c r="K529" t="n">
        <v>56.94</v>
      </c>
      <c r="L529" t="n">
        <v>10.25</v>
      </c>
      <c r="M529" t="n">
        <v>5</v>
      </c>
      <c r="N529" t="n">
        <v>56.46</v>
      </c>
      <c r="O529" t="n">
        <v>29668.27</v>
      </c>
      <c r="P529" t="n">
        <v>85.63</v>
      </c>
      <c r="Q529" t="n">
        <v>605.92</v>
      </c>
      <c r="R529" t="n">
        <v>27.83</v>
      </c>
      <c r="S529" t="n">
        <v>21.88</v>
      </c>
      <c r="T529" t="n">
        <v>1958.38</v>
      </c>
      <c r="U529" t="n">
        <v>0.79</v>
      </c>
      <c r="V529" t="n">
        <v>0.86</v>
      </c>
      <c r="W529" t="n">
        <v>1</v>
      </c>
      <c r="X529" t="n">
        <v>0.12</v>
      </c>
      <c r="Y529" t="n">
        <v>1</v>
      </c>
      <c r="Z529" t="n">
        <v>10</v>
      </c>
    </row>
    <row r="530">
      <c r="A530" t="n">
        <v>38</v>
      </c>
      <c r="B530" t="n">
        <v>115</v>
      </c>
      <c r="C530" t="inlineStr">
        <is>
          <t xml:space="preserve">CONCLUIDO	</t>
        </is>
      </c>
      <c r="D530" t="n">
        <v>9.854100000000001</v>
      </c>
      <c r="E530" t="n">
        <v>10.15</v>
      </c>
      <c r="F530" t="n">
        <v>7.18</v>
      </c>
      <c r="G530" t="n">
        <v>61.54</v>
      </c>
      <c r="H530" t="n">
        <v>0.78</v>
      </c>
      <c r="I530" t="n">
        <v>7</v>
      </c>
      <c r="J530" t="n">
        <v>239.09</v>
      </c>
      <c r="K530" t="n">
        <v>56.94</v>
      </c>
      <c r="L530" t="n">
        <v>10.5</v>
      </c>
      <c r="M530" t="n">
        <v>4</v>
      </c>
      <c r="N530" t="n">
        <v>56.65</v>
      </c>
      <c r="O530" t="n">
        <v>29721.89</v>
      </c>
      <c r="P530" t="n">
        <v>85.56999999999999</v>
      </c>
      <c r="Q530" t="n">
        <v>605.86</v>
      </c>
      <c r="R530" t="n">
        <v>27.93</v>
      </c>
      <c r="S530" t="n">
        <v>21.88</v>
      </c>
      <c r="T530" t="n">
        <v>2008.31</v>
      </c>
      <c r="U530" t="n">
        <v>0.78</v>
      </c>
      <c r="V530" t="n">
        <v>0.86</v>
      </c>
      <c r="W530" t="n">
        <v>1</v>
      </c>
      <c r="X530" t="n">
        <v>0.12</v>
      </c>
      <c r="Y530" t="n">
        <v>1</v>
      </c>
      <c r="Z530" t="n">
        <v>10</v>
      </c>
    </row>
    <row r="531">
      <c r="A531" t="n">
        <v>39</v>
      </c>
      <c r="B531" t="n">
        <v>115</v>
      </c>
      <c r="C531" t="inlineStr">
        <is>
          <t xml:space="preserve">CONCLUIDO	</t>
        </is>
      </c>
      <c r="D531" t="n">
        <v>9.850099999999999</v>
      </c>
      <c r="E531" t="n">
        <v>10.15</v>
      </c>
      <c r="F531" t="n">
        <v>7.18</v>
      </c>
      <c r="G531" t="n">
        <v>61.58</v>
      </c>
      <c r="H531" t="n">
        <v>0.8</v>
      </c>
      <c r="I531" t="n">
        <v>7</v>
      </c>
      <c r="J531" t="n">
        <v>239.53</v>
      </c>
      <c r="K531" t="n">
        <v>56.94</v>
      </c>
      <c r="L531" t="n">
        <v>10.75</v>
      </c>
      <c r="M531" t="n">
        <v>3</v>
      </c>
      <c r="N531" t="n">
        <v>56.83</v>
      </c>
      <c r="O531" t="n">
        <v>29775.57</v>
      </c>
      <c r="P531" t="n">
        <v>86.17</v>
      </c>
      <c r="Q531" t="n">
        <v>605.84</v>
      </c>
      <c r="R531" t="n">
        <v>28.04</v>
      </c>
      <c r="S531" t="n">
        <v>21.88</v>
      </c>
      <c r="T531" t="n">
        <v>2062.5</v>
      </c>
      <c r="U531" t="n">
        <v>0.78</v>
      </c>
      <c r="V531" t="n">
        <v>0.86</v>
      </c>
      <c r="W531" t="n">
        <v>1</v>
      </c>
      <c r="X531" t="n">
        <v>0.13</v>
      </c>
      <c r="Y531" t="n">
        <v>1</v>
      </c>
      <c r="Z531" t="n">
        <v>10</v>
      </c>
    </row>
    <row r="532">
      <c r="A532" t="n">
        <v>40</v>
      </c>
      <c r="B532" t="n">
        <v>115</v>
      </c>
      <c r="C532" t="inlineStr">
        <is>
          <t xml:space="preserve">CONCLUIDO	</t>
        </is>
      </c>
      <c r="D532" t="n">
        <v>9.849</v>
      </c>
      <c r="E532" t="n">
        <v>10.15</v>
      </c>
      <c r="F532" t="n">
        <v>7.19</v>
      </c>
      <c r="G532" t="n">
        <v>61.59</v>
      </c>
      <c r="H532" t="n">
        <v>0.82</v>
      </c>
      <c r="I532" t="n">
        <v>7</v>
      </c>
      <c r="J532" t="n">
        <v>239.96</v>
      </c>
      <c r="K532" t="n">
        <v>56.94</v>
      </c>
      <c r="L532" t="n">
        <v>11</v>
      </c>
      <c r="M532" t="n">
        <v>3</v>
      </c>
      <c r="N532" t="n">
        <v>57.02</v>
      </c>
      <c r="O532" t="n">
        <v>29829.32</v>
      </c>
      <c r="P532" t="n">
        <v>86.18000000000001</v>
      </c>
      <c r="Q532" t="n">
        <v>605.84</v>
      </c>
      <c r="R532" t="n">
        <v>27.97</v>
      </c>
      <c r="S532" t="n">
        <v>21.88</v>
      </c>
      <c r="T532" t="n">
        <v>2028</v>
      </c>
      <c r="U532" t="n">
        <v>0.78</v>
      </c>
      <c r="V532" t="n">
        <v>0.86</v>
      </c>
      <c r="W532" t="n">
        <v>1.01</v>
      </c>
      <c r="X532" t="n">
        <v>0.13</v>
      </c>
      <c r="Y532" t="n">
        <v>1</v>
      </c>
      <c r="Z532" t="n">
        <v>10</v>
      </c>
    </row>
    <row r="533">
      <c r="A533" t="n">
        <v>41</v>
      </c>
      <c r="B533" t="n">
        <v>115</v>
      </c>
      <c r="C533" t="inlineStr">
        <is>
          <t xml:space="preserve">CONCLUIDO	</t>
        </is>
      </c>
      <c r="D533" t="n">
        <v>9.8544</v>
      </c>
      <c r="E533" t="n">
        <v>10.15</v>
      </c>
      <c r="F533" t="n">
        <v>7.18</v>
      </c>
      <c r="G533" t="n">
        <v>61.54</v>
      </c>
      <c r="H533" t="n">
        <v>0.83</v>
      </c>
      <c r="I533" t="n">
        <v>7</v>
      </c>
      <c r="J533" t="n">
        <v>240.4</v>
      </c>
      <c r="K533" t="n">
        <v>56.94</v>
      </c>
      <c r="L533" t="n">
        <v>11.25</v>
      </c>
      <c r="M533" t="n">
        <v>2</v>
      </c>
      <c r="N533" t="n">
        <v>57.21</v>
      </c>
      <c r="O533" t="n">
        <v>29883.27</v>
      </c>
      <c r="P533" t="n">
        <v>85.81</v>
      </c>
      <c r="Q533" t="n">
        <v>605.84</v>
      </c>
      <c r="R533" t="n">
        <v>27.89</v>
      </c>
      <c r="S533" t="n">
        <v>21.88</v>
      </c>
      <c r="T533" t="n">
        <v>1985.23</v>
      </c>
      <c r="U533" t="n">
        <v>0.78</v>
      </c>
      <c r="V533" t="n">
        <v>0.86</v>
      </c>
      <c r="W533" t="n">
        <v>1</v>
      </c>
      <c r="X533" t="n">
        <v>0.12</v>
      </c>
      <c r="Y533" t="n">
        <v>1</v>
      </c>
      <c r="Z533" t="n">
        <v>10</v>
      </c>
    </row>
    <row r="534">
      <c r="A534" t="n">
        <v>42</v>
      </c>
      <c r="B534" t="n">
        <v>115</v>
      </c>
      <c r="C534" t="inlineStr">
        <is>
          <t xml:space="preserve">CONCLUIDO	</t>
        </is>
      </c>
      <c r="D534" t="n">
        <v>9.859500000000001</v>
      </c>
      <c r="E534" t="n">
        <v>10.14</v>
      </c>
      <c r="F534" t="n">
        <v>7.17</v>
      </c>
      <c r="G534" t="n">
        <v>61.5</v>
      </c>
      <c r="H534" t="n">
        <v>0.85</v>
      </c>
      <c r="I534" t="n">
        <v>7</v>
      </c>
      <c r="J534" t="n">
        <v>240.84</v>
      </c>
      <c r="K534" t="n">
        <v>56.94</v>
      </c>
      <c r="L534" t="n">
        <v>11.5</v>
      </c>
      <c r="M534" t="n">
        <v>2</v>
      </c>
      <c r="N534" t="n">
        <v>57.39</v>
      </c>
      <c r="O534" t="n">
        <v>29937.16</v>
      </c>
      <c r="P534" t="n">
        <v>85.56999999999999</v>
      </c>
      <c r="Q534" t="n">
        <v>605.84</v>
      </c>
      <c r="R534" t="n">
        <v>27.63</v>
      </c>
      <c r="S534" t="n">
        <v>21.88</v>
      </c>
      <c r="T534" t="n">
        <v>1857.52</v>
      </c>
      <c r="U534" t="n">
        <v>0.79</v>
      </c>
      <c r="V534" t="n">
        <v>0.86</v>
      </c>
      <c r="W534" t="n">
        <v>1</v>
      </c>
      <c r="X534" t="n">
        <v>0.12</v>
      </c>
      <c r="Y534" t="n">
        <v>1</v>
      </c>
      <c r="Z534" t="n">
        <v>10</v>
      </c>
    </row>
    <row r="535">
      <c r="A535" t="n">
        <v>43</v>
      </c>
      <c r="B535" t="n">
        <v>115</v>
      </c>
      <c r="C535" t="inlineStr">
        <is>
          <t xml:space="preserve">CONCLUIDO	</t>
        </is>
      </c>
      <c r="D535" t="n">
        <v>9.8598</v>
      </c>
      <c r="E535" t="n">
        <v>10.14</v>
      </c>
      <c r="F535" t="n">
        <v>7.17</v>
      </c>
      <c r="G535" t="n">
        <v>61.49</v>
      </c>
      <c r="H535" t="n">
        <v>0.87</v>
      </c>
      <c r="I535" t="n">
        <v>7</v>
      </c>
      <c r="J535" t="n">
        <v>241.27</v>
      </c>
      <c r="K535" t="n">
        <v>56.94</v>
      </c>
      <c r="L535" t="n">
        <v>11.75</v>
      </c>
      <c r="M535" t="n">
        <v>2</v>
      </c>
      <c r="N535" t="n">
        <v>57.58</v>
      </c>
      <c r="O535" t="n">
        <v>29991.11</v>
      </c>
      <c r="P535" t="n">
        <v>85.28</v>
      </c>
      <c r="Q535" t="n">
        <v>605.84</v>
      </c>
      <c r="R535" t="n">
        <v>27.71</v>
      </c>
      <c r="S535" t="n">
        <v>21.88</v>
      </c>
      <c r="T535" t="n">
        <v>1897.94</v>
      </c>
      <c r="U535" t="n">
        <v>0.79</v>
      </c>
      <c r="V535" t="n">
        <v>0.86</v>
      </c>
      <c r="W535" t="n">
        <v>1</v>
      </c>
      <c r="X535" t="n">
        <v>0.12</v>
      </c>
      <c r="Y535" t="n">
        <v>1</v>
      </c>
      <c r="Z535" t="n">
        <v>10</v>
      </c>
    </row>
    <row r="536">
      <c r="A536" t="n">
        <v>44</v>
      </c>
      <c r="B536" t="n">
        <v>115</v>
      </c>
      <c r="C536" t="inlineStr">
        <is>
          <t xml:space="preserve">CONCLUIDO	</t>
        </is>
      </c>
      <c r="D536" t="n">
        <v>9.8536</v>
      </c>
      <c r="E536" t="n">
        <v>10.15</v>
      </c>
      <c r="F536" t="n">
        <v>7.18</v>
      </c>
      <c r="G536" t="n">
        <v>61.55</v>
      </c>
      <c r="H536" t="n">
        <v>0.88</v>
      </c>
      <c r="I536" t="n">
        <v>7</v>
      </c>
      <c r="J536" t="n">
        <v>241.71</v>
      </c>
      <c r="K536" t="n">
        <v>56.94</v>
      </c>
      <c r="L536" t="n">
        <v>12</v>
      </c>
      <c r="M536" t="n">
        <v>0</v>
      </c>
      <c r="N536" t="n">
        <v>57.77</v>
      </c>
      <c r="O536" t="n">
        <v>30045.13</v>
      </c>
      <c r="P536" t="n">
        <v>84.81</v>
      </c>
      <c r="Q536" t="n">
        <v>605.84</v>
      </c>
      <c r="R536" t="n">
        <v>27.86</v>
      </c>
      <c r="S536" t="n">
        <v>21.88</v>
      </c>
      <c r="T536" t="n">
        <v>1969.85</v>
      </c>
      <c r="U536" t="n">
        <v>0.79</v>
      </c>
      <c r="V536" t="n">
        <v>0.86</v>
      </c>
      <c r="W536" t="n">
        <v>1</v>
      </c>
      <c r="X536" t="n">
        <v>0.12</v>
      </c>
      <c r="Y536" t="n">
        <v>1</v>
      </c>
      <c r="Z536" t="n">
        <v>10</v>
      </c>
    </row>
    <row r="537">
      <c r="A537" t="n">
        <v>0</v>
      </c>
      <c r="B537" t="n">
        <v>35</v>
      </c>
      <c r="C537" t="inlineStr">
        <is>
          <t xml:space="preserve">CONCLUIDO	</t>
        </is>
      </c>
      <c r="D537" t="n">
        <v>9.520799999999999</v>
      </c>
      <c r="E537" t="n">
        <v>10.5</v>
      </c>
      <c r="F537" t="n">
        <v>7.89</v>
      </c>
      <c r="G537" t="n">
        <v>11.27</v>
      </c>
      <c r="H537" t="n">
        <v>0.22</v>
      </c>
      <c r="I537" t="n">
        <v>42</v>
      </c>
      <c r="J537" t="n">
        <v>80.84</v>
      </c>
      <c r="K537" t="n">
        <v>35.1</v>
      </c>
      <c r="L537" t="n">
        <v>1</v>
      </c>
      <c r="M537" t="n">
        <v>40</v>
      </c>
      <c r="N537" t="n">
        <v>9.74</v>
      </c>
      <c r="O537" t="n">
        <v>10204.21</v>
      </c>
      <c r="P537" t="n">
        <v>56.33</v>
      </c>
      <c r="Q537" t="n">
        <v>605.87</v>
      </c>
      <c r="R537" t="n">
        <v>50.12</v>
      </c>
      <c r="S537" t="n">
        <v>21.88</v>
      </c>
      <c r="T537" t="n">
        <v>12924.88</v>
      </c>
      <c r="U537" t="n">
        <v>0.44</v>
      </c>
      <c r="V537" t="n">
        <v>0.78</v>
      </c>
      <c r="W537" t="n">
        <v>1.05</v>
      </c>
      <c r="X537" t="n">
        <v>0.83</v>
      </c>
      <c r="Y537" t="n">
        <v>1</v>
      </c>
      <c r="Z537" t="n">
        <v>10</v>
      </c>
    </row>
    <row r="538">
      <c r="A538" t="n">
        <v>1</v>
      </c>
      <c r="B538" t="n">
        <v>35</v>
      </c>
      <c r="C538" t="inlineStr">
        <is>
          <t xml:space="preserve">CONCLUIDO	</t>
        </is>
      </c>
      <c r="D538" t="n">
        <v>9.879799999999999</v>
      </c>
      <c r="E538" t="n">
        <v>10.12</v>
      </c>
      <c r="F538" t="n">
        <v>7.68</v>
      </c>
      <c r="G538" t="n">
        <v>14.4</v>
      </c>
      <c r="H538" t="n">
        <v>0.27</v>
      </c>
      <c r="I538" t="n">
        <v>32</v>
      </c>
      <c r="J538" t="n">
        <v>81.14</v>
      </c>
      <c r="K538" t="n">
        <v>35.1</v>
      </c>
      <c r="L538" t="n">
        <v>1.25</v>
      </c>
      <c r="M538" t="n">
        <v>30</v>
      </c>
      <c r="N538" t="n">
        <v>9.789999999999999</v>
      </c>
      <c r="O538" t="n">
        <v>10241.25</v>
      </c>
      <c r="P538" t="n">
        <v>52.94</v>
      </c>
      <c r="Q538" t="n">
        <v>605.9400000000001</v>
      </c>
      <c r="R538" t="n">
        <v>43.5</v>
      </c>
      <c r="S538" t="n">
        <v>21.88</v>
      </c>
      <c r="T538" t="n">
        <v>9667.15</v>
      </c>
      <c r="U538" t="n">
        <v>0.5</v>
      </c>
      <c r="V538" t="n">
        <v>0.8100000000000001</v>
      </c>
      <c r="W538" t="n">
        <v>1.04</v>
      </c>
      <c r="X538" t="n">
        <v>0.62</v>
      </c>
      <c r="Y538" t="n">
        <v>1</v>
      </c>
      <c r="Z538" t="n">
        <v>10</v>
      </c>
    </row>
    <row r="539">
      <c r="A539" t="n">
        <v>2</v>
      </c>
      <c r="B539" t="n">
        <v>35</v>
      </c>
      <c r="C539" t="inlineStr">
        <is>
          <t xml:space="preserve">CONCLUIDO	</t>
        </is>
      </c>
      <c r="D539" t="n">
        <v>10.1388</v>
      </c>
      <c r="E539" t="n">
        <v>9.859999999999999</v>
      </c>
      <c r="F539" t="n">
        <v>7.54</v>
      </c>
      <c r="G539" t="n">
        <v>18.1</v>
      </c>
      <c r="H539" t="n">
        <v>0.32</v>
      </c>
      <c r="I539" t="n">
        <v>25</v>
      </c>
      <c r="J539" t="n">
        <v>81.44</v>
      </c>
      <c r="K539" t="n">
        <v>35.1</v>
      </c>
      <c r="L539" t="n">
        <v>1.5</v>
      </c>
      <c r="M539" t="n">
        <v>23</v>
      </c>
      <c r="N539" t="n">
        <v>9.84</v>
      </c>
      <c r="O539" t="n">
        <v>10278.32</v>
      </c>
      <c r="P539" t="n">
        <v>50.09</v>
      </c>
      <c r="Q539" t="n">
        <v>605.84</v>
      </c>
      <c r="R539" t="n">
        <v>39.31</v>
      </c>
      <c r="S539" t="n">
        <v>21.88</v>
      </c>
      <c r="T539" t="n">
        <v>7606.23</v>
      </c>
      <c r="U539" t="n">
        <v>0.5600000000000001</v>
      </c>
      <c r="V539" t="n">
        <v>0.82</v>
      </c>
      <c r="W539" t="n">
        <v>1.03</v>
      </c>
      <c r="X539" t="n">
        <v>0.48</v>
      </c>
      <c r="Y539" t="n">
        <v>1</v>
      </c>
      <c r="Z539" t="n">
        <v>10</v>
      </c>
    </row>
    <row r="540">
      <c r="A540" t="n">
        <v>3</v>
      </c>
      <c r="B540" t="n">
        <v>35</v>
      </c>
      <c r="C540" t="inlineStr">
        <is>
          <t xml:space="preserve">CONCLUIDO	</t>
        </is>
      </c>
      <c r="D540" t="n">
        <v>10.2945</v>
      </c>
      <c r="E540" t="n">
        <v>9.710000000000001</v>
      </c>
      <c r="F540" t="n">
        <v>7.46</v>
      </c>
      <c r="G540" t="n">
        <v>21.32</v>
      </c>
      <c r="H540" t="n">
        <v>0.38</v>
      </c>
      <c r="I540" t="n">
        <v>21</v>
      </c>
      <c r="J540" t="n">
        <v>81.73999999999999</v>
      </c>
      <c r="K540" t="n">
        <v>35.1</v>
      </c>
      <c r="L540" t="n">
        <v>1.75</v>
      </c>
      <c r="M540" t="n">
        <v>14</v>
      </c>
      <c r="N540" t="n">
        <v>9.890000000000001</v>
      </c>
      <c r="O540" t="n">
        <v>10315.41</v>
      </c>
      <c r="P540" t="n">
        <v>47.77</v>
      </c>
      <c r="Q540" t="n">
        <v>605.9</v>
      </c>
      <c r="R540" t="n">
        <v>36.39</v>
      </c>
      <c r="S540" t="n">
        <v>21.88</v>
      </c>
      <c r="T540" t="n">
        <v>6166.38</v>
      </c>
      <c r="U540" t="n">
        <v>0.6</v>
      </c>
      <c r="V540" t="n">
        <v>0.83</v>
      </c>
      <c r="W540" t="n">
        <v>1.03</v>
      </c>
      <c r="X540" t="n">
        <v>0.4</v>
      </c>
      <c r="Y540" t="n">
        <v>1</v>
      </c>
      <c r="Z540" t="n">
        <v>10</v>
      </c>
    </row>
    <row r="541">
      <c r="A541" t="n">
        <v>4</v>
      </c>
      <c r="B541" t="n">
        <v>35</v>
      </c>
      <c r="C541" t="inlineStr">
        <is>
          <t xml:space="preserve">CONCLUIDO	</t>
        </is>
      </c>
      <c r="D541" t="n">
        <v>10.3773</v>
      </c>
      <c r="E541" t="n">
        <v>9.640000000000001</v>
      </c>
      <c r="F541" t="n">
        <v>7.42</v>
      </c>
      <c r="G541" t="n">
        <v>23.42</v>
      </c>
      <c r="H541" t="n">
        <v>0.43</v>
      </c>
      <c r="I541" t="n">
        <v>19</v>
      </c>
      <c r="J541" t="n">
        <v>82.04000000000001</v>
      </c>
      <c r="K541" t="n">
        <v>35.1</v>
      </c>
      <c r="L541" t="n">
        <v>2</v>
      </c>
      <c r="M541" t="n">
        <v>6</v>
      </c>
      <c r="N541" t="n">
        <v>9.94</v>
      </c>
      <c r="O541" t="n">
        <v>10352.53</v>
      </c>
      <c r="P541" t="n">
        <v>46.62</v>
      </c>
      <c r="Q541" t="n">
        <v>605.99</v>
      </c>
      <c r="R541" t="n">
        <v>34.91</v>
      </c>
      <c r="S541" t="n">
        <v>21.88</v>
      </c>
      <c r="T541" t="n">
        <v>5434.93</v>
      </c>
      <c r="U541" t="n">
        <v>0.63</v>
      </c>
      <c r="V541" t="n">
        <v>0.83</v>
      </c>
      <c r="W541" t="n">
        <v>1.03</v>
      </c>
      <c r="X541" t="n">
        <v>0.36</v>
      </c>
      <c r="Y541" t="n">
        <v>1</v>
      </c>
      <c r="Z541" t="n">
        <v>10</v>
      </c>
    </row>
    <row r="542">
      <c r="A542" t="n">
        <v>5</v>
      </c>
      <c r="B542" t="n">
        <v>35</v>
      </c>
      <c r="C542" t="inlineStr">
        <is>
          <t xml:space="preserve">CONCLUIDO	</t>
        </is>
      </c>
      <c r="D542" t="n">
        <v>10.3615</v>
      </c>
      <c r="E542" t="n">
        <v>9.65</v>
      </c>
      <c r="F542" t="n">
        <v>7.43</v>
      </c>
      <c r="G542" t="n">
        <v>23.47</v>
      </c>
      <c r="H542" t="n">
        <v>0.48</v>
      </c>
      <c r="I542" t="n">
        <v>19</v>
      </c>
      <c r="J542" t="n">
        <v>82.34</v>
      </c>
      <c r="K542" t="n">
        <v>35.1</v>
      </c>
      <c r="L542" t="n">
        <v>2.25</v>
      </c>
      <c r="M542" t="n">
        <v>0</v>
      </c>
      <c r="N542" t="n">
        <v>9.99</v>
      </c>
      <c r="O542" t="n">
        <v>10389.66</v>
      </c>
      <c r="P542" t="n">
        <v>46.66</v>
      </c>
      <c r="Q542" t="n">
        <v>606.03</v>
      </c>
      <c r="R542" t="n">
        <v>35</v>
      </c>
      <c r="S542" t="n">
        <v>21.88</v>
      </c>
      <c r="T542" t="n">
        <v>5481.28</v>
      </c>
      <c r="U542" t="n">
        <v>0.63</v>
      </c>
      <c r="V542" t="n">
        <v>0.83</v>
      </c>
      <c r="W542" t="n">
        <v>1.04</v>
      </c>
      <c r="X542" t="n">
        <v>0.37</v>
      </c>
      <c r="Y542" t="n">
        <v>1</v>
      </c>
      <c r="Z542" t="n">
        <v>10</v>
      </c>
    </row>
    <row r="543">
      <c r="A543" t="n">
        <v>0</v>
      </c>
      <c r="B543" t="n">
        <v>50</v>
      </c>
      <c r="C543" t="inlineStr">
        <is>
          <t xml:space="preserve">CONCLUIDO	</t>
        </is>
      </c>
      <c r="D543" t="n">
        <v>8.796099999999999</v>
      </c>
      <c r="E543" t="n">
        <v>11.37</v>
      </c>
      <c r="F543" t="n">
        <v>8.130000000000001</v>
      </c>
      <c r="G543" t="n">
        <v>9.039999999999999</v>
      </c>
      <c r="H543" t="n">
        <v>0.16</v>
      </c>
      <c r="I543" t="n">
        <v>54</v>
      </c>
      <c r="J543" t="n">
        <v>107.41</v>
      </c>
      <c r="K543" t="n">
        <v>41.65</v>
      </c>
      <c r="L543" t="n">
        <v>1</v>
      </c>
      <c r="M543" t="n">
        <v>52</v>
      </c>
      <c r="N543" t="n">
        <v>14.77</v>
      </c>
      <c r="O543" t="n">
        <v>13481.73</v>
      </c>
      <c r="P543" t="n">
        <v>73.59999999999999</v>
      </c>
      <c r="Q543" t="n">
        <v>605.92</v>
      </c>
      <c r="R543" t="n">
        <v>57.45</v>
      </c>
      <c r="S543" t="n">
        <v>21.88</v>
      </c>
      <c r="T543" t="n">
        <v>16533.44</v>
      </c>
      <c r="U543" t="n">
        <v>0.38</v>
      </c>
      <c r="V543" t="n">
        <v>0.76</v>
      </c>
      <c r="W543" t="n">
        <v>1.08</v>
      </c>
      <c r="X543" t="n">
        <v>1.07</v>
      </c>
      <c r="Y543" t="n">
        <v>1</v>
      </c>
      <c r="Z543" t="n">
        <v>10</v>
      </c>
    </row>
    <row r="544">
      <c r="A544" t="n">
        <v>1</v>
      </c>
      <c r="B544" t="n">
        <v>50</v>
      </c>
      <c r="C544" t="inlineStr">
        <is>
          <t xml:space="preserve">CONCLUIDO	</t>
        </is>
      </c>
      <c r="D544" t="n">
        <v>9.2476</v>
      </c>
      <c r="E544" t="n">
        <v>10.81</v>
      </c>
      <c r="F544" t="n">
        <v>7.87</v>
      </c>
      <c r="G544" t="n">
        <v>11.51</v>
      </c>
      <c r="H544" t="n">
        <v>0.2</v>
      </c>
      <c r="I544" t="n">
        <v>41</v>
      </c>
      <c r="J544" t="n">
        <v>107.73</v>
      </c>
      <c r="K544" t="n">
        <v>41.65</v>
      </c>
      <c r="L544" t="n">
        <v>1.25</v>
      </c>
      <c r="M544" t="n">
        <v>39</v>
      </c>
      <c r="N544" t="n">
        <v>14.83</v>
      </c>
      <c r="O544" t="n">
        <v>13520.81</v>
      </c>
      <c r="P544" t="n">
        <v>69.72</v>
      </c>
      <c r="Q544" t="n">
        <v>605.9299999999999</v>
      </c>
      <c r="R544" t="n">
        <v>49.26</v>
      </c>
      <c r="S544" t="n">
        <v>21.88</v>
      </c>
      <c r="T544" t="n">
        <v>12503.9</v>
      </c>
      <c r="U544" t="n">
        <v>0.44</v>
      </c>
      <c r="V544" t="n">
        <v>0.79</v>
      </c>
      <c r="W544" t="n">
        <v>1.06</v>
      </c>
      <c r="X544" t="n">
        <v>0.8100000000000001</v>
      </c>
      <c r="Y544" t="n">
        <v>1</v>
      </c>
      <c r="Z544" t="n">
        <v>10</v>
      </c>
    </row>
    <row r="545">
      <c r="A545" t="n">
        <v>2</v>
      </c>
      <c r="B545" t="n">
        <v>50</v>
      </c>
      <c r="C545" t="inlineStr">
        <is>
          <t xml:space="preserve">CONCLUIDO	</t>
        </is>
      </c>
      <c r="D545" t="n">
        <v>9.5503</v>
      </c>
      <c r="E545" t="n">
        <v>10.47</v>
      </c>
      <c r="F545" t="n">
        <v>7.7</v>
      </c>
      <c r="G545" t="n">
        <v>14</v>
      </c>
      <c r="H545" t="n">
        <v>0.24</v>
      </c>
      <c r="I545" t="n">
        <v>33</v>
      </c>
      <c r="J545" t="n">
        <v>108.05</v>
      </c>
      <c r="K545" t="n">
        <v>41.65</v>
      </c>
      <c r="L545" t="n">
        <v>1.5</v>
      </c>
      <c r="M545" t="n">
        <v>31</v>
      </c>
      <c r="N545" t="n">
        <v>14.9</v>
      </c>
      <c r="O545" t="n">
        <v>13559.91</v>
      </c>
      <c r="P545" t="n">
        <v>67.05</v>
      </c>
      <c r="Q545" t="n">
        <v>605.87</v>
      </c>
      <c r="R545" t="n">
        <v>44.16</v>
      </c>
      <c r="S545" t="n">
        <v>21.88</v>
      </c>
      <c r="T545" t="n">
        <v>9993.6</v>
      </c>
      <c r="U545" t="n">
        <v>0.5</v>
      </c>
      <c r="V545" t="n">
        <v>0.8</v>
      </c>
      <c r="W545" t="n">
        <v>1.04</v>
      </c>
      <c r="X545" t="n">
        <v>0.64</v>
      </c>
      <c r="Y545" t="n">
        <v>1</v>
      </c>
      <c r="Z545" t="n">
        <v>10</v>
      </c>
    </row>
    <row r="546">
      <c r="A546" t="n">
        <v>3</v>
      </c>
      <c r="B546" t="n">
        <v>50</v>
      </c>
      <c r="C546" t="inlineStr">
        <is>
          <t xml:space="preserve">CONCLUIDO	</t>
        </is>
      </c>
      <c r="D546" t="n">
        <v>9.745799999999999</v>
      </c>
      <c r="E546" t="n">
        <v>10.26</v>
      </c>
      <c r="F546" t="n">
        <v>7.6</v>
      </c>
      <c r="G546" t="n">
        <v>16.29</v>
      </c>
      <c r="H546" t="n">
        <v>0.28</v>
      </c>
      <c r="I546" t="n">
        <v>28</v>
      </c>
      <c r="J546" t="n">
        <v>108.37</v>
      </c>
      <c r="K546" t="n">
        <v>41.65</v>
      </c>
      <c r="L546" t="n">
        <v>1.75</v>
      </c>
      <c r="M546" t="n">
        <v>26</v>
      </c>
      <c r="N546" t="n">
        <v>14.97</v>
      </c>
      <c r="O546" t="n">
        <v>13599.17</v>
      </c>
      <c r="P546" t="n">
        <v>64.7</v>
      </c>
      <c r="Q546" t="n">
        <v>605.92</v>
      </c>
      <c r="R546" t="n">
        <v>41.16</v>
      </c>
      <c r="S546" t="n">
        <v>21.88</v>
      </c>
      <c r="T546" t="n">
        <v>8516.5</v>
      </c>
      <c r="U546" t="n">
        <v>0.53</v>
      </c>
      <c r="V546" t="n">
        <v>0.8100000000000001</v>
      </c>
      <c r="W546" t="n">
        <v>1.03</v>
      </c>
      <c r="X546" t="n">
        <v>0.54</v>
      </c>
      <c r="Y546" t="n">
        <v>1</v>
      </c>
      <c r="Z546" t="n">
        <v>10</v>
      </c>
    </row>
    <row r="547">
      <c r="A547" t="n">
        <v>4</v>
      </c>
      <c r="B547" t="n">
        <v>50</v>
      </c>
      <c r="C547" t="inlineStr">
        <is>
          <t xml:space="preserve">CONCLUIDO	</t>
        </is>
      </c>
      <c r="D547" t="n">
        <v>9.906700000000001</v>
      </c>
      <c r="E547" t="n">
        <v>10.09</v>
      </c>
      <c r="F547" t="n">
        <v>7.52</v>
      </c>
      <c r="G547" t="n">
        <v>18.81</v>
      </c>
      <c r="H547" t="n">
        <v>0.32</v>
      </c>
      <c r="I547" t="n">
        <v>24</v>
      </c>
      <c r="J547" t="n">
        <v>108.68</v>
      </c>
      <c r="K547" t="n">
        <v>41.65</v>
      </c>
      <c r="L547" t="n">
        <v>2</v>
      </c>
      <c r="M547" t="n">
        <v>22</v>
      </c>
      <c r="N547" t="n">
        <v>15.03</v>
      </c>
      <c r="O547" t="n">
        <v>13638.32</v>
      </c>
      <c r="P547" t="n">
        <v>62.85</v>
      </c>
      <c r="Q547" t="n">
        <v>605.88</v>
      </c>
      <c r="R547" t="n">
        <v>38.78</v>
      </c>
      <c r="S547" t="n">
        <v>21.88</v>
      </c>
      <c r="T547" t="n">
        <v>7344.65</v>
      </c>
      <c r="U547" t="n">
        <v>0.5600000000000001</v>
      </c>
      <c r="V547" t="n">
        <v>0.82</v>
      </c>
      <c r="W547" t="n">
        <v>1.02</v>
      </c>
      <c r="X547" t="n">
        <v>0.47</v>
      </c>
      <c r="Y547" t="n">
        <v>1</v>
      </c>
      <c r="Z547" t="n">
        <v>10</v>
      </c>
    </row>
    <row r="548">
      <c r="A548" t="n">
        <v>5</v>
      </c>
      <c r="B548" t="n">
        <v>50</v>
      </c>
      <c r="C548" t="inlineStr">
        <is>
          <t xml:space="preserve">CONCLUIDO	</t>
        </is>
      </c>
      <c r="D548" t="n">
        <v>10.0396</v>
      </c>
      <c r="E548" t="n">
        <v>9.960000000000001</v>
      </c>
      <c r="F548" t="n">
        <v>7.46</v>
      </c>
      <c r="G548" t="n">
        <v>21.31</v>
      </c>
      <c r="H548" t="n">
        <v>0.36</v>
      </c>
      <c r="I548" t="n">
        <v>21</v>
      </c>
      <c r="J548" t="n">
        <v>109</v>
      </c>
      <c r="K548" t="n">
        <v>41.65</v>
      </c>
      <c r="L548" t="n">
        <v>2.25</v>
      </c>
      <c r="M548" t="n">
        <v>19</v>
      </c>
      <c r="N548" t="n">
        <v>15.1</v>
      </c>
      <c r="O548" t="n">
        <v>13677.51</v>
      </c>
      <c r="P548" t="n">
        <v>60.73</v>
      </c>
      <c r="Q548" t="n">
        <v>605.87</v>
      </c>
      <c r="R548" t="n">
        <v>36.59</v>
      </c>
      <c r="S548" t="n">
        <v>21.88</v>
      </c>
      <c r="T548" t="n">
        <v>6267.34</v>
      </c>
      <c r="U548" t="n">
        <v>0.6</v>
      </c>
      <c r="V548" t="n">
        <v>0.83</v>
      </c>
      <c r="W548" t="n">
        <v>1.02</v>
      </c>
      <c r="X548" t="n">
        <v>0.4</v>
      </c>
      <c r="Y548" t="n">
        <v>1</v>
      </c>
      <c r="Z548" t="n">
        <v>10</v>
      </c>
    </row>
    <row r="549">
      <c r="A549" t="n">
        <v>6</v>
      </c>
      <c r="B549" t="n">
        <v>50</v>
      </c>
      <c r="C549" t="inlineStr">
        <is>
          <t xml:space="preserve">CONCLUIDO	</t>
        </is>
      </c>
      <c r="D549" t="n">
        <v>10.1637</v>
      </c>
      <c r="E549" t="n">
        <v>9.84</v>
      </c>
      <c r="F549" t="n">
        <v>7.4</v>
      </c>
      <c r="G549" t="n">
        <v>24.68</v>
      </c>
      <c r="H549" t="n">
        <v>0.4</v>
      </c>
      <c r="I549" t="n">
        <v>18</v>
      </c>
      <c r="J549" t="n">
        <v>109.32</v>
      </c>
      <c r="K549" t="n">
        <v>41.65</v>
      </c>
      <c r="L549" t="n">
        <v>2.5</v>
      </c>
      <c r="M549" t="n">
        <v>16</v>
      </c>
      <c r="N549" t="n">
        <v>15.17</v>
      </c>
      <c r="O549" t="n">
        <v>13716.72</v>
      </c>
      <c r="P549" t="n">
        <v>58.69</v>
      </c>
      <c r="Q549" t="n">
        <v>605.97</v>
      </c>
      <c r="R549" t="n">
        <v>35.05</v>
      </c>
      <c r="S549" t="n">
        <v>21.88</v>
      </c>
      <c r="T549" t="n">
        <v>5512.63</v>
      </c>
      <c r="U549" t="n">
        <v>0.62</v>
      </c>
      <c r="V549" t="n">
        <v>0.84</v>
      </c>
      <c r="W549" t="n">
        <v>1.01</v>
      </c>
      <c r="X549" t="n">
        <v>0.34</v>
      </c>
      <c r="Y549" t="n">
        <v>1</v>
      </c>
      <c r="Z549" t="n">
        <v>10</v>
      </c>
    </row>
    <row r="550">
      <c r="A550" t="n">
        <v>7</v>
      </c>
      <c r="B550" t="n">
        <v>50</v>
      </c>
      <c r="C550" t="inlineStr">
        <is>
          <t xml:space="preserve">CONCLUIDO	</t>
        </is>
      </c>
      <c r="D550" t="n">
        <v>10.264</v>
      </c>
      <c r="E550" t="n">
        <v>9.74</v>
      </c>
      <c r="F550" t="n">
        <v>7.35</v>
      </c>
      <c r="G550" t="n">
        <v>27.57</v>
      </c>
      <c r="H550" t="n">
        <v>0.44</v>
      </c>
      <c r="I550" t="n">
        <v>16</v>
      </c>
      <c r="J550" t="n">
        <v>109.64</v>
      </c>
      <c r="K550" t="n">
        <v>41.65</v>
      </c>
      <c r="L550" t="n">
        <v>2.75</v>
      </c>
      <c r="M550" t="n">
        <v>14</v>
      </c>
      <c r="N550" t="n">
        <v>15.24</v>
      </c>
      <c r="O550" t="n">
        <v>13755.95</v>
      </c>
      <c r="P550" t="n">
        <v>57.19</v>
      </c>
      <c r="Q550" t="n">
        <v>605.9</v>
      </c>
      <c r="R550" t="n">
        <v>33.4</v>
      </c>
      <c r="S550" t="n">
        <v>21.88</v>
      </c>
      <c r="T550" t="n">
        <v>4695.17</v>
      </c>
      <c r="U550" t="n">
        <v>0.66</v>
      </c>
      <c r="V550" t="n">
        <v>0.84</v>
      </c>
      <c r="W550" t="n">
        <v>1.01</v>
      </c>
      <c r="X550" t="n">
        <v>0.29</v>
      </c>
      <c r="Y550" t="n">
        <v>1</v>
      </c>
      <c r="Z550" t="n">
        <v>10</v>
      </c>
    </row>
    <row r="551">
      <c r="A551" t="n">
        <v>8</v>
      </c>
      <c r="B551" t="n">
        <v>50</v>
      </c>
      <c r="C551" t="inlineStr">
        <is>
          <t xml:space="preserve">CONCLUIDO	</t>
        </is>
      </c>
      <c r="D551" t="n">
        <v>10.2984</v>
      </c>
      <c r="E551" t="n">
        <v>9.710000000000001</v>
      </c>
      <c r="F551" t="n">
        <v>7.34</v>
      </c>
      <c r="G551" t="n">
        <v>29.36</v>
      </c>
      <c r="H551" t="n">
        <v>0.48</v>
      </c>
      <c r="I551" t="n">
        <v>15</v>
      </c>
      <c r="J551" t="n">
        <v>109.96</v>
      </c>
      <c r="K551" t="n">
        <v>41.65</v>
      </c>
      <c r="L551" t="n">
        <v>3</v>
      </c>
      <c r="M551" t="n">
        <v>9</v>
      </c>
      <c r="N551" t="n">
        <v>15.31</v>
      </c>
      <c r="O551" t="n">
        <v>13795.21</v>
      </c>
      <c r="P551" t="n">
        <v>54.88</v>
      </c>
      <c r="Q551" t="n">
        <v>605.9299999999999</v>
      </c>
      <c r="R551" t="n">
        <v>32.76</v>
      </c>
      <c r="S551" t="n">
        <v>21.88</v>
      </c>
      <c r="T551" t="n">
        <v>4379.76</v>
      </c>
      <c r="U551" t="n">
        <v>0.67</v>
      </c>
      <c r="V551" t="n">
        <v>0.84</v>
      </c>
      <c r="W551" t="n">
        <v>1.02</v>
      </c>
      <c r="X551" t="n">
        <v>0.28</v>
      </c>
      <c r="Y551" t="n">
        <v>1</v>
      </c>
      <c r="Z551" t="n">
        <v>10</v>
      </c>
    </row>
    <row r="552">
      <c r="A552" t="n">
        <v>9</v>
      </c>
      <c r="B552" t="n">
        <v>50</v>
      </c>
      <c r="C552" t="inlineStr">
        <is>
          <t xml:space="preserve">CONCLUIDO	</t>
        </is>
      </c>
      <c r="D552" t="n">
        <v>10.3401</v>
      </c>
      <c r="E552" t="n">
        <v>9.67</v>
      </c>
      <c r="F552" t="n">
        <v>7.32</v>
      </c>
      <c r="G552" t="n">
        <v>31.39</v>
      </c>
      <c r="H552" t="n">
        <v>0.52</v>
      </c>
      <c r="I552" t="n">
        <v>14</v>
      </c>
      <c r="J552" t="n">
        <v>110.27</v>
      </c>
      <c r="K552" t="n">
        <v>41.65</v>
      </c>
      <c r="L552" t="n">
        <v>3.25</v>
      </c>
      <c r="M552" t="n">
        <v>4</v>
      </c>
      <c r="N552" t="n">
        <v>15.37</v>
      </c>
      <c r="O552" t="n">
        <v>13834.5</v>
      </c>
      <c r="P552" t="n">
        <v>54.66</v>
      </c>
      <c r="Q552" t="n">
        <v>605.86</v>
      </c>
      <c r="R552" t="n">
        <v>32.13</v>
      </c>
      <c r="S552" t="n">
        <v>21.88</v>
      </c>
      <c r="T552" t="n">
        <v>4073.03</v>
      </c>
      <c r="U552" t="n">
        <v>0.68</v>
      </c>
      <c r="V552" t="n">
        <v>0.84</v>
      </c>
      <c r="W552" t="n">
        <v>1.02</v>
      </c>
      <c r="X552" t="n">
        <v>0.27</v>
      </c>
      <c r="Y552" t="n">
        <v>1</v>
      </c>
      <c r="Z552" t="n">
        <v>10</v>
      </c>
    </row>
    <row r="553">
      <c r="A553" t="n">
        <v>10</v>
      </c>
      <c r="B553" t="n">
        <v>50</v>
      </c>
      <c r="C553" t="inlineStr">
        <is>
          <t xml:space="preserve">CONCLUIDO	</t>
        </is>
      </c>
      <c r="D553" t="n">
        <v>10.3347</v>
      </c>
      <c r="E553" t="n">
        <v>9.68</v>
      </c>
      <c r="F553" t="n">
        <v>7.33</v>
      </c>
      <c r="G553" t="n">
        <v>31.41</v>
      </c>
      <c r="H553" t="n">
        <v>0.5600000000000001</v>
      </c>
      <c r="I553" t="n">
        <v>14</v>
      </c>
      <c r="J553" t="n">
        <v>110.59</v>
      </c>
      <c r="K553" t="n">
        <v>41.65</v>
      </c>
      <c r="L553" t="n">
        <v>3.5</v>
      </c>
      <c r="M553" t="n">
        <v>2</v>
      </c>
      <c r="N553" t="n">
        <v>15.44</v>
      </c>
      <c r="O553" t="n">
        <v>13873.81</v>
      </c>
      <c r="P553" t="n">
        <v>54.79</v>
      </c>
      <c r="Q553" t="n">
        <v>605.9299999999999</v>
      </c>
      <c r="R553" t="n">
        <v>32.16</v>
      </c>
      <c r="S553" t="n">
        <v>21.88</v>
      </c>
      <c r="T553" t="n">
        <v>4085.66</v>
      </c>
      <c r="U553" t="n">
        <v>0.68</v>
      </c>
      <c r="V553" t="n">
        <v>0.84</v>
      </c>
      <c r="W553" t="n">
        <v>1.02</v>
      </c>
      <c r="X553" t="n">
        <v>0.27</v>
      </c>
      <c r="Y553" t="n">
        <v>1</v>
      </c>
      <c r="Z553" t="n">
        <v>10</v>
      </c>
    </row>
    <row r="554">
      <c r="A554" t="n">
        <v>11</v>
      </c>
      <c r="B554" t="n">
        <v>50</v>
      </c>
      <c r="C554" t="inlineStr">
        <is>
          <t xml:space="preserve">CONCLUIDO	</t>
        </is>
      </c>
      <c r="D554" t="n">
        <v>10.33</v>
      </c>
      <c r="E554" t="n">
        <v>9.68</v>
      </c>
      <c r="F554" t="n">
        <v>7.33</v>
      </c>
      <c r="G554" t="n">
        <v>31.43</v>
      </c>
      <c r="H554" t="n">
        <v>0.6</v>
      </c>
      <c r="I554" t="n">
        <v>14</v>
      </c>
      <c r="J554" t="n">
        <v>110.91</v>
      </c>
      <c r="K554" t="n">
        <v>41.65</v>
      </c>
      <c r="L554" t="n">
        <v>3.75</v>
      </c>
      <c r="M554" t="n">
        <v>0</v>
      </c>
      <c r="N554" t="n">
        <v>15.51</v>
      </c>
      <c r="O554" t="n">
        <v>13913.15</v>
      </c>
      <c r="P554" t="n">
        <v>54.55</v>
      </c>
      <c r="Q554" t="n">
        <v>605.89</v>
      </c>
      <c r="R554" t="n">
        <v>32.21</v>
      </c>
      <c r="S554" t="n">
        <v>21.88</v>
      </c>
      <c r="T554" t="n">
        <v>4110.01</v>
      </c>
      <c r="U554" t="n">
        <v>0.68</v>
      </c>
      <c r="V554" t="n">
        <v>0.84</v>
      </c>
      <c r="W554" t="n">
        <v>1.03</v>
      </c>
      <c r="X554" t="n">
        <v>0.28</v>
      </c>
      <c r="Y554" t="n">
        <v>1</v>
      </c>
      <c r="Z554" t="n">
        <v>10</v>
      </c>
    </row>
    <row r="555">
      <c r="A555" t="n">
        <v>0</v>
      </c>
      <c r="B555" t="n">
        <v>25</v>
      </c>
      <c r="C555" t="inlineStr">
        <is>
          <t xml:space="preserve">CONCLUIDO	</t>
        </is>
      </c>
      <c r="D555" t="n">
        <v>10.1203</v>
      </c>
      <c r="E555" t="n">
        <v>9.880000000000001</v>
      </c>
      <c r="F555" t="n">
        <v>7.65</v>
      </c>
      <c r="G555" t="n">
        <v>14.82</v>
      </c>
      <c r="H555" t="n">
        <v>0.28</v>
      </c>
      <c r="I555" t="n">
        <v>31</v>
      </c>
      <c r="J555" t="n">
        <v>61.76</v>
      </c>
      <c r="K555" t="n">
        <v>28.92</v>
      </c>
      <c r="L555" t="n">
        <v>1</v>
      </c>
      <c r="M555" t="n">
        <v>26</v>
      </c>
      <c r="N555" t="n">
        <v>6.84</v>
      </c>
      <c r="O555" t="n">
        <v>7851.41</v>
      </c>
      <c r="P555" t="n">
        <v>41.78</v>
      </c>
      <c r="Q555" t="n">
        <v>605.9</v>
      </c>
      <c r="R555" t="n">
        <v>42.81</v>
      </c>
      <c r="S555" t="n">
        <v>21.88</v>
      </c>
      <c r="T555" t="n">
        <v>9325.68</v>
      </c>
      <c r="U555" t="n">
        <v>0.51</v>
      </c>
      <c r="V555" t="n">
        <v>0.8100000000000001</v>
      </c>
      <c r="W555" t="n">
        <v>1.04</v>
      </c>
      <c r="X555" t="n">
        <v>0.6</v>
      </c>
      <c r="Y555" t="n">
        <v>1</v>
      </c>
      <c r="Z555" t="n">
        <v>10</v>
      </c>
    </row>
    <row r="556">
      <c r="A556" t="n">
        <v>1</v>
      </c>
      <c r="B556" t="n">
        <v>25</v>
      </c>
      <c r="C556" t="inlineStr">
        <is>
          <t xml:space="preserve">CONCLUIDO	</t>
        </is>
      </c>
      <c r="D556" t="n">
        <v>10.2769</v>
      </c>
      <c r="E556" t="n">
        <v>9.73</v>
      </c>
      <c r="F556" t="n">
        <v>7.57</v>
      </c>
      <c r="G556" t="n">
        <v>17.48</v>
      </c>
      <c r="H556" t="n">
        <v>0.35</v>
      </c>
      <c r="I556" t="n">
        <v>26</v>
      </c>
      <c r="J556" t="n">
        <v>62.05</v>
      </c>
      <c r="K556" t="n">
        <v>28.92</v>
      </c>
      <c r="L556" t="n">
        <v>1.25</v>
      </c>
      <c r="M556" t="n">
        <v>7</v>
      </c>
      <c r="N556" t="n">
        <v>6.88</v>
      </c>
      <c r="O556" t="n">
        <v>7887.12</v>
      </c>
      <c r="P556" t="n">
        <v>39.93</v>
      </c>
      <c r="Q556" t="n">
        <v>606.01</v>
      </c>
      <c r="R556" t="n">
        <v>39.37</v>
      </c>
      <c r="S556" t="n">
        <v>21.88</v>
      </c>
      <c r="T556" t="n">
        <v>7631.27</v>
      </c>
      <c r="U556" t="n">
        <v>0.5600000000000001</v>
      </c>
      <c r="V556" t="n">
        <v>0.82</v>
      </c>
      <c r="W556" t="n">
        <v>1.06</v>
      </c>
      <c r="X556" t="n">
        <v>0.52</v>
      </c>
      <c r="Y556" t="n">
        <v>1</v>
      </c>
      <c r="Z556" t="n">
        <v>10</v>
      </c>
    </row>
    <row r="557">
      <c r="A557" t="n">
        <v>2</v>
      </c>
      <c r="B557" t="n">
        <v>25</v>
      </c>
      <c r="C557" t="inlineStr">
        <is>
          <t xml:space="preserve">CONCLUIDO	</t>
        </is>
      </c>
      <c r="D557" t="n">
        <v>10.259</v>
      </c>
      <c r="E557" t="n">
        <v>9.75</v>
      </c>
      <c r="F557" t="n">
        <v>7.59</v>
      </c>
      <c r="G557" t="n">
        <v>17.52</v>
      </c>
      <c r="H557" t="n">
        <v>0.42</v>
      </c>
      <c r="I557" t="n">
        <v>26</v>
      </c>
      <c r="J557" t="n">
        <v>62.34</v>
      </c>
      <c r="K557" t="n">
        <v>28.92</v>
      </c>
      <c r="L557" t="n">
        <v>1.5</v>
      </c>
      <c r="M557" t="n">
        <v>0</v>
      </c>
      <c r="N557" t="n">
        <v>6.92</v>
      </c>
      <c r="O557" t="n">
        <v>7922.85</v>
      </c>
      <c r="P557" t="n">
        <v>40.16</v>
      </c>
      <c r="Q557" t="n">
        <v>606.08</v>
      </c>
      <c r="R557" t="n">
        <v>39.82</v>
      </c>
      <c r="S557" t="n">
        <v>21.88</v>
      </c>
      <c r="T557" t="n">
        <v>7854.96</v>
      </c>
      <c r="U557" t="n">
        <v>0.55</v>
      </c>
      <c r="V557" t="n">
        <v>0.82</v>
      </c>
      <c r="W557" t="n">
        <v>1.06</v>
      </c>
      <c r="X557" t="n">
        <v>0.53</v>
      </c>
      <c r="Y557" t="n">
        <v>1</v>
      </c>
      <c r="Z557" t="n">
        <v>10</v>
      </c>
    </row>
    <row r="558">
      <c r="A558" t="n">
        <v>0</v>
      </c>
      <c r="B558" t="n">
        <v>85</v>
      </c>
      <c r="C558" t="inlineStr">
        <is>
          <t xml:space="preserve">CONCLUIDO	</t>
        </is>
      </c>
      <c r="D558" t="n">
        <v>7.2876</v>
      </c>
      <c r="E558" t="n">
        <v>13.72</v>
      </c>
      <c r="F558" t="n">
        <v>8.67</v>
      </c>
      <c r="G558" t="n">
        <v>6.59</v>
      </c>
      <c r="H558" t="n">
        <v>0.11</v>
      </c>
      <c r="I558" t="n">
        <v>79</v>
      </c>
      <c r="J558" t="n">
        <v>167.88</v>
      </c>
      <c r="K558" t="n">
        <v>51.39</v>
      </c>
      <c r="L558" t="n">
        <v>1</v>
      </c>
      <c r="M558" t="n">
        <v>77</v>
      </c>
      <c r="N558" t="n">
        <v>30.49</v>
      </c>
      <c r="O558" t="n">
        <v>20939.59</v>
      </c>
      <c r="P558" t="n">
        <v>108.13</v>
      </c>
      <c r="Q558" t="n">
        <v>606.17</v>
      </c>
      <c r="R558" t="n">
        <v>74.27</v>
      </c>
      <c r="S558" t="n">
        <v>21.88</v>
      </c>
      <c r="T558" t="n">
        <v>24816.02</v>
      </c>
      <c r="U558" t="n">
        <v>0.29</v>
      </c>
      <c r="V558" t="n">
        <v>0.71</v>
      </c>
      <c r="W558" t="n">
        <v>1.12</v>
      </c>
      <c r="X558" t="n">
        <v>1.61</v>
      </c>
      <c r="Y558" t="n">
        <v>1</v>
      </c>
      <c r="Z558" t="n">
        <v>10</v>
      </c>
    </row>
    <row r="559">
      <c r="A559" t="n">
        <v>1</v>
      </c>
      <c r="B559" t="n">
        <v>85</v>
      </c>
      <c r="C559" t="inlineStr">
        <is>
          <t xml:space="preserve">CONCLUIDO	</t>
        </is>
      </c>
      <c r="D559" t="n">
        <v>7.8934</v>
      </c>
      <c r="E559" t="n">
        <v>12.67</v>
      </c>
      <c r="F559" t="n">
        <v>8.26</v>
      </c>
      <c r="G559" t="n">
        <v>8.26</v>
      </c>
      <c r="H559" t="n">
        <v>0.13</v>
      </c>
      <c r="I559" t="n">
        <v>60</v>
      </c>
      <c r="J559" t="n">
        <v>168.25</v>
      </c>
      <c r="K559" t="n">
        <v>51.39</v>
      </c>
      <c r="L559" t="n">
        <v>1.25</v>
      </c>
      <c r="M559" t="n">
        <v>58</v>
      </c>
      <c r="N559" t="n">
        <v>30.6</v>
      </c>
      <c r="O559" t="n">
        <v>20984.25</v>
      </c>
      <c r="P559" t="n">
        <v>102.25</v>
      </c>
      <c r="Q559" t="n">
        <v>606.08</v>
      </c>
      <c r="R559" t="n">
        <v>61.72</v>
      </c>
      <c r="S559" t="n">
        <v>21.88</v>
      </c>
      <c r="T559" t="n">
        <v>18635.56</v>
      </c>
      <c r="U559" t="n">
        <v>0.35</v>
      </c>
      <c r="V559" t="n">
        <v>0.75</v>
      </c>
      <c r="W559" t="n">
        <v>1.09</v>
      </c>
      <c r="X559" t="n">
        <v>1.2</v>
      </c>
      <c r="Y559" t="n">
        <v>1</v>
      </c>
      <c r="Z559" t="n">
        <v>10</v>
      </c>
    </row>
    <row r="560">
      <c r="A560" t="n">
        <v>2</v>
      </c>
      <c r="B560" t="n">
        <v>85</v>
      </c>
      <c r="C560" t="inlineStr">
        <is>
          <t xml:space="preserve">CONCLUIDO	</t>
        </is>
      </c>
      <c r="D560" t="n">
        <v>8.340299999999999</v>
      </c>
      <c r="E560" t="n">
        <v>11.99</v>
      </c>
      <c r="F560" t="n">
        <v>7.99</v>
      </c>
      <c r="G560" t="n">
        <v>9.99</v>
      </c>
      <c r="H560" t="n">
        <v>0.16</v>
      </c>
      <c r="I560" t="n">
        <v>48</v>
      </c>
      <c r="J560" t="n">
        <v>168.61</v>
      </c>
      <c r="K560" t="n">
        <v>51.39</v>
      </c>
      <c r="L560" t="n">
        <v>1.5</v>
      </c>
      <c r="M560" t="n">
        <v>46</v>
      </c>
      <c r="N560" t="n">
        <v>30.71</v>
      </c>
      <c r="O560" t="n">
        <v>21028.94</v>
      </c>
      <c r="P560" t="n">
        <v>98.08</v>
      </c>
      <c r="Q560" t="n">
        <v>605.9400000000001</v>
      </c>
      <c r="R560" t="n">
        <v>53.08</v>
      </c>
      <c r="S560" t="n">
        <v>21.88</v>
      </c>
      <c r="T560" t="n">
        <v>14374.4</v>
      </c>
      <c r="U560" t="n">
        <v>0.41</v>
      </c>
      <c r="V560" t="n">
        <v>0.77</v>
      </c>
      <c r="W560" t="n">
        <v>1.07</v>
      </c>
      <c r="X560" t="n">
        <v>0.93</v>
      </c>
      <c r="Y560" t="n">
        <v>1</v>
      </c>
      <c r="Z560" t="n">
        <v>10</v>
      </c>
    </row>
    <row r="561">
      <c r="A561" t="n">
        <v>3</v>
      </c>
      <c r="B561" t="n">
        <v>85</v>
      </c>
      <c r="C561" t="inlineStr">
        <is>
          <t xml:space="preserve">CONCLUIDO	</t>
        </is>
      </c>
      <c r="D561" t="n">
        <v>8.5999</v>
      </c>
      <c r="E561" t="n">
        <v>11.63</v>
      </c>
      <c r="F561" t="n">
        <v>7.87</v>
      </c>
      <c r="G561" t="n">
        <v>11.51</v>
      </c>
      <c r="H561" t="n">
        <v>0.18</v>
      </c>
      <c r="I561" t="n">
        <v>41</v>
      </c>
      <c r="J561" t="n">
        <v>168.97</v>
      </c>
      <c r="K561" t="n">
        <v>51.39</v>
      </c>
      <c r="L561" t="n">
        <v>1.75</v>
      </c>
      <c r="M561" t="n">
        <v>39</v>
      </c>
      <c r="N561" t="n">
        <v>30.83</v>
      </c>
      <c r="O561" t="n">
        <v>21073.68</v>
      </c>
      <c r="P561" t="n">
        <v>95.94</v>
      </c>
      <c r="Q561" t="n">
        <v>605.87</v>
      </c>
      <c r="R561" t="n">
        <v>49.17</v>
      </c>
      <c r="S561" t="n">
        <v>21.88</v>
      </c>
      <c r="T561" t="n">
        <v>12454.34</v>
      </c>
      <c r="U561" t="n">
        <v>0.45</v>
      </c>
      <c r="V561" t="n">
        <v>0.79</v>
      </c>
      <c r="W561" t="n">
        <v>1.06</v>
      </c>
      <c r="X561" t="n">
        <v>0.8100000000000001</v>
      </c>
      <c r="Y561" t="n">
        <v>1</v>
      </c>
      <c r="Z561" t="n">
        <v>10</v>
      </c>
    </row>
    <row r="562">
      <c r="A562" t="n">
        <v>4</v>
      </c>
      <c r="B562" t="n">
        <v>85</v>
      </c>
      <c r="C562" t="inlineStr">
        <is>
          <t xml:space="preserve">CONCLUIDO	</t>
        </is>
      </c>
      <c r="D562" t="n">
        <v>8.8439</v>
      </c>
      <c r="E562" t="n">
        <v>11.31</v>
      </c>
      <c r="F562" t="n">
        <v>7.75</v>
      </c>
      <c r="G562" t="n">
        <v>13.28</v>
      </c>
      <c r="H562" t="n">
        <v>0.21</v>
      </c>
      <c r="I562" t="n">
        <v>35</v>
      </c>
      <c r="J562" t="n">
        <v>169.33</v>
      </c>
      <c r="K562" t="n">
        <v>51.39</v>
      </c>
      <c r="L562" t="n">
        <v>2</v>
      </c>
      <c r="M562" t="n">
        <v>33</v>
      </c>
      <c r="N562" t="n">
        <v>30.94</v>
      </c>
      <c r="O562" t="n">
        <v>21118.46</v>
      </c>
      <c r="P562" t="n">
        <v>93.56999999999999</v>
      </c>
      <c r="Q562" t="n">
        <v>605.84</v>
      </c>
      <c r="R562" t="n">
        <v>45.93</v>
      </c>
      <c r="S562" t="n">
        <v>21.88</v>
      </c>
      <c r="T562" t="n">
        <v>10867.88</v>
      </c>
      <c r="U562" t="n">
        <v>0.48</v>
      </c>
      <c r="V562" t="n">
        <v>0.8</v>
      </c>
      <c r="W562" t="n">
        <v>1.04</v>
      </c>
      <c r="X562" t="n">
        <v>0.6899999999999999</v>
      </c>
      <c r="Y562" t="n">
        <v>1</v>
      </c>
      <c r="Z562" t="n">
        <v>10</v>
      </c>
    </row>
    <row r="563">
      <c r="A563" t="n">
        <v>5</v>
      </c>
      <c r="B563" t="n">
        <v>85</v>
      </c>
      <c r="C563" t="inlineStr">
        <is>
          <t xml:space="preserve">CONCLUIDO	</t>
        </is>
      </c>
      <c r="D563" t="n">
        <v>9.026199999999999</v>
      </c>
      <c r="E563" t="n">
        <v>11.08</v>
      </c>
      <c r="F563" t="n">
        <v>7.66</v>
      </c>
      <c r="G563" t="n">
        <v>14.82</v>
      </c>
      <c r="H563" t="n">
        <v>0.24</v>
      </c>
      <c r="I563" t="n">
        <v>31</v>
      </c>
      <c r="J563" t="n">
        <v>169.7</v>
      </c>
      <c r="K563" t="n">
        <v>51.39</v>
      </c>
      <c r="L563" t="n">
        <v>2.25</v>
      </c>
      <c r="M563" t="n">
        <v>29</v>
      </c>
      <c r="N563" t="n">
        <v>31.05</v>
      </c>
      <c r="O563" t="n">
        <v>21163.27</v>
      </c>
      <c r="P563" t="n">
        <v>91.78</v>
      </c>
      <c r="Q563" t="n">
        <v>605.95</v>
      </c>
      <c r="R563" t="n">
        <v>42.62</v>
      </c>
      <c r="S563" t="n">
        <v>21.88</v>
      </c>
      <c r="T563" t="n">
        <v>9230.09</v>
      </c>
      <c r="U563" t="n">
        <v>0.51</v>
      </c>
      <c r="V563" t="n">
        <v>0.8100000000000001</v>
      </c>
      <c r="W563" t="n">
        <v>1.04</v>
      </c>
      <c r="X563" t="n">
        <v>0.6</v>
      </c>
      <c r="Y563" t="n">
        <v>1</v>
      </c>
      <c r="Z563" t="n">
        <v>10</v>
      </c>
    </row>
    <row r="564">
      <c r="A564" t="n">
        <v>6</v>
      </c>
      <c r="B564" t="n">
        <v>85</v>
      </c>
      <c r="C564" t="inlineStr">
        <is>
          <t xml:space="preserve">CONCLUIDO	</t>
        </is>
      </c>
      <c r="D564" t="n">
        <v>9.1959</v>
      </c>
      <c r="E564" t="n">
        <v>10.87</v>
      </c>
      <c r="F564" t="n">
        <v>7.59</v>
      </c>
      <c r="G564" t="n">
        <v>16.86</v>
      </c>
      <c r="H564" t="n">
        <v>0.26</v>
      </c>
      <c r="I564" t="n">
        <v>27</v>
      </c>
      <c r="J564" t="n">
        <v>170.06</v>
      </c>
      <c r="K564" t="n">
        <v>51.39</v>
      </c>
      <c r="L564" t="n">
        <v>2.5</v>
      </c>
      <c r="M564" t="n">
        <v>25</v>
      </c>
      <c r="N564" t="n">
        <v>31.17</v>
      </c>
      <c r="O564" t="n">
        <v>21208.12</v>
      </c>
      <c r="P564" t="n">
        <v>90.2</v>
      </c>
      <c r="Q564" t="n">
        <v>605.92</v>
      </c>
      <c r="R564" t="n">
        <v>40.49</v>
      </c>
      <c r="S564" t="n">
        <v>21.88</v>
      </c>
      <c r="T564" t="n">
        <v>8188.19</v>
      </c>
      <c r="U564" t="n">
        <v>0.54</v>
      </c>
      <c r="V564" t="n">
        <v>0.82</v>
      </c>
      <c r="W564" t="n">
        <v>1.04</v>
      </c>
      <c r="X564" t="n">
        <v>0.53</v>
      </c>
      <c r="Y564" t="n">
        <v>1</v>
      </c>
      <c r="Z564" t="n">
        <v>10</v>
      </c>
    </row>
    <row r="565">
      <c r="A565" t="n">
        <v>7</v>
      </c>
      <c r="B565" t="n">
        <v>85</v>
      </c>
      <c r="C565" t="inlineStr">
        <is>
          <t xml:space="preserve">CONCLUIDO	</t>
        </is>
      </c>
      <c r="D565" t="n">
        <v>9.2913</v>
      </c>
      <c r="E565" t="n">
        <v>10.76</v>
      </c>
      <c r="F565" t="n">
        <v>7.54</v>
      </c>
      <c r="G565" t="n">
        <v>18.1</v>
      </c>
      <c r="H565" t="n">
        <v>0.29</v>
      </c>
      <c r="I565" t="n">
        <v>25</v>
      </c>
      <c r="J565" t="n">
        <v>170.42</v>
      </c>
      <c r="K565" t="n">
        <v>51.39</v>
      </c>
      <c r="L565" t="n">
        <v>2.75</v>
      </c>
      <c r="M565" t="n">
        <v>23</v>
      </c>
      <c r="N565" t="n">
        <v>31.28</v>
      </c>
      <c r="O565" t="n">
        <v>21253.01</v>
      </c>
      <c r="P565" t="n">
        <v>88.86</v>
      </c>
      <c r="Q565" t="n">
        <v>605.85</v>
      </c>
      <c r="R565" t="n">
        <v>39.16</v>
      </c>
      <c r="S565" t="n">
        <v>21.88</v>
      </c>
      <c r="T565" t="n">
        <v>7530.88</v>
      </c>
      <c r="U565" t="n">
        <v>0.5600000000000001</v>
      </c>
      <c r="V565" t="n">
        <v>0.82</v>
      </c>
      <c r="W565" t="n">
        <v>1.03</v>
      </c>
      <c r="X565" t="n">
        <v>0.49</v>
      </c>
      <c r="Y565" t="n">
        <v>1</v>
      </c>
      <c r="Z565" t="n">
        <v>10</v>
      </c>
    </row>
    <row r="566">
      <c r="A566" t="n">
        <v>8</v>
      </c>
      <c r="B566" t="n">
        <v>85</v>
      </c>
      <c r="C566" t="inlineStr">
        <is>
          <t xml:space="preserve">CONCLUIDO	</t>
        </is>
      </c>
      <c r="D566" t="n">
        <v>9.4392</v>
      </c>
      <c r="E566" t="n">
        <v>10.59</v>
      </c>
      <c r="F566" t="n">
        <v>7.48</v>
      </c>
      <c r="G566" t="n">
        <v>20.39</v>
      </c>
      <c r="H566" t="n">
        <v>0.31</v>
      </c>
      <c r="I566" t="n">
        <v>22</v>
      </c>
      <c r="J566" t="n">
        <v>170.79</v>
      </c>
      <c r="K566" t="n">
        <v>51.39</v>
      </c>
      <c r="L566" t="n">
        <v>3</v>
      </c>
      <c r="M566" t="n">
        <v>20</v>
      </c>
      <c r="N566" t="n">
        <v>31.4</v>
      </c>
      <c r="O566" t="n">
        <v>21297.94</v>
      </c>
      <c r="P566" t="n">
        <v>87.37</v>
      </c>
      <c r="Q566" t="n">
        <v>605.89</v>
      </c>
      <c r="R566" t="n">
        <v>37.22</v>
      </c>
      <c r="S566" t="n">
        <v>21.88</v>
      </c>
      <c r="T566" t="n">
        <v>6576.59</v>
      </c>
      <c r="U566" t="n">
        <v>0.59</v>
      </c>
      <c r="V566" t="n">
        <v>0.83</v>
      </c>
      <c r="W566" t="n">
        <v>1.02</v>
      </c>
      <c r="X566" t="n">
        <v>0.42</v>
      </c>
      <c r="Y566" t="n">
        <v>1</v>
      </c>
      <c r="Z566" t="n">
        <v>10</v>
      </c>
    </row>
    <row r="567">
      <c r="A567" t="n">
        <v>9</v>
      </c>
      <c r="B567" t="n">
        <v>85</v>
      </c>
      <c r="C567" t="inlineStr">
        <is>
          <t xml:space="preserve">CONCLUIDO	</t>
        </is>
      </c>
      <c r="D567" t="n">
        <v>9.531599999999999</v>
      </c>
      <c r="E567" t="n">
        <v>10.49</v>
      </c>
      <c r="F567" t="n">
        <v>7.44</v>
      </c>
      <c r="G567" t="n">
        <v>22.32</v>
      </c>
      <c r="H567" t="n">
        <v>0.34</v>
      </c>
      <c r="I567" t="n">
        <v>20</v>
      </c>
      <c r="J567" t="n">
        <v>171.15</v>
      </c>
      <c r="K567" t="n">
        <v>51.39</v>
      </c>
      <c r="L567" t="n">
        <v>3.25</v>
      </c>
      <c r="M567" t="n">
        <v>18</v>
      </c>
      <c r="N567" t="n">
        <v>31.51</v>
      </c>
      <c r="O567" t="n">
        <v>21342.91</v>
      </c>
      <c r="P567" t="n">
        <v>86.2</v>
      </c>
      <c r="Q567" t="n">
        <v>605.9</v>
      </c>
      <c r="R567" t="n">
        <v>36.05</v>
      </c>
      <c r="S567" t="n">
        <v>21.88</v>
      </c>
      <c r="T567" t="n">
        <v>6001.72</v>
      </c>
      <c r="U567" t="n">
        <v>0.61</v>
      </c>
      <c r="V567" t="n">
        <v>0.83</v>
      </c>
      <c r="W567" t="n">
        <v>1.02</v>
      </c>
      <c r="X567" t="n">
        <v>0.38</v>
      </c>
      <c r="Y567" t="n">
        <v>1</v>
      </c>
      <c r="Z567" t="n">
        <v>10</v>
      </c>
    </row>
    <row r="568">
      <c r="A568" t="n">
        <v>10</v>
      </c>
      <c r="B568" t="n">
        <v>85</v>
      </c>
      <c r="C568" t="inlineStr">
        <is>
          <t xml:space="preserve">CONCLUIDO	</t>
        </is>
      </c>
      <c r="D568" t="n">
        <v>9.585699999999999</v>
      </c>
      <c r="E568" t="n">
        <v>10.43</v>
      </c>
      <c r="F568" t="n">
        <v>7.42</v>
      </c>
      <c r="G568" t="n">
        <v>23.42</v>
      </c>
      <c r="H568" t="n">
        <v>0.36</v>
      </c>
      <c r="I568" t="n">
        <v>19</v>
      </c>
      <c r="J568" t="n">
        <v>171.52</v>
      </c>
      <c r="K568" t="n">
        <v>51.39</v>
      </c>
      <c r="L568" t="n">
        <v>3.5</v>
      </c>
      <c r="M568" t="n">
        <v>17</v>
      </c>
      <c r="N568" t="n">
        <v>31.63</v>
      </c>
      <c r="O568" t="n">
        <v>21387.92</v>
      </c>
      <c r="P568" t="n">
        <v>84.88</v>
      </c>
      <c r="Q568" t="n">
        <v>605.91</v>
      </c>
      <c r="R568" t="n">
        <v>35.4</v>
      </c>
      <c r="S568" t="n">
        <v>21.88</v>
      </c>
      <c r="T568" t="n">
        <v>5679.68</v>
      </c>
      <c r="U568" t="n">
        <v>0.62</v>
      </c>
      <c r="V568" t="n">
        <v>0.83</v>
      </c>
      <c r="W568" t="n">
        <v>1.02</v>
      </c>
      <c r="X568" t="n">
        <v>0.36</v>
      </c>
      <c r="Y568" t="n">
        <v>1</v>
      </c>
      <c r="Z568" t="n">
        <v>10</v>
      </c>
    </row>
    <row r="569">
      <c r="A569" t="n">
        <v>11</v>
      </c>
      <c r="B569" t="n">
        <v>85</v>
      </c>
      <c r="C569" t="inlineStr">
        <is>
          <t xml:space="preserve">CONCLUIDO	</t>
        </is>
      </c>
      <c r="D569" t="n">
        <v>9.6761</v>
      </c>
      <c r="E569" t="n">
        <v>10.33</v>
      </c>
      <c r="F569" t="n">
        <v>7.39</v>
      </c>
      <c r="G569" t="n">
        <v>26.07</v>
      </c>
      <c r="H569" t="n">
        <v>0.39</v>
      </c>
      <c r="I569" t="n">
        <v>17</v>
      </c>
      <c r="J569" t="n">
        <v>171.88</v>
      </c>
      <c r="K569" t="n">
        <v>51.39</v>
      </c>
      <c r="L569" t="n">
        <v>3.75</v>
      </c>
      <c r="M569" t="n">
        <v>15</v>
      </c>
      <c r="N569" t="n">
        <v>31.74</v>
      </c>
      <c r="O569" t="n">
        <v>21432.96</v>
      </c>
      <c r="P569" t="n">
        <v>83.78</v>
      </c>
      <c r="Q569" t="n">
        <v>605.91</v>
      </c>
      <c r="R569" t="n">
        <v>34.25</v>
      </c>
      <c r="S569" t="n">
        <v>21.88</v>
      </c>
      <c r="T569" t="n">
        <v>5114.49</v>
      </c>
      <c r="U569" t="n">
        <v>0.64</v>
      </c>
      <c r="V569" t="n">
        <v>0.84</v>
      </c>
      <c r="W569" t="n">
        <v>1.02</v>
      </c>
      <c r="X569" t="n">
        <v>0.33</v>
      </c>
      <c r="Y569" t="n">
        <v>1</v>
      </c>
      <c r="Z569" t="n">
        <v>10</v>
      </c>
    </row>
    <row r="570">
      <c r="A570" t="n">
        <v>12</v>
      </c>
      <c r="B570" t="n">
        <v>85</v>
      </c>
      <c r="C570" t="inlineStr">
        <is>
          <t xml:space="preserve">CONCLUIDO	</t>
        </is>
      </c>
      <c r="D570" t="n">
        <v>9.7403</v>
      </c>
      <c r="E570" t="n">
        <v>10.27</v>
      </c>
      <c r="F570" t="n">
        <v>7.35</v>
      </c>
      <c r="G570" t="n">
        <v>27.57</v>
      </c>
      <c r="H570" t="n">
        <v>0.41</v>
      </c>
      <c r="I570" t="n">
        <v>16</v>
      </c>
      <c r="J570" t="n">
        <v>172.25</v>
      </c>
      <c r="K570" t="n">
        <v>51.39</v>
      </c>
      <c r="L570" t="n">
        <v>4</v>
      </c>
      <c r="M570" t="n">
        <v>14</v>
      </c>
      <c r="N570" t="n">
        <v>31.86</v>
      </c>
      <c r="O570" t="n">
        <v>21478.05</v>
      </c>
      <c r="P570" t="n">
        <v>83.01000000000001</v>
      </c>
      <c r="Q570" t="n">
        <v>605.84</v>
      </c>
      <c r="R570" t="n">
        <v>33.37</v>
      </c>
      <c r="S570" t="n">
        <v>21.88</v>
      </c>
      <c r="T570" t="n">
        <v>4682.02</v>
      </c>
      <c r="U570" t="n">
        <v>0.66</v>
      </c>
      <c r="V570" t="n">
        <v>0.84</v>
      </c>
      <c r="W570" t="n">
        <v>1.01</v>
      </c>
      <c r="X570" t="n">
        <v>0.29</v>
      </c>
      <c r="Y570" t="n">
        <v>1</v>
      </c>
      <c r="Z570" t="n">
        <v>10</v>
      </c>
    </row>
    <row r="571">
      <c r="A571" t="n">
        <v>13</v>
      </c>
      <c r="B571" t="n">
        <v>85</v>
      </c>
      <c r="C571" t="inlineStr">
        <is>
          <t xml:space="preserve">CONCLUIDO	</t>
        </is>
      </c>
      <c r="D571" t="n">
        <v>9.793799999999999</v>
      </c>
      <c r="E571" t="n">
        <v>10.21</v>
      </c>
      <c r="F571" t="n">
        <v>7.33</v>
      </c>
      <c r="G571" t="n">
        <v>29.32</v>
      </c>
      <c r="H571" t="n">
        <v>0.44</v>
      </c>
      <c r="I571" t="n">
        <v>15</v>
      </c>
      <c r="J571" t="n">
        <v>172.61</v>
      </c>
      <c r="K571" t="n">
        <v>51.39</v>
      </c>
      <c r="L571" t="n">
        <v>4.25</v>
      </c>
      <c r="M571" t="n">
        <v>13</v>
      </c>
      <c r="N571" t="n">
        <v>31.97</v>
      </c>
      <c r="O571" t="n">
        <v>21523.17</v>
      </c>
      <c r="P571" t="n">
        <v>81.67</v>
      </c>
      <c r="Q571" t="n">
        <v>605.85</v>
      </c>
      <c r="R571" t="n">
        <v>32.72</v>
      </c>
      <c r="S571" t="n">
        <v>21.88</v>
      </c>
      <c r="T571" t="n">
        <v>4361.65</v>
      </c>
      <c r="U571" t="n">
        <v>0.67</v>
      </c>
      <c r="V571" t="n">
        <v>0.84</v>
      </c>
      <c r="W571" t="n">
        <v>1.01</v>
      </c>
      <c r="X571" t="n">
        <v>0.27</v>
      </c>
      <c r="Y571" t="n">
        <v>1</v>
      </c>
      <c r="Z571" t="n">
        <v>10</v>
      </c>
    </row>
    <row r="572">
      <c r="A572" t="n">
        <v>14</v>
      </c>
      <c r="B572" t="n">
        <v>85</v>
      </c>
      <c r="C572" t="inlineStr">
        <is>
          <t xml:space="preserve">CONCLUIDO	</t>
        </is>
      </c>
      <c r="D572" t="n">
        <v>9.841699999999999</v>
      </c>
      <c r="E572" t="n">
        <v>10.16</v>
      </c>
      <c r="F572" t="n">
        <v>7.31</v>
      </c>
      <c r="G572" t="n">
        <v>31.35</v>
      </c>
      <c r="H572" t="n">
        <v>0.46</v>
      </c>
      <c r="I572" t="n">
        <v>14</v>
      </c>
      <c r="J572" t="n">
        <v>172.98</v>
      </c>
      <c r="K572" t="n">
        <v>51.39</v>
      </c>
      <c r="L572" t="n">
        <v>4.5</v>
      </c>
      <c r="M572" t="n">
        <v>12</v>
      </c>
      <c r="N572" t="n">
        <v>32.09</v>
      </c>
      <c r="O572" t="n">
        <v>21568.34</v>
      </c>
      <c r="P572" t="n">
        <v>80.33</v>
      </c>
      <c r="Q572" t="n">
        <v>605.87</v>
      </c>
      <c r="R572" t="n">
        <v>32.21</v>
      </c>
      <c r="S572" t="n">
        <v>21.88</v>
      </c>
      <c r="T572" t="n">
        <v>4113.21</v>
      </c>
      <c r="U572" t="n">
        <v>0.68</v>
      </c>
      <c r="V572" t="n">
        <v>0.85</v>
      </c>
      <c r="W572" t="n">
        <v>1.01</v>
      </c>
      <c r="X572" t="n">
        <v>0.26</v>
      </c>
      <c r="Y572" t="n">
        <v>1</v>
      </c>
      <c r="Z572" t="n">
        <v>10</v>
      </c>
    </row>
    <row r="573">
      <c r="A573" t="n">
        <v>15</v>
      </c>
      <c r="B573" t="n">
        <v>85</v>
      </c>
      <c r="C573" t="inlineStr">
        <is>
          <t xml:space="preserve">CONCLUIDO	</t>
        </is>
      </c>
      <c r="D573" t="n">
        <v>9.885999999999999</v>
      </c>
      <c r="E573" t="n">
        <v>10.12</v>
      </c>
      <c r="F573" t="n">
        <v>7.3</v>
      </c>
      <c r="G573" t="n">
        <v>33.7</v>
      </c>
      <c r="H573" t="n">
        <v>0.49</v>
      </c>
      <c r="I573" t="n">
        <v>13</v>
      </c>
      <c r="J573" t="n">
        <v>173.35</v>
      </c>
      <c r="K573" t="n">
        <v>51.39</v>
      </c>
      <c r="L573" t="n">
        <v>4.75</v>
      </c>
      <c r="M573" t="n">
        <v>11</v>
      </c>
      <c r="N573" t="n">
        <v>32.2</v>
      </c>
      <c r="O573" t="n">
        <v>21613.54</v>
      </c>
      <c r="P573" t="n">
        <v>79.16</v>
      </c>
      <c r="Q573" t="n">
        <v>605.84</v>
      </c>
      <c r="R573" t="n">
        <v>31.83</v>
      </c>
      <c r="S573" t="n">
        <v>21.88</v>
      </c>
      <c r="T573" t="n">
        <v>3924.84</v>
      </c>
      <c r="U573" t="n">
        <v>0.6899999999999999</v>
      </c>
      <c r="V573" t="n">
        <v>0.85</v>
      </c>
      <c r="W573" t="n">
        <v>1.01</v>
      </c>
      <c r="X573" t="n">
        <v>0.24</v>
      </c>
      <c r="Y573" t="n">
        <v>1</v>
      </c>
      <c r="Z573" t="n">
        <v>10</v>
      </c>
    </row>
    <row r="574">
      <c r="A574" t="n">
        <v>16</v>
      </c>
      <c r="B574" t="n">
        <v>85</v>
      </c>
      <c r="C574" t="inlineStr">
        <is>
          <t xml:space="preserve">CONCLUIDO	</t>
        </is>
      </c>
      <c r="D574" t="n">
        <v>9.885999999999999</v>
      </c>
      <c r="E574" t="n">
        <v>10.12</v>
      </c>
      <c r="F574" t="n">
        <v>7.3</v>
      </c>
      <c r="G574" t="n">
        <v>33.7</v>
      </c>
      <c r="H574" t="n">
        <v>0.51</v>
      </c>
      <c r="I574" t="n">
        <v>13</v>
      </c>
      <c r="J574" t="n">
        <v>173.71</v>
      </c>
      <c r="K574" t="n">
        <v>51.39</v>
      </c>
      <c r="L574" t="n">
        <v>5</v>
      </c>
      <c r="M574" t="n">
        <v>11</v>
      </c>
      <c r="N574" t="n">
        <v>32.32</v>
      </c>
      <c r="O574" t="n">
        <v>21658.78</v>
      </c>
      <c r="P574" t="n">
        <v>79.08</v>
      </c>
      <c r="Q574" t="n">
        <v>605.84</v>
      </c>
      <c r="R574" t="n">
        <v>31.91</v>
      </c>
      <c r="S574" t="n">
        <v>21.88</v>
      </c>
      <c r="T574" t="n">
        <v>3964.74</v>
      </c>
      <c r="U574" t="n">
        <v>0.6899999999999999</v>
      </c>
      <c r="V574" t="n">
        <v>0.85</v>
      </c>
      <c r="W574" t="n">
        <v>1.01</v>
      </c>
      <c r="X574" t="n">
        <v>0.24</v>
      </c>
      <c r="Y574" t="n">
        <v>1</v>
      </c>
      <c r="Z574" t="n">
        <v>10</v>
      </c>
    </row>
    <row r="575">
      <c r="A575" t="n">
        <v>17</v>
      </c>
      <c r="B575" t="n">
        <v>85</v>
      </c>
      <c r="C575" t="inlineStr">
        <is>
          <t xml:space="preserve">CONCLUIDO	</t>
        </is>
      </c>
      <c r="D575" t="n">
        <v>9.942299999999999</v>
      </c>
      <c r="E575" t="n">
        <v>10.06</v>
      </c>
      <c r="F575" t="n">
        <v>7.28</v>
      </c>
      <c r="G575" t="n">
        <v>36.39</v>
      </c>
      <c r="H575" t="n">
        <v>0.53</v>
      </c>
      <c r="I575" t="n">
        <v>12</v>
      </c>
      <c r="J575" t="n">
        <v>174.08</v>
      </c>
      <c r="K575" t="n">
        <v>51.39</v>
      </c>
      <c r="L575" t="n">
        <v>5.25</v>
      </c>
      <c r="M575" t="n">
        <v>10</v>
      </c>
      <c r="N575" t="n">
        <v>32.44</v>
      </c>
      <c r="O575" t="n">
        <v>21704.07</v>
      </c>
      <c r="P575" t="n">
        <v>77.59</v>
      </c>
      <c r="Q575" t="n">
        <v>605.85</v>
      </c>
      <c r="R575" t="n">
        <v>31.11</v>
      </c>
      <c r="S575" t="n">
        <v>21.88</v>
      </c>
      <c r="T575" t="n">
        <v>3572.69</v>
      </c>
      <c r="U575" t="n">
        <v>0.7</v>
      </c>
      <c r="V575" t="n">
        <v>0.85</v>
      </c>
      <c r="W575" t="n">
        <v>1.01</v>
      </c>
      <c r="X575" t="n">
        <v>0.22</v>
      </c>
      <c r="Y575" t="n">
        <v>1</v>
      </c>
      <c r="Z575" t="n">
        <v>10</v>
      </c>
    </row>
    <row r="576">
      <c r="A576" t="n">
        <v>18</v>
      </c>
      <c r="B576" t="n">
        <v>85</v>
      </c>
      <c r="C576" t="inlineStr">
        <is>
          <t xml:space="preserve">CONCLUIDO	</t>
        </is>
      </c>
      <c r="D576" t="n">
        <v>10.0097</v>
      </c>
      <c r="E576" t="n">
        <v>9.99</v>
      </c>
      <c r="F576" t="n">
        <v>7.25</v>
      </c>
      <c r="G576" t="n">
        <v>39.52</v>
      </c>
      <c r="H576" t="n">
        <v>0.5600000000000001</v>
      </c>
      <c r="I576" t="n">
        <v>11</v>
      </c>
      <c r="J576" t="n">
        <v>174.45</v>
      </c>
      <c r="K576" t="n">
        <v>51.39</v>
      </c>
      <c r="L576" t="n">
        <v>5.5</v>
      </c>
      <c r="M576" t="n">
        <v>9</v>
      </c>
      <c r="N576" t="n">
        <v>32.56</v>
      </c>
      <c r="O576" t="n">
        <v>21749.39</v>
      </c>
      <c r="P576" t="n">
        <v>76.34999999999999</v>
      </c>
      <c r="Q576" t="n">
        <v>605.86</v>
      </c>
      <c r="R576" t="n">
        <v>29.97</v>
      </c>
      <c r="S576" t="n">
        <v>21.88</v>
      </c>
      <c r="T576" t="n">
        <v>3009.09</v>
      </c>
      <c r="U576" t="n">
        <v>0.73</v>
      </c>
      <c r="V576" t="n">
        <v>0.85</v>
      </c>
      <c r="W576" t="n">
        <v>1.01</v>
      </c>
      <c r="X576" t="n">
        <v>0.19</v>
      </c>
      <c r="Y576" t="n">
        <v>1</v>
      </c>
      <c r="Z576" t="n">
        <v>10</v>
      </c>
    </row>
    <row r="577">
      <c r="A577" t="n">
        <v>19</v>
      </c>
      <c r="B577" t="n">
        <v>85</v>
      </c>
      <c r="C577" t="inlineStr">
        <is>
          <t xml:space="preserve">CONCLUIDO	</t>
        </is>
      </c>
      <c r="D577" t="n">
        <v>9.993600000000001</v>
      </c>
      <c r="E577" t="n">
        <v>10.01</v>
      </c>
      <c r="F577" t="n">
        <v>7.26</v>
      </c>
      <c r="G577" t="n">
        <v>39.61</v>
      </c>
      <c r="H577" t="n">
        <v>0.58</v>
      </c>
      <c r="I577" t="n">
        <v>11</v>
      </c>
      <c r="J577" t="n">
        <v>174.82</v>
      </c>
      <c r="K577" t="n">
        <v>51.39</v>
      </c>
      <c r="L577" t="n">
        <v>5.75</v>
      </c>
      <c r="M577" t="n">
        <v>9</v>
      </c>
      <c r="N577" t="n">
        <v>32.67</v>
      </c>
      <c r="O577" t="n">
        <v>21794.75</v>
      </c>
      <c r="P577" t="n">
        <v>75.2</v>
      </c>
      <c r="Q577" t="n">
        <v>605.86</v>
      </c>
      <c r="R577" t="n">
        <v>30.63</v>
      </c>
      <c r="S577" t="n">
        <v>21.88</v>
      </c>
      <c r="T577" t="n">
        <v>3338.3</v>
      </c>
      <c r="U577" t="n">
        <v>0.71</v>
      </c>
      <c r="V577" t="n">
        <v>0.85</v>
      </c>
      <c r="W577" t="n">
        <v>1</v>
      </c>
      <c r="X577" t="n">
        <v>0.2</v>
      </c>
      <c r="Y577" t="n">
        <v>1</v>
      </c>
      <c r="Z577" t="n">
        <v>10</v>
      </c>
    </row>
    <row r="578">
      <c r="A578" t="n">
        <v>20</v>
      </c>
      <c r="B578" t="n">
        <v>85</v>
      </c>
      <c r="C578" t="inlineStr">
        <is>
          <t xml:space="preserve">CONCLUIDO	</t>
        </is>
      </c>
      <c r="D578" t="n">
        <v>10.0547</v>
      </c>
      <c r="E578" t="n">
        <v>9.949999999999999</v>
      </c>
      <c r="F578" t="n">
        <v>7.23</v>
      </c>
      <c r="G578" t="n">
        <v>43.41</v>
      </c>
      <c r="H578" t="n">
        <v>0.61</v>
      </c>
      <c r="I578" t="n">
        <v>10</v>
      </c>
      <c r="J578" t="n">
        <v>175.18</v>
      </c>
      <c r="K578" t="n">
        <v>51.39</v>
      </c>
      <c r="L578" t="n">
        <v>6</v>
      </c>
      <c r="M578" t="n">
        <v>8</v>
      </c>
      <c r="N578" t="n">
        <v>32.79</v>
      </c>
      <c r="O578" t="n">
        <v>21840.16</v>
      </c>
      <c r="P578" t="n">
        <v>73.93000000000001</v>
      </c>
      <c r="Q578" t="n">
        <v>605.84</v>
      </c>
      <c r="R578" t="n">
        <v>29.62</v>
      </c>
      <c r="S578" t="n">
        <v>21.88</v>
      </c>
      <c r="T578" t="n">
        <v>2838.12</v>
      </c>
      <c r="U578" t="n">
        <v>0.74</v>
      </c>
      <c r="V578" t="n">
        <v>0.86</v>
      </c>
      <c r="W578" t="n">
        <v>1.01</v>
      </c>
      <c r="X578" t="n">
        <v>0.18</v>
      </c>
      <c r="Y578" t="n">
        <v>1</v>
      </c>
      <c r="Z578" t="n">
        <v>10</v>
      </c>
    </row>
    <row r="579">
      <c r="A579" t="n">
        <v>21</v>
      </c>
      <c r="B579" t="n">
        <v>85</v>
      </c>
      <c r="C579" t="inlineStr">
        <is>
          <t xml:space="preserve">CONCLUIDO	</t>
        </is>
      </c>
      <c r="D579" t="n">
        <v>10.0531</v>
      </c>
      <c r="E579" t="n">
        <v>9.949999999999999</v>
      </c>
      <c r="F579" t="n">
        <v>7.24</v>
      </c>
      <c r="G579" t="n">
        <v>43.41</v>
      </c>
      <c r="H579" t="n">
        <v>0.63</v>
      </c>
      <c r="I579" t="n">
        <v>10</v>
      </c>
      <c r="J579" t="n">
        <v>175.55</v>
      </c>
      <c r="K579" t="n">
        <v>51.39</v>
      </c>
      <c r="L579" t="n">
        <v>6.25</v>
      </c>
      <c r="M579" t="n">
        <v>8</v>
      </c>
      <c r="N579" t="n">
        <v>32.91</v>
      </c>
      <c r="O579" t="n">
        <v>21885.6</v>
      </c>
      <c r="P579" t="n">
        <v>72.79000000000001</v>
      </c>
      <c r="Q579" t="n">
        <v>605.84</v>
      </c>
      <c r="R579" t="n">
        <v>29.84</v>
      </c>
      <c r="S579" t="n">
        <v>21.88</v>
      </c>
      <c r="T579" t="n">
        <v>2946.31</v>
      </c>
      <c r="U579" t="n">
        <v>0.73</v>
      </c>
      <c r="V579" t="n">
        <v>0.85</v>
      </c>
      <c r="W579" t="n">
        <v>1</v>
      </c>
      <c r="X579" t="n">
        <v>0.18</v>
      </c>
      <c r="Y579" t="n">
        <v>1</v>
      </c>
      <c r="Z579" t="n">
        <v>10</v>
      </c>
    </row>
    <row r="580">
      <c r="A580" t="n">
        <v>22</v>
      </c>
      <c r="B580" t="n">
        <v>85</v>
      </c>
      <c r="C580" t="inlineStr">
        <is>
          <t xml:space="preserve">CONCLUIDO	</t>
        </is>
      </c>
      <c r="D580" t="n">
        <v>10.0999</v>
      </c>
      <c r="E580" t="n">
        <v>9.9</v>
      </c>
      <c r="F580" t="n">
        <v>7.22</v>
      </c>
      <c r="G580" t="n">
        <v>48.16</v>
      </c>
      <c r="H580" t="n">
        <v>0.66</v>
      </c>
      <c r="I580" t="n">
        <v>9</v>
      </c>
      <c r="J580" t="n">
        <v>175.92</v>
      </c>
      <c r="K580" t="n">
        <v>51.39</v>
      </c>
      <c r="L580" t="n">
        <v>6.5</v>
      </c>
      <c r="M580" t="n">
        <v>5</v>
      </c>
      <c r="N580" t="n">
        <v>33.03</v>
      </c>
      <c r="O580" t="n">
        <v>21931.08</v>
      </c>
      <c r="P580" t="n">
        <v>71.72</v>
      </c>
      <c r="Q580" t="n">
        <v>605.84</v>
      </c>
      <c r="R580" t="n">
        <v>29.21</v>
      </c>
      <c r="S580" t="n">
        <v>21.88</v>
      </c>
      <c r="T580" t="n">
        <v>2636.43</v>
      </c>
      <c r="U580" t="n">
        <v>0.75</v>
      </c>
      <c r="V580" t="n">
        <v>0.86</v>
      </c>
      <c r="W580" t="n">
        <v>1.01</v>
      </c>
      <c r="X580" t="n">
        <v>0.17</v>
      </c>
      <c r="Y580" t="n">
        <v>1</v>
      </c>
      <c r="Z580" t="n">
        <v>10</v>
      </c>
    </row>
    <row r="581">
      <c r="A581" t="n">
        <v>23</v>
      </c>
      <c r="B581" t="n">
        <v>85</v>
      </c>
      <c r="C581" t="inlineStr">
        <is>
          <t xml:space="preserve">CONCLUIDO	</t>
        </is>
      </c>
      <c r="D581" t="n">
        <v>10.101</v>
      </c>
      <c r="E581" t="n">
        <v>9.9</v>
      </c>
      <c r="F581" t="n">
        <v>7.22</v>
      </c>
      <c r="G581" t="n">
        <v>48.15</v>
      </c>
      <c r="H581" t="n">
        <v>0.68</v>
      </c>
      <c r="I581" t="n">
        <v>9</v>
      </c>
      <c r="J581" t="n">
        <v>176.29</v>
      </c>
      <c r="K581" t="n">
        <v>51.39</v>
      </c>
      <c r="L581" t="n">
        <v>6.75</v>
      </c>
      <c r="M581" t="n">
        <v>3</v>
      </c>
      <c r="N581" t="n">
        <v>33.15</v>
      </c>
      <c r="O581" t="n">
        <v>21976.61</v>
      </c>
      <c r="P581" t="n">
        <v>71.63</v>
      </c>
      <c r="Q581" t="n">
        <v>605.85</v>
      </c>
      <c r="R581" t="n">
        <v>29.19</v>
      </c>
      <c r="S581" t="n">
        <v>21.88</v>
      </c>
      <c r="T581" t="n">
        <v>2625.52</v>
      </c>
      <c r="U581" t="n">
        <v>0.75</v>
      </c>
      <c r="V581" t="n">
        <v>0.86</v>
      </c>
      <c r="W581" t="n">
        <v>1.01</v>
      </c>
      <c r="X581" t="n">
        <v>0.16</v>
      </c>
      <c r="Y581" t="n">
        <v>1</v>
      </c>
      <c r="Z581" t="n">
        <v>10</v>
      </c>
    </row>
    <row r="582">
      <c r="A582" t="n">
        <v>24</v>
      </c>
      <c r="B582" t="n">
        <v>85</v>
      </c>
      <c r="C582" t="inlineStr">
        <is>
          <t xml:space="preserve">CONCLUIDO	</t>
        </is>
      </c>
      <c r="D582" t="n">
        <v>10.1109</v>
      </c>
      <c r="E582" t="n">
        <v>9.890000000000001</v>
      </c>
      <c r="F582" t="n">
        <v>7.21</v>
      </c>
      <c r="G582" t="n">
        <v>48.09</v>
      </c>
      <c r="H582" t="n">
        <v>0.7</v>
      </c>
      <c r="I582" t="n">
        <v>9</v>
      </c>
      <c r="J582" t="n">
        <v>176.66</v>
      </c>
      <c r="K582" t="n">
        <v>51.39</v>
      </c>
      <c r="L582" t="n">
        <v>7</v>
      </c>
      <c r="M582" t="n">
        <v>3</v>
      </c>
      <c r="N582" t="n">
        <v>33.27</v>
      </c>
      <c r="O582" t="n">
        <v>22022.17</v>
      </c>
      <c r="P582" t="n">
        <v>71.17</v>
      </c>
      <c r="Q582" t="n">
        <v>605.87</v>
      </c>
      <c r="R582" t="n">
        <v>28.87</v>
      </c>
      <c r="S582" t="n">
        <v>21.88</v>
      </c>
      <c r="T582" t="n">
        <v>2464.6</v>
      </c>
      <c r="U582" t="n">
        <v>0.76</v>
      </c>
      <c r="V582" t="n">
        <v>0.86</v>
      </c>
      <c r="W582" t="n">
        <v>1.01</v>
      </c>
      <c r="X582" t="n">
        <v>0.15</v>
      </c>
      <c r="Y582" t="n">
        <v>1</v>
      </c>
      <c r="Z582" t="n">
        <v>10</v>
      </c>
    </row>
    <row r="583">
      <c r="A583" t="n">
        <v>25</v>
      </c>
      <c r="B583" t="n">
        <v>85</v>
      </c>
      <c r="C583" t="inlineStr">
        <is>
          <t xml:space="preserve">CONCLUIDO	</t>
        </is>
      </c>
      <c r="D583" t="n">
        <v>10.1019</v>
      </c>
      <c r="E583" t="n">
        <v>9.9</v>
      </c>
      <c r="F583" t="n">
        <v>7.22</v>
      </c>
      <c r="G583" t="n">
        <v>48.14</v>
      </c>
      <c r="H583" t="n">
        <v>0.73</v>
      </c>
      <c r="I583" t="n">
        <v>9</v>
      </c>
      <c r="J583" t="n">
        <v>177.03</v>
      </c>
      <c r="K583" t="n">
        <v>51.39</v>
      </c>
      <c r="L583" t="n">
        <v>7.25</v>
      </c>
      <c r="M583" t="n">
        <v>3</v>
      </c>
      <c r="N583" t="n">
        <v>33.39</v>
      </c>
      <c r="O583" t="n">
        <v>22067.77</v>
      </c>
      <c r="P583" t="n">
        <v>71.45999999999999</v>
      </c>
      <c r="Q583" t="n">
        <v>605.85</v>
      </c>
      <c r="R583" t="n">
        <v>29.12</v>
      </c>
      <c r="S583" t="n">
        <v>21.88</v>
      </c>
      <c r="T583" t="n">
        <v>2593.1</v>
      </c>
      <c r="U583" t="n">
        <v>0.75</v>
      </c>
      <c r="V583" t="n">
        <v>0.86</v>
      </c>
      <c r="W583" t="n">
        <v>1.01</v>
      </c>
      <c r="X583" t="n">
        <v>0.16</v>
      </c>
      <c r="Y583" t="n">
        <v>1</v>
      </c>
      <c r="Z583" t="n">
        <v>10</v>
      </c>
    </row>
    <row r="584">
      <c r="A584" t="n">
        <v>26</v>
      </c>
      <c r="B584" t="n">
        <v>85</v>
      </c>
      <c r="C584" t="inlineStr">
        <is>
          <t xml:space="preserve">CONCLUIDO	</t>
        </is>
      </c>
      <c r="D584" t="n">
        <v>10.0968</v>
      </c>
      <c r="E584" t="n">
        <v>9.9</v>
      </c>
      <c r="F584" t="n">
        <v>7.23</v>
      </c>
      <c r="G584" t="n">
        <v>48.18</v>
      </c>
      <c r="H584" t="n">
        <v>0.75</v>
      </c>
      <c r="I584" t="n">
        <v>9</v>
      </c>
      <c r="J584" t="n">
        <v>177.4</v>
      </c>
      <c r="K584" t="n">
        <v>51.39</v>
      </c>
      <c r="L584" t="n">
        <v>7.5</v>
      </c>
      <c r="M584" t="n">
        <v>1</v>
      </c>
      <c r="N584" t="n">
        <v>33.51</v>
      </c>
      <c r="O584" t="n">
        <v>22113.42</v>
      </c>
      <c r="P584" t="n">
        <v>70.20999999999999</v>
      </c>
      <c r="Q584" t="n">
        <v>605.88</v>
      </c>
      <c r="R584" t="n">
        <v>29.22</v>
      </c>
      <c r="S584" t="n">
        <v>21.88</v>
      </c>
      <c r="T584" t="n">
        <v>2642.4</v>
      </c>
      <c r="U584" t="n">
        <v>0.75</v>
      </c>
      <c r="V584" t="n">
        <v>0.86</v>
      </c>
      <c r="W584" t="n">
        <v>1.01</v>
      </c>
      <c r="X584" t="n">
        <v>0.17</v>
      </c>
      <c r="Y584" t="n">
        <v>1</v>
      </c>
      <c r="Z584" t="n">
        <v>10</v>
      </c>
    </row>
    <row r="585">
      <c r="A585" t="n">
        <v>27</v>
      </c>
      <c r="B585" t="n">
        <v>85</v>
      </c>
      <c r="C585" t="inlineStr">
        <is>
          <t xml:space="preserve">CONCLUIDO	</t>
        </is>
      </c>
      <c r="D585" t="n">
        <v>10.0953</v>
      </c>
      <c r="E585" t="n">
        <v>9.91</v>
      </c>
      <c r="F585" t="n">
        <v>7.23</v>
      </c>
      <c r="G585" t="n">
        <v>48.19</v>
      </c>
      <c r="H585" t="n">
        <v>0.77</v>
      </c>
      <c r="I585" t="n">
        <v>9</v>
      </c>
      <c r="J585" t="n">
        <v>177.77</v>
      </c>
      <c r="K585" t="n">
        <v>51.39</v>
      </c>
      <c r="L585" t="n">
        <v>7.75</v>
      </c>
      <c r="M585" t="n">
        <v>0</v>
      </c>
      <c r="N585" t="n">
        <v>33.63</v>
      </c>
      <c r="O585" t="n">
        <v>22159.1</v>
      </c>
      <c r="P585" t="n">
        <v>70.33</v>
      </c>
      <c r="Q585" t="n">
        <v>605.85</v>
      </c>
      <c r="R585" t="n">
        <v>29.27</v>
      </c>
      <c r="S585" t="n">
        <v>21.88</v>
      </c>
      <c r="T585" t="n">
        <v>2664.34</v>
      </c>
      <c r="U585" t="n">
        <v>0.75</v>
      </c>
      <c r="V585" t="n">
        <v>0.86</v>
      </c>
      <c r="W585" t="n">
        <v>1.01</v>
      </c>
      <c r="X585" t="n">
        <v>0.17</v>
      </c>
      <c r="Y585" t="n">
        <v>1</v>
      </c>
      <c r="Z585" t="n">
        <v>10</v>
      </c>
    </row>
    <row r="586">
      <c r="A586" t="n">
        <v>0</v>
      </c>
      <c r="B586" t="n">
        <v>20</v>
      </c>
      <c r="C586" t="inlineStr">
        <is>
          <t xml:space="preserve">CONCLUIDO	</t>
        </is>
      </c>
      <c r="D586" t="n">
        <v>10.1368</v>
      </c>
      <c r="E586" t="n">
        <v>9.859999999999999</v>
      </c>
      <c r="F586" t="n">
        <v>7.73</v>
      </c>
      <c r="G586" t="n">
        <v>14.49</v>
      </c>
      <c r="H586" t="n">
        <v>0.34</v>
      </c>
      <c r="I586" t="n">
        <v>32</v>
      </c>
      <c r="J586" t="n">
        <v>51.33</v>
      </c>
      <c r="K586" t="n">
        <v>24.83</v>
      </c>
      <c r="L586" t="n">
        <v>1</v>
      </c>
      <c r="M586" t="n">
        <v>1</v>
      </c>
      <c r="N586" t="n">
        <v>5.51</v>
      </c>
      <c r="O586" t="n">
        <v>6564.78</v>
      </c>
      <c r="P586" t="n">
        <v>35.96</v>
      </c>
      <c r="Q586" t="n">
        <v>605.9400000000001</v>
      </c>
      <c r="R586" t="n">
        <v>43.58</v>
      </c>
      <c r="S586" t="n">
        <v>21.88</v>
      </c>
      <c r="T586" t="n">
        <v>9707.540000000001</v>
      </c>
      <c r="U586" t="n">
        <v>0.5</v>
      </c>
      <c r="V586" t="n">
        <v>0.8</v>
      </c>
      <c r="W586" t="n">
        <v>1.08</v>
      </c>
      <c r="X586" t="n">
        <v>0.67</v>
      </c>
      <c r="Y586" t="n">
        <v>1</v>
      </c>
      <c r="Z586" t="n">
        <v>10</v>
      </c>
    </row>
    <row r="587">
      <c r="A587" t="n">
        <v>1</v>
      </c>
      <c r="B587" t="n">
        <v>20</v>
      </c>
      <c r="C587" t="inlineStr">
        <is>
          <t xml:space="preserve">CONCLUIDO	</t>
        </is>
      </c>
      <c r="D587" t="n">
        <v>10.144</v>
      </c>
      <c r="E587" t="n">
        <v>9.859999999999999</v>
      </c>
      <c r="F587" t="n">
        <v>7.72</v>
      </c>
      <c r="G587" t="n">
        <v>14.47</v>
      </c>
      <c r="H587" t="n">
        <v>0.42</v>
      </c>
      <c r="I587" t="n">
        <v>32</v>
      </c>
      <c r="J587" t="n">
        <v>51.62</v>
      </c>
      <c r="K587" t="n">
        <v>24.83</v>
      </c>
      <c r="L587" t="n">
        <v>1.25</v>
      </c>
      <c r="M587" t="n">
        <v>0</v>
      </c>
      <c r="N587" t="n">
        <v>5.54</v>
      </c>
      <c r="O587" t="n">
        <v>6599.8</v>
      </c>
      <c r="P587" t="n">
        <v>36.08</v>
      </c>
      <c r="Q587" t="n">
        <v>605.84</v>
      </c>
      <c r="R587" t="n">
        <v>43.54</v>
      </c>
      <c r="S587" t="n">
        <v>21.88</v>
      </c>
      <c r="T587" t="n">
        <v>9684.889999999999</v>
      </c>
      <c r="U587" t="n">
        <v>0.5</v>
      </c>
      <c r="V587" t="n">
        <v>0.8</v>
      </c>
      <c r="W587" t="n">
        <v>1.08</v>
      </c>
      <c r="X587" t="n">
        <v>0.66</v>
      </c>
      <c r="Y587" t="n">
        <v>1</v>
      </c>
      <c r="Z587" t="n">
        <v>10</v>
      </c>
    </row>
    <row r="588">
      <c r="A588" t="n">
        <v>0</v>
      </c>
      <c r="B588" t="n">
        <v>120</v>
      </c>
      <c r="C588" t="inlineStr">
        <is>
          <t xml:space="preserve">CONCLUIDO	</t>
        </is>
      </c>
      <c r="D588" t="n">
        <v>6.0353</v>
      </c>
      <c r="E588" t="n">
        <v>16.57</v>
      </c>
      <c r="F588" t="n">
        <v>9.17</v>
      </c>
      <c r="G588" t="n">
        <v>5.34</v>
      </c>
      <c r="H588" t="n">
        <v>0.08</v>
      </c>
      <c r="I588" t="n">
        <v>103</v>
      </c>
      <c r="J588" t="n">
        <v>232.68</v>
      </c>
      <c r="K588" t="n">
        <v>57.72</v>
      </c>
      <c r="L588" t="n">
        <v>1</v>
      </c>
      <c r="M588" t="n">
        <v>101</v>
      </c>
      <c r="N588" t="n">
        <v>53.95</v>
      </c>
      <c r="O588" t="n">
        <v>28931.02</v>
      </c>
      <c r="P588" t="n">
        <v>142.1</v>
      </c>
      <c r="Q588" t="n">
        <v>606.29</v>
      </c>
      <c r="R588" t="n">
        <v>89.68000000000001</v>
      </c>
      <c r="S588" t="n">
        <v>21.88</v>
      </c>
      <c r="T588" t="n">
        <v>32401.33</v>
      </c>
      <c r="U588" t="n">
        <v>0.24</v>
      </c>
      <c r="V588" t="n">
        <v>0.67</v>
      </c>
      <c r="W588" t="n">
        <v>1.16</v>
      </c>
      <c r="X588" t="n">
        <v>2.11</v>
      </c>
      <c r="Y588" t="n">
        <v>1</v>
      </c>
      <c r="Z588" t="n">
        <v>10</v>
      </c>
    </row>
    <row r="589">
      <c r="A589" t="n">
        <v>1</v>
      </c>
      <c r="B589" t="n">
        <v>120</v>
      </c>
      <c r="C589" t="inlineStr">
        <is>
          <t xml:space="preserve">CONCLUIDO	</t>
        </is>
      </c>
      <c r="D589" t="n">
        <v>6.7102</v>
      </c>
      <c r="E589" t="n">
        <v>14.9</v>
      </c>
      <c r="F589" t="n">
        <v>8.640000000000001</v>
      </c>
      <c r="G589" t="n">
        <v>6.65</v>
      </c>
      <c r="H589" t="n">
        <v>0.1</v>
      </c>
      <c r="I589" t="n">
        <v>78</v>
      </c>
      <c r="J589" t="n">
        <v>233.1</v>
      </c>
      <c r="K589" t="n">
        <v>57.72</v>
      </c>
      <c r="L589" t="n">
        <v>1.25</v>
      </c>
      <c r="M589" t="n">
        <v>76</v>
      </c>
      <c r="N589" t="n">
        <v>54.13</v>
      </c>
      <c r="O589" t="n">
        <v>28983.75</v>
      </c>
      <c r="P589" t="n">
        <v>133.33</v>
      </c>
      <c r="Q589" t="n">
        <v>605.87</v>
      </c>
      <c r="R589" t="n">
        <v>73.2</v>
      </c>
      <c r="S589" t="n">
        <v>21.88</v>
      </c>
      <c r="T589" t="n">
        <v>24288.97</v>
      </c>
      <c r="U589" t="n">
        <v>0.3</v>
      </c>
      <c r="V589" t="n">
        <v>0.72</v>
      </c>
      <c r="W589" t="n">
        <v>1.13</v>
      </c>
      <c r="X589" t="n">
        <v>1.58</v>
      </c>
      <c r="Y589" t="n">
        <v>1</v>
      </c>
      <c r="Z589" t="n">
        <v>10</v>
      </c>
    </row>
    <row r="590">
      <c r="A590" t="n">
        <v>2</v>
      </c>
      <c r="B590" t="n">
        <v>120</v>
      </c>
      <c r="C590" t="inlineStr">
        <is>
          <t xml:space="preserve">CONCLUIDO	</t>
        </is>
      </c>
      <c r="D590" t="n">
        <v>7.2328</v>
      </c>
      <c r="E590" t="n">
        <v>13.83</v>
      </c>
      <c r="F590" t="n">
        <v>8.289999999999999</v>
      </c>
      <c r="G590" t="n">
        <v>8.029999999999999</v>
      </c>
      <c r="H590" t="n">
        <v>0.11</v>
      </c>
      <c r="I590" t="n">
        <v>62</v>
      </c>
      <c r="J590" t="n">
        <v>233.53</v>
      </c>
      <c r="K590" t="n">
        <v>57.72</v>
      </c>
      <c r="L590" t="n">
        <v>1.5</v>
      </c>
      <c r="M590" t="n">
        <v>60</v>
      </c>
      <c r="N590" t="n">
        <v>54.31</v>
      </c>
      <c r="O590" t="n">
        <v>29036.54</v>
      </c>
      <c r="P590" t="n">
        <v>127.47</v>
      </c>
      <c r="Q590" t="n">
        <v>605.96</v>
      </c>
      <c r="R590" t="n">
        <v>62.39</v>
      </c>
      <c r="S590" t="n">
        <v>21.88</v>
      </c>
      <c r="T590" t="n">
        <v>18962.55</v>
      </c>
      <c r="U590" t="n">
        <v>0.35</v>
      </c>
      <c r="V590" t="n">
        <v>0.75</v>
      </c>
      <c r="W590" t="n">
        <v>1.09</v>
      </c>
      <c r="X590" t="n">
        <v>1.23</v>
      </c>
      <c r="Y590" t="n">
        <v>1</v>
      </c>
      <c r="Z590" t="n">
        <v>10</v>
      </c>
    </row>
    <row r="591">
      <c r="A591" t="n">
        <v>3</v>
      </c>
      <c r="B591" t="n">
        <v>120</v>
      </c>
      <c r="C591" t="inlineStr">
        <is>
          <t xml:space="preserve">CONCLUIDO	</t>
        </is>
      </c>
      <c r="D591" t="n">
        <v>7.5932</v>
      </c>
      <c r="E591" t="n">
        <v>13.17</v>
      </c>
      <c r="F591" t="n">
        <v>8.09</v>
      </c>
      <c r="G591" t="n">
        <v>9.34</v>
      </c>
      <c r="H591" t="n">
        <v>0.13</v>
      </c>
      <c r="I591" t="n">
        <v>52</v>
      </c>
      <c r="J591" t="n">
        <v>233.96</v>
      </c>
      <c r="K591" t="n">
        <v>57.72</v>
      </c>
      <c r="L591" t="n">
        <v>1.75</v>
      </c>
      <c r="M591" t="n">
        <v>50</v>
      </c>
      <c r="N591" t="n">
        <v>54.49</v>
      </c>
      <c r="O591" t="n">
        <v>29089.39</v>
      </c>
      <c r="P591" t="n">
        <v>123.82</v>
      </c>
      <c r="Q591" t="n">
        <v>605.87</v>
      </c>
      <c r="R591" t="n">
        <v>56.47</v>
      </c>
      <c r="S591" t="n">
        <v>21.88</v>
      </c>
      <c r="T591" t="n">
        <v>16050.7</v>
      </c>
      <c r="U591" t="n">
        <v>0.39</v>
      </c>
      <c r="V591" t="n">
        <v>0.76</v>
      </c>
      <c r="W591" t="n">
        <v>1.07</v>
      </c>
      <c r="X591" t="n">
        <v>1.03</v>
      </c>
      <c r="Y591" t="n">
        <v>1</v>
      </c>
      <c r="Z591" t="n">
        <v>10</v>
      </c>
    </row>
    <row r="592">
      <c r="A592" t="n">
        <v>4</v>
      </c>
      <c r="B592" t="n">
        <v>120</v>
      </c>
      <c r="C592" t="inlineStr">
        <is>
          <t xml:space="preserve">CONCLUIDO	</t>
        </is>
      </c>
      <c r="D592" t="n">
        <v>7.8676</v>
      </c>
      <c r="E592" t="n">
        <v>12.71</v>
      </c>
      <c r="F592" t="n">
        <v>7.95</v>
      </c>
      <c r="G592" t="n">
        <v>10.6</v>
      </c>
      <c r="H592" t="n">
        <v>0.15</v>
      </c>
      <c r="I592" t="n">
        <v>45</v>
      </c>
      <c r="J592" t="n">
        <v>234.39</v>
      </c>
      <c r="K592" t="n">
        <v>57.72</v>
      </c>
      <c r="L592" t="n">
        <v>2</v>
      </c>
      <c r="M592" t="n">
        <v>43</v>
      </c>
      <c r="N592" t="n">
        <v>54.67</v>
      </c>
      <c r="O592" t="n">
        <v>29142.31</v>
      </c>
      <c r="P592" t="n">
        <v>121.18</v>
      </c>
      <c r="Q592" t="n">
        <v>605.9</v>
      </c>
      <c r="R592" t="n">
        <v>52.32</v>
      </c>
      <c r="S592" t="n">
        <v>21.88</v>
      </c>
      <c r="T592" t="n">
        <v>14012.08</v>
      </c>
      <c r="U592" t="n">
        <v>0.42</v>
      </c>
      <c r="V592" t="n">
        <v>0.78</v>
      </c>
      <c r="W592" t="n">
        <v>1.05</v>
      </c>
      <c r="X592" t="n">
        <v>0.89</v>
      </c>
      <c r="Y592" t="n">
        <v>1</v>
      </c>
      <c r="Z592" t="n">
        <v>10</v>
      </c>
    </row>
    <row r="593">
      <c r="A593" t="n">
        <v>5</v>
      </c>
      <c r="B593" t="n">
        <v>120</v>
      </c>
      <c r="C593" t="inlineStr">
        <is>
          <t xml:space="preserve">CONCLUIDO	</t>
        </is>
      </c>
      <c r="D593" t="n">
        <v>8.114699999999999</v>
      </c>
      <c r="E593" t="n">
        <v>12.32</v>
      </c>
      <c r="F593" t="n">
        <v>7.84</v>
      </c>
      <c r="G593" t="n">
        <v>12.06</v>
      </c>
      <c r="H593" t="n">
        <v>0.17</v>
      </c>
      <c r="I593" t="n">
        <v>39</v>
      </c>
      <c r="J593" t="n">
        <v>234.82</v>
      </c>
      <c r="K593" t="n">
        <v>57.72</v>
      </c>
      <c r="L593" t="n">
        <v>2.25</v>
      </c>
      <c r="M593" t="n">
        <v>37</v>
      </c>
      <c r="N593" t="n">
        <v>54.85</v>
      </c>
      <c r="O593" t="n">
        <v>29195.29</v>
      </c>
      <c r="P593" t="n">
        <v>118.98</v>
      </c>
      <c r="Q593" t="n">
        <v>605.91</v>
      </c>
      <c r="R593" t="n">
        <v>48.26</v>
      </c>
      <c r="S593" t="n">
        <v>21.88</v>
      </c>
      <c r="T593" t="n">
        <v>12011.73</v>
      </c>
      <c r="U593" t="n">
        <v>0.45</v>
      </c>
      <c r="V593" t="n">
        <v>0.79</v>
      </c>
      <c r="W593" t="n">
        <v>1.06</v>
      </c>
      <c r="X593" t="n">
        <v>0.78</v>
      </c>
      <c r="Y593" t="n">
        <v>1</v>
      </c>
      <c r="Z593" t="n">
        <v>10</v>
      </c>
    </row>
    <row r="594">
      <c r="A594" t="n">
        <v>6</v>
      </c>
      <c r="B594" t="n">
        <v>120</v>
      </c>
      <c r="C594" t="inlineStr">
        <is>
          <t xml:space="preserve">CONCLUIDO	</t>
        </is>
      </c>
      <c r="D594" t="n">
        <v>8.285600000000001</v>
      </c>
      <c r="E594" t="n">
        <v>12.07</v>
      </c>
      <c r="F594" t="n">
        <v>7.77</v>
      </c>
      <c r="G594" t="n">
        <v>13.31</v>
      </c>
      <c r="H594" t="n">
        <v>0.19</v>
      </c>
      <c r="I594" t="n">
        <v>35</v>
      </c>
      <c r="J594" t="n">
        <v>235.25</v>
      </c>
      <c r="K594" t="n">
        <v>57.72</v>
      </c>
      <c r="L594" t="n">
        <v>2.5</v>
      </c>
      <c r="M594" t="n">
        <v>33</v>
      </c>
      <c r="N594" t="n">
        <v>55.03</v>
      </c>
      <c r="O594" t="n">
        <v>29248.33</v>
      </c>
      <c r="P594" t="n">
        <v>117.29</v>
      </c>
      <c r="Q594" t="n">
        <v>605.92</v>
      </c>
      <c r="R594" t="n">
        <v>46.2</v>
      </c>
      <c r="S594" t="n">
        <v>21.88</v>
      </c>
      <c r="T594" t="n">
        <v>11000.27</v>
      </c>
      <c r="U594" t="n">
        <v>0.47</v>
      </c>
      <c r="V594" t="n">
        <v>0.8</v>
      </c>
      <c r="W594" t="n">
        <v>1.05</v>
      </c>
      <c r="X594" t="n">
        <v>0.71</v>
      </c>
      <c r="Y594" t="n">
        <v>1</v>
      </c>
      <c r="Z594" t="n">
        <v>10</v>
      </c>
    </row>
    <row r="595">
      <c r="A595" t="n">
        <v>7</v>
      </c>
      <c r="B595" t="n">
        <v>120</v>
      </c>
      <c r="C595" t="inlineStr">
        <is>
          <t xml:space="preserve">CONCLUIDO	</t>
        </is>
      </c>
      <c r="D595" t="n">
        <v>8.493</v>
      </c>
      <c r="E595" t="n">
        <v>11.77</v>
      </c>
      <c r="F595" t="n">
        <v>7.65</v>
      </c>
      <c r="G595" t="n">
        <v>14.81</v>
      </c>
      <c r="H595" t="n">
        <v>0.21</v>
      </c>
      <c r="I595" t="n">
        <v>31</v>
      </c>
      <c r="J595" t="n">
        <v>235.68</v>
      </c>
      <c r="K595" t="n">
        <v>57.72</v>
      </c>
      <c r="L595" t="n">
        <v>2.75</v>
      </c>
      <c r="M595" t="n">
        <v>29</v>
      </c>
      <c r="N595" t="n">
        <v>55.21</v>
      </c>
      <c r="O595" t="n">
        <v>29301.44</v>
      </c>
      <c r="P595" t="n">
        <v>115.04</v>
      </c>
      <c r="Q595" t="n">
        <v>605.95</v>
      </c>
      <c r="R595" t="n">
        <v>42.82</v>
      </c>
      <c r="S595" t="n">
        <v>21.88</v>
      </c>
      <c r="T595" t="n">
        <v>9329.389999999999</v>
      </c>
      <c r="U595" t="n">
        <v>0.51</v>
      </c>
      <c r="V595" t="n">
        <v>0.8100000000000001</v>
      </c>
      <c r="W595" t="n">
        <v>1.03</v>
      </c>
      <c r="X595" t="n">
        <v>0.59</v>
      </c>
      <c r="Y595" t="n">
        <v>1</v>
      </c>
      <c r="Z595" t="n">
        <v>10</v>
      </c>
    </row>
    <row r="596">
      <c r="A596" t="n">
        <v>8</v>
      </c>
      <c r="B596" t="n">
        <v>120</v>
      </c>
      <c r="C596" t="inlineStr">
        <is>
          <t xml:space="preserve">CONCLUIDO	</t>
        </is>
      </c>
      <c r="D596" t="n">
        <v>8.5878</v>
      </c>
      <c r="E596" t="n">
        <v>11.64</v>
      </c>
      <c r="F596" t="n">
        <v>7.61</v>
      </c>
      <c r="G596" t="n">
        <v>15.75</v>
      </c>
      <c r="H596" t="n">
        <v>0.23</v>
      </c>
      <c r="I596" t="n">
        <v>29</v>
      </c>
      <c r="J596" t="n">
        <v>236.11</v>
      </c>
      <c r="K596" t="n">
        <v>57.72</v>
      </c>
      <c r="L596" t="n">
        <v>3</v>
      </c>
      <c r="M596" t="n">
        <v>27</v>
      </c>
      <c r="N596" t="n">
        <v>55.39</v>
      </c>
      <c r="O596" t="n">
        <v>29354.61</v>
      </c>
      <c r="P596" t="n">
        <v>114.15</v>
      </c>
      <c r="Q596" t="n">
        <v>605.9</v>
      </c>
      <c r="R596" t="n">
        <v>41.56</v>
      </c>
      <c r="S596" t="n">
        <v>21.88</v>
      </c>
      <c r="T596" t="n">
        <v>8711.639999999999</v>
      </c>
      <c r="U596" t="n">
        <v>0.53</v>
      </c>
      <c r="V596" t="n">
        <v>0.8100000000000001</v>
      </c>
      <c r="W596" t="n">
        <v>1.03</v>
      </c>
      <c r="X596" t="n">
        <v>0.5600000000000001</v>
      </c>
      <c r="Y596" t="n">
        <v>1</v>
      </c>
      <c r="Z596" t="n">
        <v>10</v>
      </c>
    </row>
    <row r="597">
      <c r="A597" t="n">
        <v>9</v>
      </c>
      <c r="B597" t="n">
        <v>120</v>
      </c>
      <c r="C597" t="inlineStr">
        <is>
          <t xml:space="preserve">CONCLUIDO	</t>
        </is>
      </c>
      <c r="D597" t="n">
        <v>8.7324</v>
      </c>
      <c r="E597" t="n">
        <v>11.45</v>
      </c>
      <c r="F597" t="n">
        <v>7.56</v>
      </c>
      <c r="G597" t="n">
        <v>17.44</v>
      </c>
      <c r="H597" t="n">
        <v>0.24</v>
      </c>
      <c r="I597" t="n">
        <v>26</v>
      </c>
      <c r="J597" t="n">
        <v>236.54</v>
      </c>
      <c r="K597" t="n">
        <v>57.72</v>
      </c>
      <c r="L597" t="n">
        <v>3.25</v>
      </c>
      <c r="M597" t="n">
        <v>24</v>
      </c>
      <c r="N597" t="n">
        <v>55.57</v>
      </c>
      <c r="O597" t="n">
        <v>29407.85</v>
      </c>
      <c r="P597" t="n">
        <v>112.84</v>
      </c>
      <c r="Q597" t="n">
        <v>605.9400000000001</v>
      </c>
      <c r="R597" t="n">
        <v>39.69</v>
      </c>
      <c r="S597" t="n">
        <v>21.88</v>
      </c>
      <c r="T597" t="n">
        <v>7790.83</v>
      </c>
      <c r="U597" t="n">
        <v>0.55</v>
      </c>
      <c r="V597" t="n">
        <v>0.82</v>
      </c>
      <c r="W597" t="n">
        <v>1.03</v>
      </c>
      <c r="X597" t="n">
        <v>0.5</v>
      </c>
      <c r="Y597" t="n">
        <v>1</v>
      </c>
      <c r="Z597" t="n">
        <v>10</v>
      </c>
    </row>
    <row r="598">
      <c r="A598" t="n">
        <v>10</v>
      </c>
      <c r="B598" t="n">
        <v>120</v>
      </c>
      <c r="C598" t="inlineStr">
        <is>
          <t xml:space="preserve">CONCLUIDO	</t>
        </is>
      </c>
      <c r="D598" t="n">
        <v>8.8348</v>
      </c>
      <c r="E598" t="n">
        <v>11.32</v>
      </c>
      <c r="F598" t="n">
        <v>7.52</v>
      </c>
      <c r="G598" t="n">
        <v>18.79</v>
      </c>
      <c r="H598" t="n">
        <v>0.26</v>
      </c>
      <c r="I598" t="n">
        <v>24</v>
      </c>
      <c r="J598" t="n">
        <v>236.98</v>
      </c>
      <c r="K598" t="n">
        <v>57.72</v>
      </c>
      <c r="L598" t="n">
        <v>3.5</v>
      </c>
      <c r="M598" t="n">
        <v>22</v>
      </c>
      <c r="N598" t="n">
        <v>55.75</v>
      </c>
      <c r="O598" t="n">
        <v>29461.15</v>
      </c>
      <c r="P598" t="n">
        <v>111.7</v>
      </c>
      <c r="Q598" t="n">
        <v>605.84</v>
      </c>
      <c r="R598" t="n">
        <v>38.49</v>
      </c>
      <c r="S598" t="n">
        <v>21.88</v>
      </c>
      <c r="T598" t="n">
        <v>7199.45</v>
      </c>
      <c r="U598" t="n">
        <v>0.57</v>
      </c>
      <c r="V598" t="n">
        <v>0.82</v>
      </c>
      <c r="W598" t="n">
        <v>1.03</v>
      </c>
      <c r="X598" t="n">
        <v>0.46</v>
      </c>
      <c r="Y598" t="n">
        <v>1</v>
      </c>
      <c r="Z598" t="n">
        <v>10</v>
      </c>
    </row>
    <row r="599">
      <c r="A599" t="n">
        <v>11</v>
      </c>
      <c r="B599" t="n">
        <v>120</v>
      </c>
      <c r="C599" t="inlineStr">
        <is>
          <t xml:space="preserve">CONCLUIDO	</t>
        </is>
      </c>
      <c r="D599" t="n">
        <v>8.8779</v>
      </c>
      <c r="E599" t="n">
        <v>11.26</v>
      </c>
      <c r="F599" t="n">
        <v>7.51</v>
      </c>
      <c r="G599" t="n">
        <v>19.58</v>
      </c>
      <c r="H599" t="n">
        <v>0.28</v>
      </c>
      <c r="I599" t="n">
        <v>23</v>
      </c>
      <c r="J599" t="n">
        <v>237.41</v>
      </c>
      <c r="K599" t="n">
        <v>57.72</v>
      </c>
      <c r="L599" t="n">
        <v>3.75</v>
      </c>
      <c r="M599" t="n">
        <v>21</v>
      </c>
      <c r="N599" t="n">
        <v>55.93</v>
      </c>
      <c r="O599" t="n">
        <v>29514.51</v>
      </c>
      <c r="P599" t="n">
        <v>110.9</v>
      </c>
      <c r="Q599" t="n">
        <v>605.89</v>
      </c>
      <c r="R599" t="n">
        <v>38.07</v>
      </c>
      <c r="S599" t="n">
        <v>21.88</v>
      </c>
      <c r="T599" t="n">
        <v>6996.06</v>
      </c>
      <c r="U599" t="n">
        <v>0.57</v>
      </c>
      <c r="V599" t="n">
        <v>0.82</v>
      </c>
      <c r="W599" t="n">
        <v>1.03</v>
      </c>
      <c r="X599" t="n">
        <v>0.45</v>
      </c>
      <c r="Y599" t="n">
        <v>1</v>
      </c>
      <c r="Z599" t="n">
        <v>10</v>
      </c>
    </row>
    <row r="600">
      <c r="A600" t="n">
        <v>12</v>
      </c>
      <c r="B600" t="n">
        <v>120</v>
      </c>
      <c r="C600" t="inlineStr">
        <is>
          <t xml:space="preserve">CONCLUIDO	</t>
        </is>
      </c>
      <c r="D600" t="n">
        <v>8.9998</v>
      </c>
      <c r="E600" t="n">
        <v>11.11</v>
      </c>
      <c r="F600" t="n">
        <v>7.45</v>
      </c>
      <c r="G600" t="n">
        <v>21.27</v>
      </c>
      <c r="H600" t="n">
        <v>0.3</v>
      </c>
      <c r="I600" t="n">
        <v>21</v>
      </c>
      <c r="J600" t="n">
        <v>237.84</v>
      </c>
      <c r="K600" t="n">
        <v>57.72</v>
      </c>
      <c r="L600" t="n">
        <v>4</v>
      </c>
      <c r="M600" t="n">
        <v>19</v>
      </c>
      <c r="N600" t="n">
        <v>56.12</v>
      </c>
      <c r="O600" t="n">
        <v>29567.95</v>
      </c>
      <c r="P600" t="n">
        <v>109.71</v>
      </c>
      <c r="Q600" t="n">
        <v>606</v>
      </c>
      <c r="R600" t="n">
        <v>36.12</v>
      </c>
      <c r="S600" t="n">
        <v>21.88</v>
      </c>
      <c r="T600" t="n">
        <v>6030.69</v>
      </c>
      <c r="U600" t="n">
        <v>0.61</v>
      </c>
      <c r="V600" t="n">
        <v>0.83</v>
      </c>
      <c r="W600" t="n">
        <v>1.02</v>
      </c>
      <c r="X600" t="n">
        <v>0.39</v>
      </c>
      <c r="Y600" t="n">
        <v>1</v>
      </c>
      <c r="Z600" t="n">
        <v>10</v>
      </c>
    </row>
    <row r="601">
      <c r="A601" t="n">
        <v>13</v>
      </c>
      <c r="B601" t="n">
        <v>120</v>
      </c>
      <c r="C601" t="inlineStr">
        <is>
          <t xml:space="preserve">CONCLUIDO	</t>
        </is>
      </c>
      <c r="D601" t="n">
        <v>9.0441</v>
      </c>
      <c r="E601" t="n">
        <v>11.06</v>
      </c>
      <c r="F601" t="n">
        <v>7.44</v>
      </c>
      <c r="G601" t="n">
        <v>22.31</v>
      </c>
      <c r="H601" t="n">
        <v>0.32</v>
      </c>
      <c r="I601" t="n">
        <v>20</v>
      </c>
      <c r="J601" t="n">
        <v>238.28</v>
      </c>
      <c r="K601" t="n">
        <v>57.72</v>
      </c>
      <c r="L601" t="n">
        <v>4.25</v>
      </c>
      <c r="M601" t="n">
        <v>18</v>
      </c>
      <c r="N601" t="n">
        <v>56.3</v>
      </c>
      <c r="O601" t="n">
        <v>29621.44</v>
      </c>
      <c r="P601" t="n">
        <v>109.03</v>
      </c>
      <c r="Q601" t="n">
        <v>605.9299999999999</v>
      </c>
      <c r="R601" t="n">
        <v>36.02</v>
      </c>
      <c r="S601" t="n">
        <v>21.88</v>
      </c>
      <c r="T601" t="n">
        <v>5986.11</v>
      </c>
      <c r="U601" t="n">
        <v>0.61</v>
      </c>
      <c r="V601" t="n">
        <v>0.83</v>
      </c>
      <c r="W601" t="n">
        <v>1.02</v>
      </c>
      <c r="X601" t="n">
        <v>0.38</v>
      </c>
      <c r="Y601" t="n">
        <v>1</v>
      </c>
      <c r="Z601" t="n">
        <v>10</v>
      </c>
    </row>
    <row r="602">
      <c r="A602" t="n">
        <v>14</v>
      </c>
      <c r="B602" t="n">
        <v>120</v>
      </c>
      <c r="C602" t="inlineStr">
        <is>
          <t xml:space="preserve">CONCLUIDO	</t>
        </is>
      </c>
      <c r="D602" t="n">
        <v>9.0976</v>
      </c>
      <c r="E602" t="n">
        <v>10.99</v>
      </c>
      <c r="F602" t="n">
        <v>7.42</v>
      </c>
      <c r="G602" t="n">
        <v>23.42</v>
      </c>
      <c r="H602" t="n">
        <v>0.34</v>
      </c>
      <c r="I602" t="n">
        <v>19</v>
      </c>
      <c r="J602" t="n">
        <v>238.71</v>
      </c>
      <c r="K602" t="n">
        <v>57.72</v>
      </c>
      <c r="L602" t="n">
        <v>4.5</v>
      </c>
      <c r="M602" t="n">
        <v>17</v>
      </c>
      <c r="N602" t="n">
        <v>56.49</v>
      </c>
      <c r="O602" t="n">
        <v>29675.01</v>
      </c>
      <c r="P602" t="n">
        <v>107.94</v>
      </c>
      <c r="Q602" t="n">
        <v>605.89</v>
      </c>
      <c r="R602" t="n">
        <v>35.5</v>
      </c>
      <c r="S602" t="n">
        <v>21.88</v>
      </c>
      <c r="T602" t="n">
        <v>5729.56</v>
      </c>
      <c r="U602" t="n">
        <v>0.62</v>
      </c>
      <c r="V602" t="n">
        <v>0.83</v>
      </c>
      <c r="W602" t="n">
        <v>1.02</v>
      </c>
      <c r="X602" t="n">
        <v>0.36</v>
      </c>
      <c r="Y602" t="n">
        <v>1</v>
      </c>
      <c r="Z602" t="n">
        <v>10</v>
      </c>
    </row>
    <row r="603">
      <c r="A603" t="n">
        <v>15</v>
      </c>
      <c r="B603" t="n">
        <v>120</v>
      </c>
      <c r="C603" t="inlineStr">
        <is>
          <t xml:space="preserve">CONCLUIDO	</t>
        </is>
      </c>
      <c r="D603" t="n">
        <v>9.161</v>
      </c>
      <c r="E603" t="n">
        <v>10.92</v>
      </c>
      <c r="F603" t="n">
        <v>7.39</v>
      </c>
      <c r="G603" t="n">
        <v>24.62</v>
      </c>
      <c r="H603" t="n">
        <v>0.35</v>
      </c>
      <c r="I603" t="n">
        <v>18</v>
      </c>
      <c r="J603" t="n">
        <v>239.14</v>
      </c>
      <c r="K603" t="n">
        <v>57.72</v>
      </c>
      <c r="L603" t="n">
        <v>4.75</v>
      </c>
      <c r="M603" t="n">
        <v>16</v>
      </c>
      <c r="N603" t="n">
        <v>56.67</v>
      </c>
      <c r="O603" t="n">
        <v>29728.63</v>
      </c>
      <c r="P603" t="n">
        <v>106.81</v>
      </c>
      <c r="Q603" t="n">
        <v>605.84</v>
      </c>
      <c r="R603" t="n">
        <v>34.48</v>
      </c>
      <c r="S603" t="n">
        <v>21.88</v>
      </c>
      <c r="T603" t="n">
        <v>5224.34</v>
      </c>
      <c r="U603" t="n">
        <v>0.63</v>
      </c>
      <c r="V603" t="n">
        <v>0.84</v>
      </c>
      <c r="W603" t="n">
        <v>1.01</v>
      </c>
      <c r="X603" t="n">
        <v>0.33</v>
      </c>
      <c r="Y603" t="n">
        <v>1</v>
      </c>
      <c r="Z603" t="n">
        <v>10</v>
      </c>
    </row>
    <row r="604">
      <c r="A604" t="n">
        <v>16</v>
      </c>
      <c r="B604" t="n">
        <v>120</v>
      </c>
      <c r="C604" t="inlineStr">
        <is>
          <t xml:space="preserve">CONCLUIDO	</t>
        </is>
      </c>
      <c r="D604" t="n">
        <v>9.2074</v>
      </c>
      <c r="E604" t="n">
        <v>10.86</v>
      </c>
      <c r="F604" t="n">
        <v>7.38</v>
      </c>
      <c r="G604" t="n">
        <v>26.04</v>
      </c>
      <c r="H604" t="n">
        <v>0.37</v>
      </c>
      <c r="I604" t="n">
        <v>17</v>
      </c>
      <c r="J604" t="n">
        <v>239.58</v>
      </c>
      <c r="K604" t="n">
        <v>57.72</v>
      </c>
      <c r="L604" t="n">
        <v>5</v>
      </c>
      <c r="M604" t="n">
        <v>15</v>
      </c>
      <c r="N604" t="n">
        <v>56.86</v>
      </c>
      <c r="O604" t="n">
        <v>29782.33</v>
      </c>
      <c r="P604" t="n">
        <v>106.75</v>
      </c>
      <c r="Q604" t="n">
        <v>605.89</v>
      </c>
      <c r="R604" t="n">
        <v>34.08</v>
      </c>
      <c r="S604" t="n">
        <v>21.88</v>
      </c>
      <c r="T604" t="n">
        <v>5029.99</v>
      </c>
      <c r="U604" t="n">
        <v>0.64</v>
      </c>
      <c r="V604" t="n">
        <v>0.84</v>
      </c>
      <c r="W604" t="n">
        <v>1.02</v>
      </c>
      <c r="X604" t="n">
        <v>0.32</v>
      </c>
      <c r="Y604" t="n">
        <v>1</v>
      </c>
      <c r="Z604" t="n">
        <v>10</v>
      </c>
    </row>
    <row r="605">
      <c r="A605" t="n">
        <v>17</v>
      </c>
      <c r="B605" t="n">
        <v>120</v>
      </c>
      <c r="C605" t="inlineStr">
        <is>
          <t xml:space="preserve">CONCLUIDO	</t>
        </is>
      </c>
      <c r="D605" t="n">
        <v>9.252599999999999</v>
      </c>
      <c r="E605" t="n">
        <v>10.81</v>
      </c>
      <c r="F605" t="n">
        <v>7.37</v>
      </c>
      <c r="G605" t="n">
        <v>27.64</v>
      </c>
      <c r="H605" t="n">
        <v>0.39</v>
      </c>
      <c r="I605" t="n">
        <v>16</v>
      </c>
      <c r="J605" t="n">
        <v>240.02</v>
      </c>
      <c r="K605" t="n">
        <v>57.72</v>
      </c>
      <c r="L605" t="n">
        <v>5.25</v>
      </c>
      <c r="M605" t="n">
        <v>14</v>
      </c>
      <c r="N605" t="n">
        <v>57.04</v>
      </c>
      <c r="O605" t="n">
        <v>29836.09</v>
      </c>
      <c r="P605" t="n">
        <v>105.91</v>
      </c>
      <c r="Q605" t="n">
        <v>605.84</v>
      </c>
      <c r="R605" t="n">
        <v>33.84</v>
      </c>
      <c r="S605" t="n">
        <v>21.88</v>
      </c>
      <c r="T605" t="n">
        <v>4915.89</v>
      </c>
      <c r="U605" t="n">
        <v>0.65</v>
      </c>
      <c r="V605" t="n">
        <v>0.84</v>
      </c>
      <c r="W605" t="n">
        <v>1.02</v>
      </c>
      <c r="X605" t="n">
        <v>0.31</v>
      </c>
      <c r="Y605" t="n">
        <v>1</v>
      </c>
      <c r="Z605" t="n">
        <v>10</v>
      </c>
    </row>
    <row r="606">
      <c r="A606" t="n">
        <v>18</v>
      </c>
      <c r="B606" t="n">
        <v>120</v>
      </c>
      <c r="C606" t="inlineStr">
        <is>
          <t xml:space="preserve">CONCLUIDO	</t>
        </is>
      </c>
      <c r="D606" t="n">
        <v>9.326700000000001</v>
      </c>
      <c r="E606" t="n">
        <v>10.72</v>
      </c>
      <c r="F606" t="n">
        <v>7.33</v>
      </c>
      <c r="G606" t="n">
        <v>29.32</v>
      </c>
      <c r="H606" t="n">
        <v>0.41</v>
      </c>
      <c r="I606" t="n">
        <v>15</v>
      </c>
      <c r="J606" t="n">
        <v>240.45</v>
      </c>
      <c r="K606" t="n">
        <v>57.72</v>
      </c>
      <c r="L606" t="n">
        <v>5.5</v>
      </c>
      <c r="M606" t="n">
        <v>13</v>
      </c>
      <c r="N606" t="n">
        <v>57.23</v>
      </c>
      <c r="O606" t="n">
        <v>29890.04</v>
      </c>
      <c r="P606" t="n">
        <v>104.97</v>
      </c>
      <c r="Q606" t="n">
        <v>605.84</v>
      </c>
      <c r="R606" t="n">
        <v>32.68</v>
      </c>
      <c r="S606" t="n">
        <v>21.88</v>
      </c>
      <c r="T606" t="n">
        <v>4344.07</v>
      </c>
      <c r="U606" t="n">
        <v>0.67</v>
      </c>
      <c r="V606" t="n">
        <v>0.84</v>
      </c>
      <c r="W606" t="n">
        <v>1.01</v>
      </c>
      <c r="X606" t="n">
        <v>0.27</v>
      </c>
      <c r="Y606" t="n">
        <v>1</v>
      </c>
      <c r="Z606" t="n">
        <v>10</v>
      </c>
    </row>
    <row r="607">
      <c r="A607" t="n">
        <v>19</v>
      </c>
      <c r="B607" t="n">
        <v>120</v>
      </c>
      <c r="C607" t="inlineStr">
        <is>
          <t xml:space="preserve">CONCLUIDO	</t>
        </is>
      </c>
      <c r="D607" t="n">
        <v>9.3779</v>
      </c>
      <c r="E607" t="n">
        <v>10.66</v>
      </c>
      <c r="F607" t="n">
        <v>7.32</v>
      </c>
      <c r="G607" t="n">
        <v>31.36</v>
      </c>
      <c r="H607" t="n">
        <v>0.42</v>
      </c>
      <c r="I607" t="n">
        <v>14</v>
      </c>
      <c r="J607" t="n">
        <v>240.89</v>
      </c>
      <c r="K607" t="n">
        <v>57.72</v>
      </c>
      <c r="L607" t="n">
        <v>5.75</v>
      </c>
      <c r="M607" t="n">
        <v>12</v>
      </c>
      <c r="N607" t="n">
        <v>57.42</v>
      </c>
      <c r="O607" t="n">
        <v>29943.94</v>
      </c>
      <c r="P607" t="n">
        <v>103.95</v>
      </c>
      <c r="Q607" t="n">
        <v>605.84</v>
      </c>
      <c r="R607" t="n">
        <v>32.16</v>
      </c>
      <c r="S607" t="n">
        <v>21.88</v>
      </c>
      <c r="T607" t="n">
        <v>4089.14</v>
      </c>
      <c r="U607" t="n">
        <v>0.68</v>
      </c>
      <c r="V607" t="n">
        <v>0.85</v>
      </c>
      <c r="W607" t="n">
        <v>1.01</v>
      </c>
      <c r="X607" t="n">
        <v>0.26</v>
      </c>
      <c r="Y607" t="n">
        <v>1</v>
      </c>
      <c r="Z607" t="n">
        <v>10</v>
      </c>
    </row>
    <row r="608">
      <c r="A608" t="n">
        <v>20</v>
      </c>
      <c r="B608" t="n">
        <v>120</v>
      </c>
      <c r="C608" t="inlineStr">
        <is>
          <t xml:space="preserve">CONCLUIDO	</t>
        </is>
      </c>
      <c r="D608" t="n">
        <v>9.3809</v>
      </c>
      <c r="E608" t="n">
        <v>10.66</v>
      </c>
      <c r="F608" t="n">
        <v>7.31</v>
      </c>
      <c r="G608" t="n">
        <v>31.34</v>
      </c>
      <c r="H608" t="n">
        <v>0.44</v>
      </c>
      <c r="I608" t="n">
        <v>14</v>
      </c>
      <c r="J608" t="n">
        <v>241.33</v>
      </c>
      <c r="K608" t="n">
        <v>57.72</v>
      </c>
      <c r="L608" t="n">
        <v>6</v>
      </c>
      <c r="M608" t="n">
        <v>12</v>
      </c>
      <c r="N608" t="n">
        <v>57.6</v>
      </c>
      <c r="O608" t="n">
        <v>29997.9</v>
      </c>
      <c r="P608" t="n">
        <v>103.9</v>
      </c>
      <c r="Q608" t="n">
        <v>605.84</v>
      </c>
      <c r="R608" t="n">
        <v>32.2</v>
      </c>
      <c r="S608" t="n">
        <v>21.88</v>
      </c>
      <c r="T608" t="n">
        <v>4106.56</v>
      </c>
      <c r="U608" t="n">
        <v>0.68</v>
      </c>
      <c r="V608" t="n">
        <v>0.85</v>
      </c>
      <c r="W608" t="n">
        <v>1.01</v>
      </c>
      <c r="X608" t="n">
        <v>0.26</v>
      </c>
      <c r="Y608" t="n">
        <v>1</v>
      </c>
      <c r="Z608" t="n">
        <v>10</v>
      </c>
    </row>
    <row r="609">
      <c r="A609" t="n">
        <v>21</v>
      </c>
      <c r="B609" t="n">
        <v>120</v>
      </c>
      <c r="C609" t="inlineStr">
        <is>
          <t xml:space="preserve">CONCLUIDO	</t>
        </is>
      </c>
      <c r="D609" t="n">
        <v>9.433999999999999</v>
      </c>
      <c r="E609" t="n">
        <v>10.6</v>
      </c>
      <c r="F609" t="n">
        <v>7.3</v>
      </c>
      <c r="G609" t="n">
        <v>33.69</v>
      </c>
      <c r="H609" t="n">
        <v>0.46</v>
      </c>
      <c r="I609" t="n">
        <v>13</v>
      </c>
      <c r="J609" t="n">
        <v>241.77</v>
      </c>
      <c r="K609" t="n">
        <v>57.72</v>
      </c>
      <c r="L609" t="n">
        <v>6.25</v>
      </c>
      <c r="M609" t="n">
        <v>11</v>
      </c>
      <c r="N609" t="n">
        <v>57.79</v>
      </c>
      <c r="O609" t="n">
        <v>30051.93</v>
      </c>
      <c r="P609" t="n">
        <v>102.52</v>
      </c>
      <c r="Q609" t="n">
        <v>605.84</v>
      </c>
      <c r="R609" t="n">
        <v>31.63</v>
      </c>
      <c r="S609" t="n">
        <v>21.88</v>
      </c>
      <c r="T609" t="n">
        <v>3826.69</v>
      </c>
      <c r="U609" t="n">
        <v>0.6899999999999999</v>
      </c>
      <c r="V609" t="n">
        <v>0.85</v>
      </c>
      <c r="W609" t="n">
        <v>1.01</v>
      </c>
      <c r="X609" t="n">
        <v>0.24</v>
      </c>
      <c r="Y609" t="n">
        <v>1</v>
      </c>
      <c r="Z609" t="n">
        <v>10</v>
      </c>
    </row>
    <row r="610">
      <c r="A610" t="n">
        <v>22</v>
      </c>
      <c r="B610" t="n">
        <v>120</v>
      </c>
      <c r="C610" t="inlineStr">
        <is>
          <t xml:space="preserve">CONCLUIDO	</t>
        </is>
      </c>
      <c r="D610" t="n">
        <v>9.4312</v>
      </c>
      <c r="E610" t="n">
        <v>10.6</v>
      </c>
      <c r="F610" t="n">
        <v>7.3</v>
      </c>
      <c r="G610" t="n">
        <v>33.7</v>
      </c>
      <c r="H610" t="n">
        <v>0.48</v>
      </c>
      <c r="I610" t="n">
        <v>13</v>
      </c>
      <c r="J610" t="n">
        <v>242.2</v>
      </c>
      <c r="K610" t="n">
        <v>57.72</v>
      </c>
      <c r="L610" t="n">
        <v>6.5</v>
      </c>
      <c r="M610" t="n">
        <v>11</v>
      </c>
      <c r="N610" t="n">
        <v>57.98</v>
      </c>
      <c r="O610" t="n">
        <v>30106.03</v>
      </c>
      <c r="P610" t="n">
        <v>102.61</v>
      </c>
      <c r="Q610" t="n">
        <v>605.97</v>
      </c>
      <c r="R610" t="n">
        <v>31.76</v>
      </c>
      <c r="S610" t="n">
        <v>21.88</v>
      </c>
      <c r="T610" t="n">
        <v>3889.9</v>
      </c>
      <c r="U610" t="n">
        <v>0.6899999999999999</v>
      </c>
      <c r="V610" t="n">
        <v>0.85</v>
      </c>
      <c r="W610" t="n">
        <v>1.01</v>
      </c>
      <c r="X610" t="n">
        <v>0.24</v>
      </c>
      <c r="Y610" t="n">
        <v>1</v>
      </c>
      <c r="Z610" t="n">
        <v>10</v>
      </c>
    </row>
    <row r="611">
      <c r="A611" t="n">
        <v>23</v>
      </c>
      <c r="B611" t="n">
        <v>120</v>
      </c>
      <c r="C611" t="inlineStr">
        <is>
          <t xml:space="preserve">CONCLUIDO	</t>
        </is>
      </c>
      <c r="D611" t="n">
        <v>9.491400000000001</v>
      </c>
      <c r="E611" t="n">
        <v>10.54</v>
      </c>
      <c r="F611" t="n">
        <v>7.28</v>
      </c>
      <c r="G611" t="n">
        <v>36.4</v>
      </c>
      <c r="H611" t="n">
        <v>0.49</v>
      </c>
      <c r="I611" t="n">
        <v>12</v>
      </c>
      <c r="J611" t="n">
        <v>242.64</v>
      </c>
      <c r="K611" t="n">
        <v>57.72</v>
      </c>
      <c r="L611" t="n">
        <v>6.75</v>
      </c>
      <c r="M611" t="n">
        <v>10</v>
      </c>
      <c r="N611" t="n">
        <v>58.17</v>
      </c>
      <c r="O611" t="n">
        <v>30160.2</v>
      </c>
      <c r="P611" t="n">
        <v>101.35</v>
      </c>
      <c r="Q611" t="n">
        <v>605.84</v>
      </c>
      <c r="R611" t="n">
        <v>31.03</v>
      </c>
      <c r="S611" t="n">
        <v>21.88</v>
      </c>
      <c r="T611" t="n">
        <v>3530.01</v>
      </c>
      <c r="U611" t="n">
        <v>0.71</v>
      </c>
      <c r="V611" t="n">
        <v>0.85</v>
      </c>
      <c r="W611" t="n">
        <v>1.01</v>
      </c>
      <c r="X611" t="n">
        <v>0.22</v>
      </c>
      <c r="Y611" t="n">
        <v>1</v>
      </c>
      <c r="Z611" t="n">
        <v>10</v>
      </c>
    </row>
    <row r="612">
      <c r="A612" t="n">
        <v>24</v>
      </c>
      <c r="B612" t="n">
        <v>120</v>
      </c>
      <c r="C612" t="inlineStr">
        <is>
          <t xml:space="preserve">CONCLUIDO	</t>
        </is>
      </c>
      <c r="D612" t="n">
        <v>9.491199999999999</v>
      </c>
      <c r="E612" t="n">
        <v>10.54</v>
      </c>
      <c r="F612" t="n">
        <v>7.28</v>
      </c>
      <c r="G612" t="n">
        <v>36.4</v>
      </c>
      <c r="H612" t="n">
        <v>0.51</v>
      </c>
      <c r="I612" t="n">
        <v>12</v>
      </c>
      <c r="J612" t="n">
        <v>243.08</v>
      </c>
      <c r="K612" t="n">
        <v>57.72</v>
      </c>
      <c r="L612" t="n">
        <v>7</v>
      </c>
      <c r="M612" t="n">
        <v>10</v>
      </c>
      <c r="N612" t="n">
        <v>58.36</v>
      </c>
      <c r="O612" t="n">
        <v>30214.44</v>
      </c>
      <c r="P612" t="n">
        <v>101.19</v>
      </c>
      <c r="Q612" t="n">
        <v>605.86</v>
      </c>
      <c r="R612" t="n">
        <v>31.07</v>
      </c>
      <c r="S612" t="n">
        <v>21.88</v>
      </c>
      <c r="T612" t="n">
        <v>3552.28</v>
      </c>
      <c r="U612" t="n">
        <v>0.7</v>
      </c>
      <c r="V612" t="n">
        <v>0.85</v>
      </c>
      <c r="W612" t="n">
        <v>1.01</v>
      </c>
      <c r="X612" t="n">
        <v>0.22</v>
      </c>
      <c r="Y612" t="n">
        <v>1</v>
      </c>
      <c r="Z612" t="n">
        <v>10</v>
      </c>
    </row>
    <row r="613">
      <c r="A613" t="n">
        <v>25</v>
      </c>
      <c r="B613" t="n">
        <v>120</v>
      </c>
      <c r="C613" t="inlineStr">
        <is>
          <t xml:space="preserve">CONCLUIDO	</t>
        </is>
      </c>
      <c r="D613" t="n">
        <v>9.560700000000001</v>
      </c>
      <c r="E613" t="n">
        <v>10.46</v>
      </c>
      <c r="F613" t="n">
        <v>7.25</v>
      </c>
      <c r="G613" t="n">
        <v>39.54</v>
      </c>
      <c r="H613" t="n">
        <v>0.53</v>
      </c>
      <c r="I613" t="n">
        <v>11</v>
      </c>
      <c r="J613" t="n">
        <v>243.52</v>
      </c>
      <c r="K613" t="n">
        <v>57.72</v>
      </c>
      <c r="L613" t="n">
        <v>7.25</v>
      </c>
      <c r="M613" t="n">
        <v>9</v>
      </c>
      <c r="N613" t="n">
        <v>58.55</v>
      </c>
      <c r="O613" t="n">
        <v>30268.74</v>
      </c>
      <c r="P613" t="n">
        <v>100.14</v>
      </c>
      <c r="Q613" t="n">
        <v>605.88</v>
      </c>
      <c r="R613" t="n">
        <v>29.89</v>
      </c>
      <c r="S613" t="n">
        <v>21.88</v>
      </c>
      <c r="T613" t="n">
        <v>2966.53</v>
      </c>
      <c r="U613" t="n">
        <v>0.73</v>
      </c>
      <c r="V613" t="n">
        <v>0.85</v>
      </c>
      <c r="W613" t="n">
        <v>1.01</v>
      </c>
      <c r="X613" t="n">
        <v>0.19</v>
      </c>
      <c r="Y613" t="n">
        <v>1</v>
      </c>
      <c r="Z613" t="n">
        <v>10</v>
      </c>
    </row>
    <row r="614">
      <c r="A614" t="n">
        <v>26</v>
      </c>
      <c r="B614" t="n">
        <v>120</v>
      </c>
      <c r="C614" t="inlineStr">
        <is>
          <t xml:space="preserve">CONCLUIDO	</t>
        </is>
      </c>
      <c r="D614" t="n">
        <v>9.549799999999999</v>
      </c>
      <c r="E614" t="n">
        <v>10.47</v>
      </c>
      <c r="F614" t="n">
        <v>7.26</v>
      </c>
      <c r="G614" t="n">
        <v>39.61</v>
      </c>
      <c r="H614" t="n">
        <v>0.55</v>
      </c>
      <c r="I614" t="n">
        <v>11</v>
      </c>
      <c r="J614" t="n">
        <v>243.96</v>
      </c>
      <c r="K614" t="n">
        <v>57.72</v>
      </c>
      <c r="L614" t="n">
        <v>7.5</v>
      </c>
      <c r="M614" t="n">
        <v>9</v>
      </c>
      <c r="N614" t="n">
        <v>58.74</v>
      </c>
      <c r="O614" t="n">
        <v>30323.11</v>
      </c>
      <c r="P614" t="n">
        <v>99.64</v>
      </c>
      <c r="Q614" t="n">
        <v>605.84</v>
      </c>
      <c r="R614" t="n">
        <v>30.51</v>
      </c>
      <c r="S614" t="n">
        <v>21.88</v>
      </c>
      <c r="T614" t="n">
        <v>3275.89</v>
      </c>
      <c r="U614" t="n">
        <v>0.72</v>
      </c>
      <c r="V614" t="n">
        <v>0.85</v>
      </c>
      <c r="W614" t="n">
        <v>1.01</v>
      </c>
      <c r="X614" t="n">
        <v>0.2</v>
      </c>
      <c r="Y614" t="n">
        <v>1</v>
      </c>
      <c r="Z614" t="n">
        <v>10</v>
      </c>
    </row>
    <row r="615">
      <c r="A615" t="n">
        <v>27</v>
      </c>
      <c r="B615" t="n">
        <v>120</v>
      </c>
      <c r="C615" t="inlineStr">
        <is>
          <t xml:space="preserve">CONCLUIDO	</t>
        </is>
      </c>
      <c r="D615" t="n">
        <v>9.5481</v>
      </c>
      <c r="E615" t="n">
        <v>10.47</v>
      </c>
      <c r="F615" t="n">
        <v>7.26</v>
      </c>
      <c r="G615" t="n">
        <v>39.62</v>
      </c>
      <c r="H615" t="n">
        <v>0.5600000000000001</v>
      </c>
      <c r="I615" t="n">
        <v>11</v>
      </c>
      <c r="J615" t="n">
        <v>244.41</v>
      </c>
      <c r="K615" t="n">
        <v>57.72</v>
      </c>
      <c r="L615" t="n">
        <v>7.75</v>
      </c>
      <c r="M615" t="n">
        <v>9</v>
      </c>
      <c r="N615" t="n">
        <v>58.93</v>
      </c>
      <c r="O615" t="n">
        <v>30377.55</v>
      </c>
      <c r="P615" t="n">
        <v>99.06999999999999</v>
      </c>
      <c r="Q615" t="n">
        <v>605.84</v>
      </c>
      <c r="R615" t="n">
        <v>30.55</v>
      </c>
      <c r="S615" t="n">
        <v>21.88</v>
      </c>
      <c r="T615" t="n">
        <v>3297.22</v>
      </c>
      <c r="U615" t="n">
        <v>0.72</v>
      </c>
      <c r="V615" t="n">
        <v>0.85</v>
      </c>
      <c r="W615" t="n">
        <v>1.01</v>
      </c>
      <c r="X615" t="n">
        <v>0.21</v>
      </c>
      <c r="Y615" t="n">
        <v>1</v>
      </c>
      <c r="Z615" t="n">
        <v>10</v>
      </c>
    </row>
    <row r="616">
      <c r="A616" t="n">
        <v>28</v>
      </c>
      <c r="B616" t="n">
        <v>120</v>
      </c>
      <c r="C616" t="inlineStr">
        <is>
          <t xml:space="preserve">CONCLUIDO	</t>
        </is>
      </c>
      <c r="D616" t="n">
        <v>9.6172</v>
      </c>
      <c r="E616" t="n">
        <v>10.4</v>
      </c>
      <c r="F616" t="n">
        <v>7.23</v>
      </c>
      <c r="G616" t="n">
        <v>43.4</v>
      </c>
      <c r="H616" t="n">
        <v>0.58</v>
      </c>
      <c r="I616" t="n">
        <v>10</v>
      </c>
      <c r="J616" t="n">
        <v>244.85</v>
      </c>
      <c r="K616" t="n">
        <v>57.72</v>
      </c>
      <c r="L616" t="n">
        <v>8</v>
      </c>
      <c r="M616" t="n">
        <v>8</v>
      </c>
      <c r="N616" t="n">
        <v>59.12</v>
      </c>
      <c r="O616" t="n">
        <v>30432.06</v>
      </c>
      <c r="P616" t="n">
        <v>97.97</v>
      </c>
      <c r="Q616" t="n">
        <v>605.84</v>
      </c>
      <c r="R616" t="n">
        <v>29.6</v>
      </c>
      <c r="S616" t="n">
        <v>21.88</v>
      </c>
      <c r="T616" t="n">
        <v>2828.22</v>
      </c>
      <c r="U616" t="n">
        <v>0.74</v>
      </c>
      <c r="V616" t="n">
        <v>0.86</v>
      </c>
      <c r="W616" t="n">
        <v>1.01</v>
      </c>
      <c r="X616" t="n">
        <v>0.18</v>
      </c>
      <c r="Y616" t="n">
        <v>1</v>
      </c>
      <c r="Z616" t="n">
        <v>10</v>
      </c>
    </row>
    <row r="617">
      <c r="A617" t="n">
        <v>29</v>
      </c>
      <c r="B617" t="n">
        <v>120</v>
      </c>
      <c r="C617" t="inlineStr">
        <is>
          <t xml:space="preserve">CONCLUIDO	</t>
        </is>
      </c>
      <c r="D617" t="n">
        <v>9.616199999999999</v>
      </c>
      <c r="E617" t="n">
        <v>10.4</v>
      </c>
      <c r="F617" t="n">
        <v>7.23</v>
      </c>
      <c r="G617" t="n">
        <v>43.41</v>
      </c>
      <c r="H617" t="n">
        <v>0.6</v>
      </c>
      <c r="I617" t="n">
        <v>10</v>
      </c>
      <c r="J617" t="n">
        <v>245.29</v>
      </c>
      <c r="K617" t="n">
        <v>57.72</v>
      </c>
      <c r="L617" t="n">
        <v>8.25</v>
      </c>
      <c r="M617" t="n">
        <v>8</v>
      </c>
      <c r="N617" t="n">
        <v>59.32</v>
      </c>
      <c r="O617" t="n">
        <v>30486.64</v>
      </c>
      <c r="P617" t="n">
        <v>97.34</v>
      </c>
      <c r="Q617" t="n">
        <v>605.84</v>
      </c>
      <c r="R617" t="n">
        <v>29.7</v>
      </c>
      <c r="S617" t="n">
        <v>21.88</v>
      </c>
      <c r="T617" t="n">
        <v>2878.92</v>
      </c>
      <c r="U617" t="n">
        <v>0.74</v>
      </c>
      <c r="V617" t="n">
        <v>0.85</v>
      </c>
      <c r="W617" t="n">
        <v>1</v>
      </c>
      <c r="X617" t="n">
        <v>0.18</v>
      </c>
      <c r="Y617" t="n">
        <v>1</v>
      </c>
      <c r="Z617" t="n">
        <v>10</v>
      </c>
    </row>
    <row r="618">
      <c r="A618" t="n">
        <v>30</v>
      </c>
      <c r="B618" t="n">
        <v>120</v>
      </c>
      <c r="C618" t="inlineStr">
        <is>
          <t xml:space="preserve">CONCLUIDO	</t>
        </is>
      </c>
      <c r="D618" t="n">
        <v>9.6113</v>
      </c>
      <c r="E618" t="n">
        <v>10.4</v>
      </c>
      <c r="F618" t="n">
        <v>7.24</v>
      </c>
      <c r="G618" t="n">
        <v>43.44</v>
      </c>
      <c r="H618" t="n">
        <v>0.62</v>
      </c>
      <c r="I618" t="n">
        <v>10</v>
      </c>
      <c r="J618" t="n">
        <v>245.73</v>
      </c>
      <c r="K618" t="n">
        <v>57.72</v>
      </c>
      <c r="L618" t="n">
        <v>8.5</v>
      </c>
      <c r="M618" t="n">
        <v>8</v>
      </c>
      <c r="N618" t="n">
        <v>59.51</v>
      </c>
      <c r="O618" t="n">
        <v>30541.29</v>
      </c>
      <c r="P618" t="n">
        <v>96.58</v>
      </c>
      <c r="Q618" t="n">
        <v>605.88</v>
      </c>
      <c r="R618" t="n">
        <v>29.85</v>
      </c>
      <c r="S618" t="n">
        <v>21.88</v>
      </c>
      <c r="T618" t="n">
        <v>2951.48</v>
      </c>
      <c r="U618" t="n">
        <v>0.73</v>
      </c>
      <c r="V618" t="n">
        <v>0.85</v>
      </c>
      <c r="W618" t="n">
        <v>1</v>
      </c>
      <c r="X618" t="n">
        <v>0.18</v>
      </c>
      <c r="Y618" t="n">
        <v>1</v>
      </c>
      <c r="Z618" t="n">
        <v>10</v>
      </c>
    </row>
    <row r="619">
      <c r="A619" t="n">
        <v>31</v>
      </c>
      <c r="B619" t="n">
        <v>120</v>
      </c>
      <c r="C619" t="inlineStr">
        <is>
          <t xml:space="preserve">CONCLUIDO	</t>
        </is>
      </c>
      <c r="D619" t="n">
        <v>9.672499999999999</v>
      </c>
      <c r="E619" t="n">
        <v>10.34</v>
      </c>
      <c r="F619" t="n">
        <v>7.22</v>
      </c>
      <c r="G619" t="n">
        <v>48.13</v>
      </c>
      <c r="H619" t="n">
        <v>0.63</v>
      </c>
      <c r="I619" t="n">
        <v>9</v>
      </c>
      <c r="J619" t="n">
        <v>246.18</v>
      </c>
      <c r="K619" t="n">
        <v>57.72</v>
      </c>
      <c r="L619" t="n">
        <v>8.75</v>
      </c>
      <c r="M619" t="n">
        <v>7</v>
      </c>
      <c r="N619" t="n">
        <v>59.7</v>
      </c>
      <c r="O619" t="n">
        <v>30596.01</v>
      </c>
      <c r="P619" t="n">
        <v>95.88</v>
      </c>
      <c r="Q619" t="n">
        <v>605.84</v>
      </c>
      <c r="R619" t="n">
        <v>29.28</v>
      </c>
      <c r="S619" t="n">
        <v>21.88</v>
      </c>
      <c r="T619" t="n">
        <v>2671.8</v>
      </c>
      <c r="U619" t="n">
        <v>0.75</v>
      </c>
      <c r="V619" t="n">
        <v>0.86</v>
      </c>
      <c r="W619" t="n">
        <v>1</v>
      </c>
      <c r="X619" t="n">
        <v>0.16</v>
      </c>
      <c r="Y619" t="n">
        <v>1</v>
      </c>
      <c r="Z619" t="n">
        <v>10</v>
      </c>
    </row>
    <row r="620">
      <c r="A620" t="n">
        <v>32</v>
      </c>
      <c r="B620" t="n">
        <v>120</v>
      </c>
      <c r="C620" t="inlineStr">
        <is>
          <t xml:space="preserve">CONCLUIDO	</t>
        </is>
      </c>
      <c r="D620" t="n">
        <v>9.673299999999999</v>
      </c>
      <c r="E620" t="n">
        <v>10.34</v>
      </c>
      <c r="F620" t="n">
        <v>7.22</v>
      </c>
      <c r="G620" t="n">
        <v>48.13</v>
      </c>
      <c r="H620" t="n">
        <v>0.65</v>
      </c>
      <c r="I620" t="n">
        <v>9</v>
      </c>
      <c r="J620" t="n">
        <v>246.62</v>
      </c>
      <c r="K620" t="n">
        <v>57.72</v>
      </c>
      <c r="L620" t="n">
        <v>9</v>
      </c>
      <c r="M620" t="n">
        <v>7</v>
      </c>
      <c r="N620" t="n">
        <v>59.9</v>
      </c>
      <c r="O620" t="n">
        <v>30650.8</v>
      </c>
      <c r="P620" t="n">
        <v>95.86</v>
      </c>
      <c r="Q620" t="n">
        <v>605.84</v>
      </c>
      <c r="R620" t="n">
        <v>29.14</v>
      </c>
      <c r="S620" t="n">
        <v>21.88</v>
      </c>
      <c r="T620" t="n">
        <v>2602.15</v>
      </c>
      <c r="U620" t="n">
        <v>0.75</v>
      </c>
      <c r="V620" t="n">
        <v>0.86</v>
      </c>
      <c r="W620" t="n">
        <v>1.01</v>
      </c>
      <c r="X620" t="n">
        <v>0.16</v>
      </c>
      <c r="Y620" t="n">
        <v>1</v>
      </c>
      <c r="Z620" t="n">
        <v>10</v>
      </c>
    </row>
    <row r="621">
      <c r="A621" t="n">
        <v>33</v>
      </c>
      <c r="B621" t="n">
        <v>120</v>
      </c>
      <c r="C621" t="inlineStr">
        <is>
          <t xml:space="preserve">CONCLUIDO	</t>
        </is>
      </c>
      <c r="D621" t="n">
        <v>9.6709</v>
      </c>
      <c r="E621" t="n">
        <v>10.34</v>
      </c>
      <c r="F621" t="n">
        <v>7.22</v>
      </c>
      <c r="G621" t="n">
        <v>48.14</v>
      </c>
      <c r="H621" t="n">
        <v>0.67</v>
      </c>
      <c r="I621" t="n">
        <v>9</v>
      </c>
      <c r="J621" t="n">
        <v>247.07</v>
      </c>
      <c r="K621" t="n">
        <v>57.72</v>
      </c>
      <c r="L621" t="n">
        <v>9.25</v>
      </c>
      <c r="M621" t="n">
        <v>7</v>
      </c>
      <c r="N621" t="n">
        <v>60.09</v>
      </c>
      <c r="O621" t="n">
        <v>30705.66</v>
      </c>
      <c r="P621" t="n">
        <v>94.63</v>
      </c>
      <c r="Q621" t="n">
        <v>605.84</v>
      </c>
      <c r="R621" t="n">
        <v>29.25</v>
      </c>
      <c r="S621" t="n">
        <v>21.88</v>
      </c>
      <c r="T621" t="n">
        <v>2656.94</v>
      </c>
      <c r="U621" t="n">
        <v>0.75</v>
      </c>
      <c r="V621" t="n">
        <v>0.86</v>
      </c>
      <c r="W621" t="n">
        <v>1</v>
      </c>
      <c r="X621" t="n">
        <v>0.16</v>
      </c>
      <c r="Y621" t="n">
        <v>1</v>
      </c>
      <c r="Z621" t="n">
        <v>10</v>
      </c>
    </row>
    <row r="622">
      <c r="A622" t="n">
        <v>34</v>
      </c>
      <c r="B622" t="n">
        <v>120</v>
      </c>
      <c r="C622" t="inlineStr">
        <is>
          <t xml:space="preserve">CONCLUIDO	</t>
        </is>
      </c>
      <c r="D622" t="n">
        <v>9.663399999999999</v>
      </c>
      <c r="E622" t="n">
        <v>10.35</v>
      </c>
      <c r="F622" t="n">
        <v>7.23</v>
      </c>
      <c r="G622" t="n">
        <v>48.2</v>
      </c>
      <c r="H622" t="n">
        <v>0.68</v>
      </c>
      <c r="I622" t="n">
        <v>9</v>
      </c>
      <c r="J622" t="n">
        <v>247.51</v>
      </c>
      <c r="K622" t="n">
        <v>57.72</v>
      </c>
      <c r="L622" t="n">
        <v>9.5</v>
      </c>
      <c r="M622" t="n">
        <v>7</v>
      </c>
      <c r="N622" t="n">
        <v>60.29</v>
      </c>
      <c r="O622" t="n">
        <v>30760.6</v>
      </c>
      <c r="P622" t="n">
        <v>93.73999999999999</v>
      </c>
      <c r="Q622" t="n">
        <v>605.86</v>
      </c>
      <c r="R622" t="n">
        <v>29.41</v>
      </c>
      <c r="S622" t="n">
        <v>21.88</v>
      </c>
      <c r="T622" t="n">
        <v>2737.9</v>
      </c>
      <c r="U622" t="n">
        <v>0.74</v>
      </c>
      <c r="V622" t="n">
        <v>0.86</v>
      </c>
      <c r="W622" t="n">
        <v>1.01</v>
      </c>
      <c r="X622" t="n">
        <v>0.17</v>
      </c>
      <c r="Y622" t="n">
        <v>1</v>
      </c>
      <c r="Z622" t="n">
        <v>10</v>
      </c>
    </row>
    <row r="623">
      <c r="A623" t="n">
        <v>35</v>
      </c>
      <c r="B623" t="n">
        <v>120</v>
      </c>
      <c r="C623" t="inlineStr">
        <is>
          <t xml:space="preserve">CONCLUIDO	</t>
        </is>
      </c>
      <c r="D623" t="n">
        <v>9.7395</v>
      </c>
      <c r="E623" t="n">
        <v>10.27</v>
      </c>
      <c r="F623" t="n">
        <v>7.19</v>
      </c>
      <c r="G623" t="n">
        <v>53.96</v>
      </c>
      <c r="H623" t="n">
        <v>0.7</v>
      </c>
      <c r="I623" t="n">
        <v>8</v>
      </c>
      <c r="J623" t="n">
        <v>247.96</v>
      </c>
      <c r="K623" t="n">
        <v>57.72</v>
      </c>
      <c r="L623" t="n">
        <v>9.75</v>
      </c>
      <c r="M623" t="n">
        <v>6</v>
      </c>
      <c r="N623" t="n">
        <v>60.48</v>
      </c>
      <c r="O623" t="n">
        <v>30815.6</v>
      </c>
      <c r="P623" t="n">
        <v>93.2</v>
      </c>
      <c r="Q623" t="n">
        <v>605.88</v>
      </c>
      <c r="R623" t="n">
        <v>28.43</v>
      </c>
      <c r="S623" t="n">
        <v>21.88</v>
      </c>
      <c r="T623" t="n">
        <v>2249.8</v>
      </c>
      <c r="U623" t="n">
        <v>0.77</v>
      </c>
      <c r="V623" t="n">
        <v>0.86</v>
      </c>
      <c r="W623" t="n">
        <v>1</v>
      </c>
      <c r="X623" t="n">
        <v>0.14</v>
      </c>
      <c r="Y623" t="n">
        <v>1</v>
      </c>
      <c r="Z623" t="n">
        <v>10</v>
      </c>
    </row>
    <row r="624">
      <c r="A624" t="n">
        <v>36</v>
      </c>
      <c r="B624" t="n">
        <v>120</v>
      </c>
      <c r="C624" t="inlineStr">
        <is>
          <t xml:space="preserve">CONCLUIDO	</t>
        </is>
      </c>
      <c r="D624" t="n">
        <v>9.7498</v>
      </c>
      <c r="E624" t="n">
        <v>10.26</v>
      </c>
      <c r="F624" t="n">
        <v>7.18</v>
      </c>
      <c r="G624" t="n">
        <v>53.88</v>
      </c>
      <c r="H624" t="n">
        <v>0.72</v>
      </c>
      <c r="I624" t="n">
        <v>8</v>
      </c>
      <c r="J624" t="n">
        <v>248.4</v>
      </c>
      <c r="K624" t="n">
        <v>57.72</v>
      </c>
      <c r="L624" t="n">
        <v>10</v>
      </c>
      <c r="M624" t="n">
        <v>6</v>
      </c>
      <c r="N624" t="n">
        <v>60.68</v>
      </c>
      <c r="O624" t="n">
        <v>30870.67</v>
      </c>
      <c r="P624" t="n">
        <v>92.28</v>
      </c>
      <c r="Q624" t="n">
        <v>605.91</v>
      </c>
      <c r="R624" t="n">
        <v>28.05</v>
      </c>
      <c r="S624" t="n">
        <v>21.88</v>
      </c>
      <c r="T624" t="n">
        <v>2062.33</v>
      </c>
      <c r="U624" t="n">
        <v>0.78</v>
      </c>
      <c r="V624" t="n">
        <v>0.86</v>
      </c>
      <c r="W624" t="n">
        <v>1</v>
      </c>
      <c r="X624" t="n">
        <v>0.13</v>
      </c>
      <c r="Y624" t="n">
        <v>1</v>
      </c>
      <c r="Z624" t="n">
        <v>10</v>
      </c>
    </row>
    <row r="625">
      <c r="A625" t="n">
        <v>37</v>
      </c>
      <c r="B625" t="n">
        <v>120</v>
      </c>
      <c r="C625" t="inlineStr">
        <is>
          <t xml:space="preserve">CONCLUIDO	</t>
        </is>
      </c>
      <c r="D625" t="n">
        <v>9.742100000000001</v>
      </c>
      <c r="E625" t="n">
        <v>10.26</v>
      </c>
      <c r="F625" t="n">
        <v>7.19</v>
      </c>
      <c r="G625" t="n">
        <v>53.94</v>
      </c>
      <c r="H625" t="n">
        <v>0.73</v>
      </c>
      <c r="I625" t="n">
        <v>8</v>
      </c>
      <c r="J625" t="n">
        <v>248.85</v>
      </c>
      <c r="K625" t="n">
        <v>57.72</v>
      </c>
      <c r="L625" t="n">
        <v>10.25</v>
      </c>
      <c r="M625" t="n">
        <v>6</v>
      </c>
      <c r="N625" t="n">
        <v>60.88</v>
      </c>
      <c r="O625" t="n">
        <v>30925.82</v>
      </c>
      <c r="P625" t="n">
        <v>91.29000000000001</v>
      </c>
      <c r="Q625" t="n">
        <v>605.84</v>
      </c>
      <c r="R625" t="n">
        <v>28.25</v>
      </c>
      <c r="S625" t="n">
        <v>21.88</v>
      </c>
      <c r="T625" t="n">
        <v>2160.02</v>
      </c>
      <c r="U625" t="n">
        <v>0.77</v>
      </c>
      <c r="V625" t="n">
        <v>0.86</v>
      </c>
      <c r="W625" t="n">
        <v>1</v>
      </c>
      <c r="X625" t="n">
        <v>0.13</v>
      </c>
      <c r="Y625" t="n">
        <v>1</v>
      </c>
      <c r="Z625" t="n">
        <v>10</v>
      </c>
    </row>
    <row r="626">
      <c r="A626" t="n">
        <v>38</v>
      </c>
      <c r="B626" t="n">
        <v>120</v>
      </c>
      <c r="C626" t="inlineStr">
        <is>
          <t xml:space="preserve">CONCLUIDO	</t>
        </is>
      </c>
      <c r="D626" t="n">
        <v>9.7416</v>
      </c>
      <c r="E626" t="n">
        <v>10.27</v>
      </c>
      <c r="F626" t="n">
        <v>7.19</v>
      </c>
      <c r="G626" t="n">
        <v>53.94</v>
      </c>
      <c r="H626" t="n">
        <v>0.75</v>
      </c>
      <c r="I626" t="n">
        <v>8</v>
      </c>
      <c r="J626" t="n">
        <v>249.3</v>
      </c>
      <c r="K626" t="n">
        <v>57.72</v>
      </c>
      <c r="L626" t="n">
        <v>10.5</v>
      </c>
      <c r="M626" t="n">
        <v>6</v>
      </c>
      <c r="N626" t="n">
        <v>61.07</v>
      </c>
      <c r="O626" t="n">
        <v>30981.04</v>
      </c>
      <c r="P626" t="n">
        <v>90.84</v>
      </c>
      <c r="Q626" t="n">
        <v>605.88</v>
      </c>
      <c r="R626" t="n">
        <v>28.31</v>
      </c>
      <c r="S626" t="n">
        <v>21.88</v>
      </c>
      <c r="T626" t="n">
        <v>2191.06</v>
      </c>
      <c r="U626" t="n">
        <v>0.77</v>
      </c>
      <c r="V626" t="n">
        <v>0.86</v>
      </c>
      <c r="W626" t="n">
        <v>1</v>
      </c>
      <c r="X626" t="n">
        <v>0.13</v>
      </c>
      <c r="Y626" t="n">
        <v>1</v>
      </c>
      <c r="Z626" t="n">
        <v>10</v>
      </c>
    </row>
    <row r="627">
      <c r="A627" t="n">
        <v>39</v>
      </c>
      <c r="B627" t="n">
        <v>120</v>
      </c>
      <c r="C627" t="inlineStr">
        <is>
          <t xml:space="preserve">CONCLUIDO	</t>
        </is>
      </c>
      <c r="D627" t="n">
        <v>9.8063</v>
      </c>
      <c r="E627" t="n">
        <v>10.2</v>
      </c>
      <c r="F627" t="n">
        <v>7.17</v>
      </c>
      <c r="G627" t="n">
        <v>61.45</v>
      </c>
      <c r="H627" t="n">
        <v>0.77</v>
      </c>
      <c r="I627" t="n">
        <v>7</v>
      </c>
      <c r="J627" t="n">
        <v>249.75</v>
      </c>
      <c r="K627" t="n">
        <v>57.72</v>
      </c>
      <c r="L627" t="n">
        <v>10.75</v>
      </c>
      <c r="M627" t="n">
        <v>5</v>
      </c>
      <c r="N627" t="n">
        <v>61.27</v>
      </c>
      <c r="O627" t="n">
        <v>31036.33</v>
      </c>
      <c r="P627" t="n">
        <v>89.27</v>
      </c>
      <c r="Q627" t="n">
        <v>605.84</v>
      </c>
      <c r="R627" t="n">
        <v>27.67</v>
      </c>
      <c r="S627" t="n">
        <v>21.88</v>
      </c>
      <c r="T627" t="n">
        <v>1878.05</v>
      </c>
      <c r="U627" t="n">
        <v>0.79</v>
      </c>
      <c r="V627" t="n">
        <v>0.86</v>
      </c>
      <c r="W627" t="n">
        <v>1</v>
      </c>
      <c r="X627" t="n">
        <v>0.11</v>
      </c>
      <c r="Y627" t="n">
        <v>1</v>
      </c>
      <c r="Z627" t="n">
        <v>10</v>
      </c>
    </row>
    <row r="628">
      <c r="A628" t="n">
        <v>40</v>
      </c>
      <c r="B628" t="n">
        <v>120</v>
      </c>
      <c r="C628" t="inlineStr">
        <is>
          <t xml:space="preserve">CONCLUIDO	</t>
        </is>
      </c>
      <c r="D628" t="n">
        <v>9.7973</v>
      </c>
      <c r="E628" t="n">
        <v>10.21</v>
      </c>
      <c r="F628" t="n">
        <v>7.18</v>
      </c>
      <c r="G628" t="n">
        <v>61.54</v>
      </c>
      <c r="H628" t="n">
        <v>0.78</v>
      </c>
      <c r="I628" t="n">
        <v>7</v>
      </c>
      <c r="J628" t="n">
        <v>250.2</v>
      </c>
      <c r="K628" t="n">
        <v>57.72</v>
      </c>
      <c r="L628" t="n">
        <v>11</v>
      </c>
      <c r="M628" t="n">
        <v>5</v>
      </c>
      <c r="N628" t="n">
        <v>61.47</v>
      </c>
      <c r="O628" t="n">
        <v>31091.69</v>
      </c>
      <c r="P628" t="n">
        <v>89.47</v>
      </c>
      <c r="Q628" t="n">
        <v>605.9</v>
      </c>
      <c r="R628" t="n">
        <v>27.94</v>
      </c>
      <c r="S628" t="n">
        <v>21.88</v>
      </c>
      <c r="T628" t="n">
        <v>2012.86</v>
      </c>
      <c r="U628" t="n">
        <v>0.78</v>
      </c>
      <c r="V628" t="n">
        <v>0.86</v>
      </c>
      <c r="W628" t="n">
        <v>1</v>
      </c>
      <c r="X628" t="n">
        <v>0.12</v>
      </c>
      <c r="Y628" t="n">
        <v>1</v>
      </c>
      <c r="Z628" t="n">
        <v>10</v>
      </c>
    </row>
    <row r="629">
      <c r="A629" t="n">
        <v>41</v>
      </c>
      <c r="B629" t="n">
        <v>120</v>
      </c>
      <c r="C629" t="inlineStr">
        <is>
          <t xml:space="preserve">CONCLUIDO	</t>
        </is>
      </c>
      <c r="D629" t="n">
        <v>9.7935</v>
      </c>
      <c r="E629" t="n">
        <v>10.21</v>
      </c>
      <c r="F629" t="n">
        <v>7.18</v>
      </c>
      <c r="G629" t="n">
        <v>61.57</v>
      </c>
      <c r="H629" t="n">
        <v>0.8</v>
      </c>
      <c r="I629" t="n">
        <v>7</v>
      </c>
      <c r="J629" t="n">
        <v>250.65</v>
      </c>
      <c r="K629" t="n">
        <v>57.72</v>
      </c>
      <c r="L629" t="n">
        <v>11.25</v>
      </c>
      <c r="M629" t="n">
        <v>4</v>
      </c>
      <c r="N629" t="n">
        <v>61.67</v>
      </c>
      <c r="O629" t="n">
        <v>31147.12</v>
      </c>
      <c r="P629" t="n">
        <v>89.89</v>
      </c>
      <c r="Q629" t="n">
        <v>605.84</v>
      </c>
      <c r="R629" t="n">
        <v>28.1</v>
      </c>
      <c r="S629" t="n">
        <v>21.88</v>
      </c>
      <c r="T629" t="n">
        <v>2090.81</v>
      </c>
      <c r="U629" t="n">
        <v>0.78</v>
      </c>
      <c r="V629" t="n">
        <v>0.86</v>
      </c>
      <c r="W629" t="n">
        <v>1</v>
      </c>
      <c r="X629" t="n">
        <v>0.13</v>
      </c>
      <c r="Y629" t="n">
        <v>1</v>
      </c>
      <c r="Z629" t="n">
        <v>10</v>
      </c>
    </row>
    <row r="630">
      <c r="A630" t="n">
        <v>42</v>
      </c>
      <c r="B630" t="n">
        <v>120</v>
      </c>
      <c r="C630" t="inlineStr">
        <is>
          <t xml:space="preserve">CONCLUIDO	</t>
        </is>
      </c>
      <c r="D630" t="n">
        <v>9.794600000000001</v>
      </c>
      <c r="E630" t="n">
        <v>10.21</v>
      </c>
      <c r="F630" t="n">
        <v>7.18</v>
      </c>
      <c r="G630" t="n">
        <v>61.56</v>
      </c>
      <c r="H630" t="n">
        <v>0.8100000000000001</v>
      </c>
      <c r="I630" t="n">
        <v>7</v>
      </c>
      <c r="J630" t="n">
        <v>251.1</v>
      </c>
      <c r="K630" t="n">
        <v>57.72</v>
      </c>
      <c r="L630" t="n">
        <v>11.5</v>
      </c>
      <c r="M630" t="n">
        <v>3</v>
      </c>
      <c r="N630" t="n">
        <v>61.87</v>
      </c>
      <c r="O630" t="n">
        <v>31202.63</v>
      </c>
      <c r="P630" t="n">
        <v>89.48999999999999</v>
      </c>
      <c r="Q630" t="n">
        <v>605.84</v>
      </c>
      <c r="R630" t="n">
        <v>28.06</v>
      </c>
      <c r="S630" t="n">
        <v>21.88</v>
      </c>
      <c r="T630" t="n">
        <v>2072.23</v>
      </c>
      <c r="U630" t="n">
        <v>0.78</v>
      </c>
      <c r="V630" t="n">
        <v>0.86</v>
      </c>
      <c r="W630" t="n">
        <v>1</v>
      </c>
      <c r="X630" t="n">
        <v>0.12</v>
      </c>
      <c r="Y630" t="n">
        <v>1</v>
      </c>
      <c r="Z630" t="n">
        <v>10</v>
      </c>
    </row>
    <row r="631">
      <c r="A631" t="n">
        <v>43</v>
      </c>
      <c r="B631" t="n">
        <v>120</v>
      </c>
      <c r="C631" t="inlineStr">
        <is>
          <t xml:space="preserve">CONCLUIDO	</t>
        </is>
      </c>
      <c r="D631" t="n">
        <v>9.797800000000001</v>
      </c>
      <c r="E631" t="n">
        <v>10.21</v>
      </c>
      <c r="F631" t="n">
        <v>7.18</v>
      </c>
      <c r="G631" t="n">
        <v>61.53</v>
      </c>
      <c r="H631" t="n">
        <v>0.83</v>
      </c>
      <c r="I631" t="n">
        <v>7</v>
      </c>
      <c r="J631" t="n">
        <v>251.55</v>
      </c>
      <c r="K631" t="n">
        <v>57.72</v>
      </c>
      <c r="L631" t="n">
        <v>11.75</v>
      </c>
      <c r="M631" t="n">
        <v>3</v>
      </c>
      <c r="N631" t="n">
        <v>62.07</v>
      </c>
      <c r="O631" t="n">
        <v>31258.21</v>
      </c>
      <c r="P631" t="n">
        <v>89.53</v>
      </c>
      <c r="Q631" t="n">
        <v>605.84</v>
      </c>
      <c r="R631" t="n">
        <v>27.84</v>
      </c>
      <c r="S631" t="n">
        <v>21.88</v>
      </c>
      <c r="T631" t="n">
        <v>1961.6</v>
      </c>
      <c r="U631" t="n">
        <v>0.79</v>
      </c>
      <c r="V631" t="n">
        <v>0.86</v>
      </c>
      <c r="W631" t="n">
        <v>1</v>
      </c>
      <c r="X631" t="n">
        <v>0.12</v>
      </c>
      <c r="Y631" t="n">
        <v>1</v>
      </c>
      <c r="Z631" t="n">
        <v>10</v>
      </c>
    </row>
    <row r="632">
      <c r="A632" t="n">
        <v>44</v>
      </c>
      <c r="B632" t="n">
        <v>120</v>
      </c>
      <c r="C632" t="inlineStr">
        <is>
          <t xml:space="preserve">CONCLUIDO	</t>
        </is>
      </c>
      <c r="D632" t="n">
        <v>9.7895</v>
      </c>
      <c r="E632" t="n">
        <v>10.22</v>
      </c>
      <c r="F632" t="n">
        <v>7.19</v>
      </c>
      <c r="G632" t="n">
        <v>61.6</v>
      </c>
      <c r="H632" t="n">
        <v>0.85</v>
      </c>
      <c r="I632" t="n">
        <v>7</v>
      </c>
      <c r="J632" t="n">
        <v>252</v>
      </c>
      <c r="K632" t="n">
        <v>57.72</v>
      </c>
      <c r="L632" t="n">
        <v>12</v>
      </c>
      <c r="M632" t="n">
        <v>3</v>
      </c>
      <c r="N632" t="n">
        <v>62.27</v>
      </c>
      <c r="O632" t="n">
        <v>31313.87</v>
      </c>
      <c r="P632" t="n">
        <v>88.27</v>
      </c>
      <c r="Q632" t="n">
        <v>605.87</v>
      </c>
      <c r="R632" t="n">
        <v>28.06</v>
      </c>
      <c r="S632" t="n">
        <v>21.88</v>
      </c>
      <c r="T632" t="n">
        <v>2070.15</v>
      </c>
      <c r="U632" t="n">
        <v>0.78</v>
      </c>
      <c r="V632" t="n">
        <v>0.86</v>
      </c>
      <c r="W632" t="n">
        <v>1.01</v>
      </c>
      <c r="X632" t="n">
        <v>0.13</v>
      </c>
      <c r="Y632" t="n">
        <v>1</v>
      </c>
      <c r="Z632" t="n">
        <v>10</v>
      </c>
    </row>
    <row r="633">
      <c r="A633" t="n">
        <v>45</v>
      </c>
      <c r="B633" t="n">
        <v>120</v>
      </c>
      <c r="C633" t="inlineStr">
        <is>
          <t xml:space="preserve">CONCLUIDO	</t>
        </is>
      </c>
      <c r="D633" t="n">
        <v>9.786300000000001</v>
      </c>
      <c r="E633" t="n">
        <v>10.22</v>
      </c>
      <c r="F633" t="n">
        <v>7.19</v>
      </c>
      <c r="G633" t="n">
        <v>61.63</v>
      </c>
      <c r="H633" t="n">
        <v>0.86</v>
      </c>
      <c r="I633" t="n">
        <v>7</v>
      </c>
      <c r="J633" t="n">
        <v>252.45</v>
      </c>
      <c r="K633" t="n">
        <v>57.72</v>
      </c>
      <c r="L633" t="n">
        <v>12.25</v>
      </c>
      <c r="M633" t="n">
        <v>3</v>
      </c>
      <c r="N633" t="n">
        <v>62.48</v>
      </c>
      <c r="O633" t="n">
        <v>31369.6</v>
      </c>
      <c r="P633" t="n">
        <v>87.95</v>
      </c>
      <c r="Q633" t="n">
        <v>605.91</v>
      </c>
      <c r="R633" t="n">
        <v>28.3</v>
      </c>
      <c r="S633" t="n">
        <v>21.88</v>
      </c>
      <c r="T633" t="n">
        <v>2190.28</v>
      </c>
      <c r="U633" t="n">
        <v>0.77</v>
      </c>
      <c r="V633" t="n">
        <v>0.86</v>
      </c>
      <c r="W633" t="n">
        <v>1</v>
      </c>
      <c r="X633" t="n">
        <v>0.13</v>
      </c>
      <c r="Y633" t="n">
        <v>1</v>
      </c>
      <c r="Z633" t="n">
        <v>10</v>
      </c>
    </row>
    <row r="634">
      <c r="A634" t="n">
        <v>46</v>
      </c>
      <c r="B634" t="n">
        <v>120</v>
      </c>
      <c r="C634" t="inlineStr">
        <is>
          <t xml:space="preserve">CONCLUIDO	</t>
        </is>
      </c>
      <c r="D634" t="n">
        <v>9.7882</v>
      </c>
      <c r="E634" t="n">
        <v>10.22</v>
      </c>
      <c r="F634" t="n">
        <v>7.19</v>
      </c>
      <c r="G634" t="n">
        <v>61.62</v>
      </c>
      <c r="H634" t="n">
        <v>0.88</v>
      </c>
      <c r="I634" t="n">
        <v>7</v>
      </c>
      <c r="J634" t="n">
        <v>252.9</v>
      </c>
      <c r="K634" t="n">
        <v>57.72</v>
      </c>
      <c r="L634" t="n">
        <v>12.5</v>
      </c>
      <c r="M634" t="n">
        <v>2</v>
      </c>
      <c r="N634" t="n">
        <v>62.68</v>
      </c>
      <c r="O634" t="n">
        <v>31425.4</v>
      </c>
      <c r="P634" t="n">
        <v>87.59999999999999</v>
      </c>
      <c r="Q634" t="n">
        <v>605.9299999999999</v>
      </c>
      <c r="R634" t="n">
        <v>28.15</v>
      </c>
      <c r="S634" t="n">
        <v>21.88</v>
      </c>
      <c r="T634" t="n">
        <v>2119.18</v>
      </c>
      <c r="U634" t="n">
        <v>0.78</v>
      </c>
      <c r="V634" t="n">
        <v>0.86</v>
      </c>
      <c r="W634" t="n">
        <v>1</v>
      </c>
      <c r="X634" t="n">
        <v>0.13</v>
      </c>
      <c r="Y634" t="n">
        <v>1</v>
      </c>
      <c r="Z634" t="n">
        <v>10</v>
      </c>
    </row>
    <row r="635">
      <c r="A635" t="n">
        <v>47</v>
      </c>
      <c r="B635" t="n">
        <v>120</v>
      </c>
      <c r="C635" t="inlineStr">
        <is>
          <t xml:space="preserve">CONCLUIDO	</t>
        </is>
      </c>
      <c r="D635" t="n">
        <v>9.792199999999999</v>
      </c>
      <c r="E635" t="n">
        <v>10.21</v>
      </c>
      <c r="F635" t="n">
        <v>7.18</v>
      </c>
      <c r="G635" t="n">
        <v>61.58</v>
      </c>
      <c r="H635" t="n">
        <v>0.9</v>
      </c>
      <c r="I635" t="n">
        <v>7</v>
      </c>
      <c r="J635" t="n">
        <v>253.35</v>
      </c>
      <c r="K635" t="n">
        <v>57.72</v>
      </c>
      <c r="L635" t="n">
        <v>12.75</v>
      </c>
      <c r="M635" t="n">
        <v>1</v>
      </c>
      <c r="N635" t="n">
        <v>62.88</v>
      </c>
      <c r="O635" t="n">
        <v>31481.28</v>
      </c>
      <c r="P635" t="n">
        <v>87.3</v>
      </c>
      <c r="Q635" t="n">
        <v>605.9400000000001</v>
      </c>
      <c r="R635" t="n">
        <v>28.06</v>
      </c>
      <c r="S635" t="n">
        <v>21.88</v>
      </c>
      <c r="T635" t="n">
        <v>2073.28</v>
      </c>
      <c r="U635" t="n">
        <v>0.78</v>
      </c>
      <c r="V635" t="n">
        <v>0.86</v>
      </c>
      <c r="W635" t="n">
        <v>1</v>
      </c>
      <c r="X635" t="n">
        <v>0.13</v>
      </c>
      <c r="Y635" t="n">
        <v>1</v>
      </c>
      <c r="Z635" t="n">
        <v>10</v>
      </c>
    </row>
    <row r="636">
      <c r="A636" t="n">
        <v>48</v>
      </c>
      <c r="B636" t="n">
        <v>120</v>
      </c>
      <c r="C636" t="inlineStr">
        <is>
          <t xml:space="preserve">CONCLUIDO	</t>
        </is>
      </c>
      <c r="D636" t="n">
        <v>9.792199999999999</v>
      </c>
      <c r="E636" t="n">
        <v>10.21</v>
      </c>
      <c r="F636" t="n">
        <v>7.18</v>
      </c>
      <c r="G636" t="n">
        <v>61.58</v>
      </c>
      <c r="H636" t="n">
        <v>0.91</v>
      </c>
      <c r="I636" t="n">
        <v>7</v>
      </c>
      <c r="J636" t="n">
        <v>253.81</v>
      </c>
      <c r="K636" t="n">
        <v>57.72</v>
      </c>
      <c r="L636" t="n">
        <v>13</v>
      </c>
      <c r="M636" t="n">
        <v>1</v>
      </c>
      <c r="N636" t="n">
        <v>63.08</v>
      </c>
      <c r="O636" t="n">
        <v>31537.23</v>
      </c>
      <c r="P636" t="n">
        <v>87.09999999999999</v>
      </c>
      <c r="Q636" t="n">
        <v>605.9400000000001</v>
      </c>
      <c r="R636" t="n">
        <v>28.04</v>
      </c>
      <c r="S636" t="n">
        <v>21.88</v>
      </c>
      <c r="T636" t="n">
        <v>2060.86</v>
      </c>
      <c r="U636" t="n">
        <v>0.78</v>
      </c>
      <c r="V636" t="n">
        <v>0.86</v>
      </c>
      <c r="W636" t="n">
        <v>1</v>
      </c>
      <c r="X636" t="n">
        <v>0.13</v>
      </c>
      <c r="Y636" t="n">
        <v>1</v>
      </c>
      <c r="Z636" t="n">
        <v>10</v>
      </c>
    </row>
    <row r="637">
      <c r="A637" t="n">
        <v>49</v>
      </c>
      <c r="B637" t="n">
        <v>120</v>
      </c>
      <c r="C637" t="inlineStr">
        <is>
          <t xml:space="preserve">CONCLUIDO	</t>
        </is>
      </c>
      <c r="D637" t="n">
        <v>9.7887</v>
      </c>
      <c r="E637" t="n">
        <v>10.22</v>
      </c>
      <c r="F637" t="n">
        <v>7.19</v>
      </c>
      <c r="G637" t="n">
        <v>61.61</v>
      </c>
      <c r="H637" t="n">
        <v>0.93</v>
      </c>
      <c r="I637" t="n">
        <v>7</v>
      </c>
      <c r="J637" t="n">
        <v>254.26</v>
      </c>
      <c r="K637" t="n">
        <v>57.72</v>
      </c>
      <c r="L637" t="n">
        <v>13.25</v>
      </c>
      <c r="M637" t="n">
        <v>0</v>
      </c>
      <c r="N637" t="n">
        <v>63.29</v>
      </c>
      <c r="O637" t="n">
        <v>31593.26</v>
      </c>
      <c r="P637" t="n">
        <v>87.22</v>
      </c>
      <c r="Q637" t="n">
        <v>605.9400000000001</v>
      </c>
      <c r="R637" t="n">
        <v>28.03</v>
      </c>
      <c r="S637" t="n">
        <v>21.88</v>
      </c>
      <c r="T637" t="n">
        <v>2055.36</v>
      </c>
      <c r="U637" t="n">
        <v>0.78</v>
      </c>
      <c r="V637" t="n">
        <v>0.86</v>
      </c>
      <c r="W637" t="n">
        <v>1.01</v>
      </c>
      <c r="X637" t="n">
        <v>0.13</v>
      </c>
      <c r="Y637" t="n">
        <v>1</v>
      </c>
      <c r="Z637" t="n">
        <v>10</v>
      </c>
    </row>
    <row r="638">
      <c r="A638" t="n">
        <v>0</v>
      </c>
      <c r="B638" t="n">
        <v>145</v>
      </c>
      <c r="C638" t="inlineStr">
        <is>
          <t xml:space="preserve">CONCLUIDO	</t>
        </is>
      </c>
      <c r="D638" t="n">
        <v>5.217</v>
      </c>
      <c r="E638" t="n">
        <v>19.17</v>
      </c>
      <c r="F638" t="n">
        <v>9.59</v>
      </c>
      <c r="G638" t="n">
        <v>4.68</v>
      </c>
      <c r="H638" t="n">
        <v>0.06</v>
      </c>
      <c r="I638" t="n">
        <v>123</v>
      </c>
      <c r="J638" t="n">
        <v>285.18</v>
      </c>
      <c r="K638" t="n">
        <v>61.2</v>
      </c>
      <c r="L638" t="n">
        <v>1</v>
      </c>
      <c r="M638" t="n">
        <v>121</v>
      </c>
      <c r="N638" t="n">
        <v>77.98</v>
      </c>
      <c r="O638" t="n">
        <v>35406.83</v>
      </c>
      <c r="P638" t="n">
        <v>169.46</v>
      </c>
      <c r="Q638" t="n">
        <v>606.38</v>
      </c>
      <c r="R638" t="n">
        <v>103.39</v>
      </c>
      <c r="S638" t="n">
        <v>21.88</v>
      </c>
      <c r="T638" t="n">
        <v>39158.88</v>
      </c>
      <c r="U638" t="n">
        <v>0.21</v>
      </c>
      <c r="V638" t="n">
        <v>0.65</v>
      </c>
      <c r="W638" t="n">
        <v>1.19</v>
      </c>
      <c r="X638" t="n">
        <v>2.53</v>
      </c>
      <c r="Y638" t="n">
        <v>1</v>
      </c>
      <c r="Z638" t="n">
        <v>10</v>
      </c>
    </row>
    <row r="639">
      <c r="A639" t="n">
        <v>1</v>
      </c>
      <c r="B639" t="n">
        <v>145</v>
      </c>
      <c r="C639" t="inlineStr">
        <is>
          <t xml:space="preserve">CONCLUIDO	</t>
        </is>
      </c>
      <c r="D639" t="n">
        <v>5.9367</v>
      </c>
      <c r="E639" t="n">
        <v>16.84</v>
      </c>
      <c r="F639" t="n">
        <v>8.94</v>
      </c>
      <c r="G639" t="n">
        <v>5.83</v>
      </c>
      <c r="H639" t="n">
        <v>0.08</v>
      </c>
      <c r="I639" t="n">
        <v>92</v>
      </c>
      <c r="J639" t="n">
        <v>285.68</v>
      </c>
      <c r="K639" t="n">
        <v>61.2</v>
      </c>
      <c r="L639" t="n">
        <v>1.25</v>
      </c>
      <c r="M639" t="n">
        <v>90</v>
      </c>
      <c r="N639" t="n">
        <v>78.23999999999999</v>
      </c>
      <c r="O639" t="n">
        <v>35468.6</v>
      </c>
      <c r="P639" t="n">
        <v>157.48</v>
      </c>
      <c r="Q639" t="n">
        <v>606.26</v>
      </c>
      <c r="R639" t="n">
        <v>82.76000000000001</v>
      </c>
      <c r="S639" t="n">
        <v>21.88</v>
      </c>
      <c r="T639" t="n">
        <v>28997.4</v>
      </c>
      <c r="U639" t="n">
        <v>0.26</v>
      </c>
      <c r="V639" t="n">
        <v>0.6899999999999999</v>
      </c>
      <c r="W639" t="n">
        <v>1.14</v>
      </c>
      <c r="X639" t="n">
        <v>1.88</v>
      </c>
      <c r="Y639" t="n">
        <v>1</v>
      </c>
      <c r="Z639" t="n">
        <v>10</v>
      </c>
    </row>
    <row r="640">
      <c r="A640" t="n">
        <v>2</v>
      </c>
      <c r="B640" t="n">
        <v>145</v>
      </c>
      <c r="C640" t="inlineStr">
        <is>
          <t xml:space="preserve">CONCLUIDO	</t>
        </is>
      </c>
      <c r="D640" t="n">
        <v>6.4818</v>
      </c>
      <c r="E640" t="n">
        <v>15.43</v>
      </c>
      <c r="F640" t="n">
        <v>8.539999999999999</v>
      </c>
      <c r="G640" t="n">
        <v>7.02</v>
      </c>
      <c r="H640" t="n">
        <v>0.09</v>
      </c>
      <c r="I640" t="n">
        <v>73</v>
      </c>
      <c r="J640" t="n">
        <v>286.19</v>
      </c>
      <c r="K640" t="n">
        <v>61.2</v>
      </c>
      <c r="L640" t="n">
        <v>1.5</v>
      </c>
      <c r="M640" t="n">
        <v>71</v>
      </c>
      <c r="N640" t="n">
        <v>78.48999999999999</v>
      </c>
      <c r="O640" t="n">
        <v>35530.47</v>
      </c>
      <c r="P640" t="n">
        <v>150.12</v>
      </c>
      <c r="Q640" t="n">
        <v>606.22</v>
      </c>
      <c r="R640" t="n">
        <v>70.34</v>
      </c>
      <c r="S640" t="n">
        <v>21.88</v>
      </c>
      <c r="T640" t="n">
        <v>22880.84</v>
      </c>
      <c r="U640" t="n">
        <v>0.31</v>
      </c>
      <c r="V640" t="n">
        <v>0.72</v>
      </c>
      <c r="W640" t="n">
        <v>1.11</v>
      </c>
      <c r="X640" t="n">
        <v>1.48</v>
      </c>
      <c r="Y640" t="n">
        <v>1</v>
      </c>
      <c r="Z640" t="n">
        <v>10</v>
      </c>
    </row>
    <row r="641">
      <c r="A641" t="n">
        <v>3</v>
      </c>
      <c r="B641" t="n">
        <v>145</v>
      </c>
      <c r="C641" t="inlineStr">
        <is>
          <t xml:space="preserve">CONCLUIDO	</t>
        </is>
      </c>
      <c r="D641" t="n">
        <v>6.8807</v>
      </c>
      <c r="E641" t="n">
        <v>14.53</v>
      </c>
      <c r="F641" t="n">
        <v>8.300000000000001</v>
      </c>
      <c r="G641" t="n">
        <v>8.16</v>
      </c>
      <c r="H641" t="n">
        <v>0.11</v>
      </c>
      <c r="I641" t="n">
        <v>61</v>
      </c>
      <c r="J641" t="n">
        <v>286.69</v>
      </c>
      <c r="K641" t="n">
        <v>61.2</v>
      </c>
      <c r="L641" t="n">
        <v>1.75</v>
      </c>
      <c r="M641" t="n">
        <v>59</v>
      </c>
      <c r="N641" t="n">
        <v>78.73999999999999</v>
      </c>
      <c r="O641" t="n">
        <v>35592.57</v>
      </c>
      <c r="P641" t="n">
        <v>145.43</v>
      </c>
      <c r="Q641" t="n">
        <v>605.9400000000001</v>
      </c>
      <c r="R641" t="n">
        <v>62.41</v>
      </c>
      <c r="S641" t="n">
        <v>21.88</v>
      </c>
      <c r="T641" t="n">
        <v>18977.67</v>
      </c>
      <c r="U641" t="n">
        <v>0.35</v>
      </c>
      <c r="V641" t="n">
        <v>0.75</v>
      </c>
      <c r="W641" t="n">
        <v>1.1</v>
      </c>
      <c r="X641" t="n">
        <v>1.24</v>
      </c>
      <c r="Y641" t="n">
        <v>1</v>
      </c>
      <c r="Z641" t="n">
        <v>10</v>
      </c>
    </row>
    <row r="642">
      <c r="A642" t="n">
        <v>4</v>
      </c>
      <c r="B642" t="n">
        <v>145</v>
      </c>
      <c r="C642" t="inlineStr">
        <is>
          <t xml:space="preserve">CONCLUIDO	</t>
        </is>
      </c>
      <c r="D642" t="n">
        <v>7.2234</v>
      </c>
      <c r="E642" t="n">
        <v>13.84</v>
      </c>
      <c r="F642" t="n">
        <v>8.09</v>
      </c>
      <c r="G642" t="n">
        <v>9.34</v>
      </c>
      <c r="H642" t="n">
        <v>0.12</v>
      </c>
      <c r="I642" t="n">
        <v>52</v>
      </c>
      <c r="J642" t="n">
        <v>287.19</v>
      </c>
      <c r="K642" t="n">
        <v>61.2</v>
      </c>
      <c r="L642" t="n">
        <v>2</v>
      </c>
      <c r="M642" t="n">
        <v>50</v>
      </c>
      <c r="N642" t="n">
        <v>78.98999999999999</v>
      </c>
      <c r="O642" t="n">
        <v>35654.65</v>
      </c>
      <c r="P642" t="n">
        <v>141.39</v>
      </c>
      <c r="Q642" t="n">
        <v>605.88</v>
      </c>
      <c r="R642" t="n">
        <v>56.42</v>
      </c>
      <c r="S642" t="n">
        <v>21.88</v>
      </c>
      <c r="T642" t="n">
        <v>16027.34</v>
      </c>
      <c r="U642" t="n">
        <v>0.39</v>
      </c>
      <c r="V642" t="n">
        <v>0.76</v>
      </c>
      <c r="W642" t="n">
        <v>1.07</v>
      </c>
      <c r="X642" t="n">
        <v>1.03</v>
      </c>
      <c r="Y642" t="n">
        <v>1</v>
      </c>
      <c r="Z642" t="n">
        <v>10</v>
      </c>
    </row>
    <row r="643">
      <c r="A643" t="n">
        <v>5</v>
      </c>
      <c r="B643" t="n">
        <v>145</v>
      </c>
      <c r="C643" t="inlineStr">
        <is>
          <t xml:space="preserve">CONCLUIDO	</t>
        </is>
      </c>
      <c r="D643" t="n">
        <v>7.4621</v>
      </c>
      <c r="E643" t="n">
        <v>13.4</v>
      </c>
      <c r="F643" t="n">
        <v>7.97</v>
      </c>
      <c r="G643" t="n">
        <v>10.4</v>
      </c>
      <c r="H643" t="n">
        <v>0.14</v>
      </c>
      <c r="I643" t="n">
        <v>46</v>
      </c>
      <c r="J643" t="n">
        <v>287.7</v>
      </c>
      <c r="K643" t="n">
        <v>61.2</v>
      </c>
      <c r="L643" t="n">
        <v>2.25</v>
      </c>
      <c r="M643" t="n">
        <v>44</v>
      </c>
      <c r="N643" t="n">
        <v>79.25</v>
      </c>
      <c r="O643" t="n">
        <v>35716.83</v>
      </c>
      <c r="P643" t="n">
        <v>138.94</v>
      </c>
      <c r="Q643" t="n">
        <v>606.01</v>
      </c>
      <c r="R643" t="n">
        <v>52.5</v>
      </c>
      <c r="S643" t="n">
        <v>21.88</v>
      </c>
      <c r="T643" t="n">
        <v>14096.84</v>
      </c>
      <c r="U643" t="n">
        <v>0.42</v>
      </c>
      <c r="V643" t="n">
        <v>0.78</v>
      </c>
      <c r="W643" t="n">
        <v>1.07</v>
      </c>
      <c r="X643" t="n">
        <v>0.91</v>
      </c>
      <c r="Y643" t="n">
        <v>1</v>
      </c>
      <c r="Z643" t="n">
        <v>10</v>
      </c>
    </row>
    <row r="644">
      <c r="A644" t="n">
        <v>6</v>
      </c>
      <c r="B644" t="n">
        <v>145</v>
      </c>
      <c r="C644" t="inlineStr">
        <is>
          <t xml:space="preserve">CONCLUIDO	</t>
        </is>
      </c>
      <c r="D644" t="n">
        <v>7.6803</v>
      </c>
      <c r="E644" t="n">
        <v>13.02</v>
      </c>
      <c r="F644" t="n">
        <v>7.86</v>
      </c>
      <c r="G644" t="n">
        <v>11.5</v>
      </c>
      <c r="H644" t="n">
        <v>0.15</v>
      </c>
      <c r="I644" t="n">
        <v>41</v>
      </c>
      <c r="J644" t="n">
        <v>288.2</v>
      </c>
      <c r="K644" t="n">
        <v>61.2</v>
      </c>
      <c r="L644" t="n">
        <v>2.5</v>
      </c>
      <c r="M644" t="n">
        <v>39</v>
      </c>
      <c r="N644" t="n">
        <v>79.5</v>
      </c>
      <c r="O644" t="n">
        <v>35779.11</v>
      </c>
      <c r="P644" t="n">
        <v>136.73</v>
      </c>
      <c r="Q644" t="n">
        <v>605.89</v>
      </c>
      <c r="R644" t="n">
        <v>49.23</v>
      </c>
      <c r="S644" t="n">
        <v>21.88</v>
      </c>
      <c r="T644" t="n">
        <v>12486.44</v>
      </c>
      <c r="U644" t="n">
        <v>0.44</v>
      </c>
      <c r="V644" t="n">
        <v>0.79</v>
      </c>
      <c r="W644" t="n">
        <v>1.05</v>
      </c>
      <c r="X644" t="n">
        <v>0.8</v>
      </c>
      <c r="Y644" t="n">
        <v>1</v>
      </c>
      <c r="Z644" t="n">
        <v>10</v>
      </c>
    </row>
    <row r="645">
      <c r="A645" t="n">
        <v>7</v>
      </c>
      <c r="B645" t="n">
        <v>145</v>
      </c>
      <c r="C645" t="inlineStr">
        <is>
          <t xml:space="preserve">CONCLUIDO	</t>
        </is>
      </c>
      <c r="D645" t="n">
        <v>7.9029</v>
      </c>
      <c r="E645" t="n">
        <v>12.65</v>
      </c>
      <c r="F645" t="n">
        <v>7.76</v>
      </c>
      <c r="G645" t="n">
        <v>12.94</v>
      </c>
      <c r="H645" t="n">
        <v>0.17</v>
      </c>
      <c r="I645" t="n">
        <v>36</v>
      </c>
      <c r="J645" t="n">
        <v>288.71</v>
      </c>
      <c r="K645" t="n">
        <v>61.2</v>
      </c>
      <c r="L645" t="n">
        <v>2.75</v>
      </c>
      <c r="M645" t="n">
        <v>34</v>
      </c>
      <c r="N645" t="n">
        <v>79.76000000000001</v>
      </c>
      <c r="O645" t="n">
        <v>35841.5</v>
      </c>
      <c r="P645" t="n">
        <v>134.51</v>
      </c>
      <c r="Q645" t="n">
        <v>605.91</v>
      </c>
      <c r="R645" t="n">
        <v>46.16</v>
      </c>
      <c r="S645" t="n">
        <v>21.88</v>
      </c>
      <c r="T645" t="n">
        <v>10975.7</v>
      </c>
      <c r="U645" t="n">
        <v>0.47</v>
      </c>
      <c r="V645" t="n">
        <v>0.8</v>
      </c>
      <c r="W645" t="n">
        <v>1.05</v>
      </c>
      <c r="X645" t="n">
        <v>0.71</v>
      </c>
      <c r="Y645" t="n">
        <v>1</v>
      </c>
      <c r="Z645" t="n">
        <v>10</v>
      </c>
    </row>
    <row r="646">
      <c r="A646" t="n">
        <v>8</v>
      </c>
      <c r="B646" t="n">
        <v>145</v>
      </c>
      <c r="C646" t="inlineStr">
        <is>
          <t xml:space="preserve">CONCLUIDO	</t>
        </is>
      </c>
      <c r="D646" t="n">
        <v>8.0398</v>
      </c>
      <c r="E646" t="n">
        <v>12.44</v>
      </c>
      <c r="F646" t="n">
        <v>7.71</v>
      </c>
      <c r="G646" t="n">
        <v>14.02</v>
      </c>
      <c r="H646" t="n">
        <v>0.18</v>
      </c>
      <c r="I646" t="n">
        <v>33</v>
      </c>
      <c r="J646" t="n">
        <v>289.21</v>
      </c>
      <c r="K646" t="n">
        <v>61.2</v>
      </c>
      <c r="L646" t="n">
        <v>3</v>
      </c>
      <c r="M646" t="n">
        <v>31</v>
      </c>
      <c r="N646" t="n">
        <v>80.02</v>
      </c>
      <c r="O646" t="n">
        <v>35903.99</v>
      </c>
      <c r="P646" t="n">
        <v>133.32</v>
      </c>
      <c r="Q646" t="n">
        <v>605.9</v>
      </c>
      <c r="R646" t="n">
        <v>44.44</v>
      </c>
      <c r="S646" t="n">
        <v>21.88</v>
      </c>
      <c r="T646" t="n">
        <v>10130.75</v>
      </c>
      <c r="U646" t="n">
        <v>0.49</v>
      </c>
      <c r="V646" t="n">
        <v>0.8</v>
      </c>
      <c r="W646" t="n">
        <v>1.04</v>
      </c>
      <c r="X646" t="n">
        <v>0.65</v>
      </c>
      <c r="Y646" t="n">
        <v>1</v>
      </c>
      <c r="Z646" t="n">
        <v>10</v>
      </c>
    </row>
    <row r="647">
      <c r="A647" t="n">
        <v>9</v>
      </c>
      <c r="B647" t="n">
        <v>145</v>
      </c>
      <c r="C647" t="inlineStr">
        <is>
          <t xml:space="preserve">CONCLUIDO	</t>
        </is>
      </c>
      <c r="D647" t="n">
        <v>8.197100000000001</v>
      </c>
      <c r="E647" t="n">
        <v>12.2</v>
      </c>
      <c r="F647" t="n">
        <v>7.63</v>
      </c>
      <c r="G647" t="n">
        <v>15.27</v>
      </c>
      <c r="H647" t="n">
        <v>0.2</v>
      </c>
      <c r="I647" t="n">
        <v>30</v>
      </c>
      <c r="J647" t="n">
        <v>289.72</v>
      </c>
      <c r="K647" t="n">
        <v>61.2</v>
      </c>
      <c r="L647" t="n">
        <v>3.25</v>
      </c>
      <c r="M647" t="n">
        <v>28</v>
      </c>
      <c r="N647" t="n">
        <v>80.27</v>
      </c>
      <c r="O647" t="n">
        <v>35966.59</v>
      </c>
      <c r="P647" t="n">
        <v>131.52</v>
      </c>
      <c r="Q647" t="n">
        <v>605.9</v>
      </c>
      <c r="R647" t="n">
        <v>42.14</v>
      </c>
      <c r="S647" t="n">
        <v>21.88</v>
      </c>
      <c r="T647" t="n">
        <v>8998.030000000001</v>
      </c>
      <c r="U647" t="n">
        <v>0.52</v>
      </c>
      <c r="V647" t="n">
        <v>0.8100000000000001</v>
      </c>
      <c r="W647" t="n">
        <v>1.03</v>
      </c>
      <c r="X647" t="n">
        <v>0.58</v>
      </c>
      <c r="Y647" t="n">
        <v>1</v>
      </c>
      <c r="Z647" t="n">
        <v>10</v>
      </c>
    </row>
    <row r="648">
      <c r="A648" t="n">
        <v>10</v>
      </c>
      <c r="B648" t="n">
        <v>145</v>
      </c>
      <c r="C648" t="inlineStr">
        <is>
          <t xml:space="preserve">CONCLUIDO	</t>
        </is>
      </c>
      <c r="D648" t="n">
        <v>8.287100000000001</v>
      </c>
      <c r="E648" t="n">
        <v>12.07</v>
      </c>
      <c r="F648" t="n">
        <v>7.61</v>
      </c>
      <c r="G648" t="n">
        <v>16.3</v>
      </c>
      <c r="H648" t="n">
        <v>0.21</v>
      </c>
      <c r="I648" t="n">
        <v>28</v>
      </c>
      <c r="J648" t="n">
        <v>290.23</v>
      </c>
      <c r="K648" t="n">
        <v>61.2</v>
      </c>
      <c r="L648" t="n">
        <v>3.5</v>
      </c>
      <c r="M648" t="n">
        <v>26</v>
      </c>
      <c r="N648" t="n">
        <v>80.53</v>
      </c>
      <c r="O648" t="n">
        <v>36029.29</v>
      </c>
      <c r="P648" t="n">
        <v>130.76</v>
      </c>
      <c r="Q648" t="n">
        <v>605.9</v>
      </c>
      <c r="R648" t="n">
        <v>41.21</v>
      </c>
      <c r="S648" t="n">
        <v>21.88</v>
      </c>
      <c r="T648" t="n">
        <v>8542.030000000001</v>
      </c>
      <c r="U648" t="n">
        <v>0.53</v>
      </c>
      <c r="V648" t="n">
        <v>0.8100000000000001</v>
      </c>
      <c r="W648" t="n">
        <v>1.04</v>
      </c>
      <c r="X648" t="n">
        <v>0.55</v>
      </c>
      <c r="Y648" t="n">
        <v>1</v>
      </c>
      <c r="Z648" t="n">
        <v>10</v>
      </c>
    </row>
    <row r="649">
      <c r="A649" t="n">
        <v>11</v>
      </c>
      <c r="B649" t="n">
        <v>145</v>
      </c>
      <c r="C649" t="inlineStr">
        <is>
          <t xml:space="preserve">CONCLUIDO	</t>
        </is>
      </c>
      <c r="D649" t="n">
        <v>8.394299999999999</v>
      </c>
      <c r="E649" t="n">
        <v>11.91</v>
      </c>
      <c r="F649" t="n">
        <v>7.56</v>
      </c>
      <c r="G649" t="n">
        <v>17.45</v>
      </c>
      <c r="H649" t="n">
        <v>0.23</v>
      </c>
      <c r="I649" t="n">
        <v>26</v>
      </c>
      <c r="J649" t="n">
        <v>290.74</v>
      </c>
      <c r="K649" t="n">
        <v>61.2</v>
      </c>
      <c r="L649" t="n">
        <v>3.75</v>
      </c>
      <c r="M649" t="n">
        <v>24</v>
      </c>
      <c r="N649" t="n">
        <v>80.79000000000001</v>
      </c>
      <c r="O649" t="n">
        <v>36092.1</v>
      </c>
      <c r="P649" t="n">
        <v>129.68</v>
      </c>
      <c r="Q649" t="n">
        <v>605.88</v>
      </c>
      <c r="R649" t="n">
        <v>39.94</v>
      </c>
      <c r="S649" t="n">
        <v>21.88</v>
      </c>
      <c r="T649" t="n">
        <v>7918.62</v>
      </c>
      <c r="U649" t="n">
        <v>0.55</v>
      </c>
      <c r="V649" t="n">
        <v>0.82</v>
      </c>
      <c r="W649" t="n">
        <v>1.03</v>
      </c>
      <c r="X649" t="n">
        <v>0.5</v>
      </c>
      <c r="Y649" t="n">
        <v>1</v>
      </c>
      <c r="Z649" t="n">
        <v>10</v>
      </c>
    </row>
    <row r="650">
      <c r="A650" t="n">
        <v>12</v>
      </c>
      <c r="B650" t="n">
        <v>145</v>
      </c>
      <c r="C650" t="inlineStr">
        <is>
          <t xml:space="preserve">CONCLUIDO	</t>
        </is>
      </c>
      <c r="D650" t="n">
        <v>8.5038</v>
      </c>
      <c r="E650" t="n">
        <v>11.76</v>
      </c>
      <c r="F650" t="n">
        <v>7.52</v>
      </c>
      <c r="G650" t="n">
        <v>18.79</v>
      </c>
      <c r="H650" t="n">
        <v>0.24</v>
      </c>
      <c r="I650" t="n">
        <v>24</v>
      </c>
      <c r="J650" t="n">
        <v>291.25</v>
      </c>
      <c r="K650" t="n">
        <v>61.2</v>
      </c>
      <c r="L650" t="n">
        <v>4</v>
      </c>
      <c r="M650" t="n">
        <v>22</v>
      </c>
      <c r="N650" t="n">
        <v>81.05</v>
      </c>
      <c r="O650" t="n">
        <v>36155.02</v>
      </c>
      <c r="P650" t="n">
        <v>128.45</v>
      </c>
      <c r="Q650" t="n">
        <v>605.9400000000001</v>
      </c>
      <c r="R650" t="n">
        <v>38.38</v>
      </c>
      <c r="S650" t="n">
        <v>21.88</v>
      </c>
      <c r="T650" t="n">
        <v>7144.52</v>
      </c>
      <c r="U650" t="n">
        <v>0.57</v>
      </c>
      <c r="V650" t="n">
        <v>0.82</v>
      </c>
      <c r="W650" t="n">
        <v>1.03</v>
      </c>
      <c r="X650" t="n">
        <v>0.46</v>
      </c>
      <c r="Y650" t="n">
        <v>1</v>
      </c>
      <c r="Z650" t="n">
        <v>10</v>
      </c>
    </row>
    <row r="651">
      <c r="A651" t="n">
        <v>13</v>
      </c>
      <c r="B651" t="n">
        <v>145</v>
      </c>
      <c r="C651" t="inlineStr">
        <is>
          <t xml:space="preserve">CONCLUIDO	</t>
        </is>
      </c>
      <c r="D651" t="n">
        <v>8.552099999999999</v>
      </c>
      <c r="E651" t="n">
        <v>11.69</v>
      </c>
      <c r="F651" t="n">
        <v>7.5</v>
      </c>
      <c r="G651" t="n">
        <v>19.58</v>
      </c>
      <c r="H651" t="n">
        <v>0.26</v>
      </c>
      <c r="I651" t="n">
        <v>23</v>
      </c>
      <c r="J651" t="n">
        <v>291.76</v>
      </c>
      <c r="K651" t="n">
        <v>61.2</v>
      </c>
      <c r="L651" t="n">
        <v>4.25</v>
      </c>
      <c r="M651" t="n">
        <v>21</v>
      </c>
      <c r="N651" t="n">
        <v>81.31</v>
      </c>
      <c r="O651" t="n">
        <v>36218.04</v>
      </c>
      <c r="P651" t="n">
        <v>127.93</v>
      </c>
      <c r="Q651" t="n">
        <v>605.89</v>
      </c>
      <c r="R651" t="n">
        <v>38.46</v>
      </c>
      <c r="S651" t="n">
        <v>21.88</v>
      </c>
      <c r="T651" t="n">
        <v>7192.67</v>
      </c>
      <c r="U651" t="n">
        <v>0.57</v>
      </c>
      <c r="V651" t="n">
        <v>0.82</v>
      </c>
      <c r="W651" t="n">
        <v>1.02</v>
      </c>
      <c r="X651" t="n">
        <v>0.45</v>
      </c>
      <c r="Y651" t="n">
        <v>1</v>
      </c>
      <c r="Z651" t="n">
        <v>10</v>
      </c>
    </row>
    <row r="652">
      <c r="A652" t="n">
        <v>14</v>
      </c>
      <c r="B652" t="n">
        <v>145</v>
      </c>
      <c r="C652" t="inlineStr">
        <is>
          <t xml:space="preserve">CONCLUIDO	</t>
        </is>
      </c>
      <c r="D652" t="n">
        <v>8.6075</v>
      </c>
      <c r="E652" t="n">
        <v>11.62</v>
      </c>
      <c r="F652" t="n">
        <v>7.48</v>
      </c>
      <c r="G652" t="n">
        <v>20.41</v>
      </c>
      <c r="H652" t="n">
        <v>0.27</v>
      </c>
      <c r="I652" t="n">
        <v>22</v>
      </c>
      <c r="J652" t="n">
        <v>292.27</v>
      </c>
      <c r="K652" t="n">
        <v>61.2</v>
      </c>
      <c r="L652" t="n">
        <v>4.5</v>
      </c>
      <c r="M652" t="n">
        <v>20</v>
      </c>
      <c r="N652" t="n">
        <v>81.56999999999999</v>
      </c>
      <c r="O652" t="n">
        <v>36281.16</v>
      </c>
      <c r="P652" t="n">
        <v>127.08</v>
      </c>
      <c r="Q652" t="n">
        <v>605.84</v>
      </c>
      <c r="R652" t="n">
        <v>37.31</v>
      </c>
      <c r="S652" t="n">
        <v>21.88</v>
      </c>
      <c r="T652" t="n">
        <v>6619.6</v>
      </c>
      <c r="U652" t="n">
        <v>0.59</v>
      </c>
      <c r="V652" t="n">
        <v>0.83</v>
      </c>
      <c r="W652" t="n">
        <v>1.03</v>
      </c>
      <c r="X652" t="n">
        <v>0.43</v>
      </c>
      <c r="Y652" t="n">
        <v>1</v>
      </c>
      <c r="Z652" t="n">
        <v>10</v>
      </c>
    </row>
    <row r="653">
      <c r="A653" t="n">
        <v>15</v>
      </c>
      <c r="B653" t="n">
        <v>145</v>
      </c>
      <c r="C653" t="inlineStr">
        <is>
          <t xml:space="preserve">CONCLUIDO	</t>
        </is>
      </c>
      <c r="D653" t="n">
        <v>8.7182</v>
      </c>
      <c r="E653" t="n">
        <v>11.47</v>
      </c>
      <c r="F653" t="n">
        <v>7.44</v>
      </c>
      <c r="G653" t="n">
        <v>22.33</v>
      </c>
      <c r="H653" t="n">
        <v>0.29</v>
      </c>
      <c r="I653" t="n">
        <v>20</v>
      </c>
      <c r="J653" t="n">
        <v>292.79</v>
      </c>
      <c r="K653" t="n">
        <v>61.2</v>
      </c>
      <c r="L653" t="n">
        <v>4.75</v>
      </c>
      <c r="M653" t="n">
        <v>18</v>
      </c>
      <c r="N653" t="n">
        <v>81.84</v>
      </c>
      <c r="O653" t="n">
        <v>36344.4</v>
      </c>
      <c r="P653" t="n">
        <v>126.08</v>
      </c>
      <c r="Q653" t="n">
        <v>605.86</v>
      </c>
      <c r="R653" t="n">
        <v>36.08</v>
      </c>
      <c r="S653" t="n">
        <v>21.88</v>
      </c>
      <c r="T653" t="n">
        <v>6018.5</v>
      </c>
      <c r="U653" t="n">
        <v>0.61</v>
      </c>
      <c r="V653" t="n">
        <v>0.83</v>
      </c>
      <c r="W653" t="n">
        <v>1.02</v>
      </c>
      <c r="X653" t="n">
        <v>0.39</v>
      </c>
      <c r="Y653" t="n">
        <v>1</v>
      </c>
      <c r="Z653" t="n">
        <v>10</v>
      </c>
    </row>
    <row r="654">
      <c r="A654" t="n">
        <v>16</v>
      </c>
      <c r="B654" t="n">
        <v>145</v>
      </c>
      <c r="C654" t="inlineStr">
        <is>
          <t xml:space="preserve">CONCLUIDO	</t>
        </is>
      </c>
      <c r="D654" t="n">
        <v>8.7781</v>
      </c>
      <c r="E654" t="n">
        <v>11.39</v>
      </c>
      <c r="F654" t="n">
        <v>7.42</v>
      </c>
      <c r="G654" t="n">
        <v>23.43</v>
      </c>
      <c r="H654" t="n">
        <v>0.3</v>
      </c>
      <c r="I654" t="n">
        <v>19</v>
      </c>
      <c r="J654" t="n">
        <v>293.3</v>
      </c>
      <c r="K654" t="n">
        <v>61.2</v>
      </c>
      <c r="L654" t="n">
        <v>5</v>
      </c>
      <c r="M654" t="n">
        <v>17</v>
      </c>
      <c r="N654" t="n">
        <v>82.09999999999999</v>
      </c>
      <c r="O654" t="n">
        <v>36407.75</v>
      </c>
      <c r="P654" t="n">
        <v>125.36</v>
      </c>
      <c r="Q654" t="n">
        <v>605.9400000000001</v>
      </c>
      <c r="R654" t="n">
        <v>35.22</v>
      </c>
      <c r="S654" t="n">
        <v>21.88</v>
      </c>
      <c r="T654" t="n">
        <v>5593.05</v>
      </c>
      <c r="U654" t="n">
        <v>0.62</v>
      </c>
      <c r="V654" t="n">
        <v>0.83</v>
      </c>
      <c r="W654" t="n">
        <v>1.02</v>
      </c>
      <c r="X654" t="n">
        <v>0.36</v>
      </c>
      <c r="Y654" t="n">
        <v>1</v>
      </c>
      <c r="Z654" t="n">
        <v>10</v>
      </c>
    </row>
    <row r="655">
      <c r="A655" t="n">
        <v>17</v>
      </c>
      <c r="B655" t="n">
        <v>145</v>
      </c>
      <c r="C655" t="inlineStr">
        <is>
          <t xml:space="preserve">CONCLUIDO	</t>
        </is>
      </c>
      <c r="D655" t="n">
        <v>8.832000000000001</v>
      </c>
      <c r="E655" t="n">
        <v>11.32</v>
      </c>
      <c r="F655" t="n">
        <v>7.4</v>
      </c>
      <c r="G655" t="n">
        <v>24.68</v>
      </c>
      <c r="H655" t="n">
        <v>0.32</v>
      </c>
      <c r="I655" t="n">
        <v>18</v>
      </c>
      <c r="J655" t="n">
        <v>293.81</v>
      </c>
      <c r="K655" t="n">
        <v>61.2</v>
      </c>
      <c r="L655" t="n">
        <v>5.25</v>
      </c>
      <c r="M655" t="n">
        <v>16</v>
      </c>
      <c r="N655" t="n">
        <v>82.36</v>
      </c>
      <c r="O655" t="n">
        <v>36471.2</v>
      </c>
      <c r="P655" t="n">
        <v>124.46</v>
      </c>
      <c r="Q655" t="n">
        <v>605.84</v>
      </c>
      <c r="R655" t="n">
        <v>34.88</v>
      </c>
      <c r="S655" t="n">
        <v>21.88</v>
      </c>
      <c r="T655" t="n">
        <v>5427.16</v>
      </c>
      <c r="U655" t="n">
        <v>0.63</v>
      </c>
      <c r="V655" t="n">
        <v>0.84</v>
      </c>
      <c r="W655" t="n">
        <v>1.02</v>
      </c>
      <c r="X655" t="n">
        <v>0.35</v>
      </c>
      <c r="Y655" t="n">
        <v>1</v>
      </c>
      <c r="Z655" t="n">
        <v>10</v>
      </c>
    </row>
    <row r="656">
      <c r="A656" t="n">
        <v>18</v>
      </c>
      <c r="B656" t="n">
        <v>145</v>
      </c>
      <c r="C656" t="inlineStr">
        <is>
          <t xml:space="preserve">CONCLUIDO	</t>
        </is>
      </c>
      <c r="D656" t="n">
        <v>8.840400000000001</v>
      </c>
      <c r="E656" t="n">
        <v>11.31</v>
      </c>
      <c r="F656" t="n">
        <v>7.39</v>
      </c>
      <c r="G656" t="n">
        <v>24.64</v>
      </c>
      <c r="H656" t="n">
        <v>0.33</v>
      </c>
      <c r="I656" t="n">
        <v>18</v>
      </c>
      <c r="J656" t="n">
        <v>294.33</v>
      </c>
      <c r="K656" t="n">
        <v>61.2</v>
      </c>
      <c r="L656" t="n">
        <v>5.5</v>
      </c>
      <c r="M656" t="n">
        <v>16</v>
      </c>
      <c r="N656" t="n">
        <v>82.63</v>
      </c>
      <c r="O656" t="n">
        <v>36534.76</v>
      </c>
      <c r="P656" t="n">
        <v>123.83</v>
      </c>
      <c r="Q656" t="n">
        <v>605.85</v>
      </c>
      <c r="R656" t="n">
        <v>34.52</v>
      </c>
      <c r="S656" t="n">
        <v>21.88</v>
      </c>
      <c r="T656" t="n">
        <v>5245.44</v>
      </c>
      <c r="U656" t="n">
        <v>0.63</v>
      </c>
      <c r="V656" t="n">
        <v>0.84</v>
      </c>
      <c r="W656" t="n">
        <v>1.02</v>
      </c>
      <c r="X656" t="n">
        <v>0.33</v>
      </c>
      <c r="Y656" t="n">
        <v>1</v>
      </c>
      <c r="Z656" t="n">
        <v>10</v>
      </c>
    </row>
    <row r="657">
      <c r="A657" t="n">
        <v>19</v>
      </c>
      <c r="B657" t="n">
        <v>145</v>
      </c>
      <c r="C657" t="inlineStr">
        <is>
          <t xml:space="preserve">CONCLUIDO	</t>
        </is>
      </c>
      <c r="D657" t="n">
        <v>8.8878</v>
      </c>
      <c r="E657" t="n">
        <v>11.25</v>
      </c>
      <c r="F657" t="n">
        <v>7.39</v>
      </c>
      <c r="G657" t="n">
        <v>26.07</v>
      </c>
      <c r="H657" t="n">
        <v>0.35</v>
      </c>
      <c r="I657" t="n">
        <v>17</v>
      </c>
      <c r="J657" t="n">
        <v>294.84</v>
      </c>
      <c r="K657" t="n">
        <v>61.2</v>
      </c>
      <c r="L657" t="n">
        <v>5.75</v>
      </c>
      <c r="M657" t="n">
        <v>15</v>
      </c>
      <c r="N657" t="n">
        <v>82.90000000000001</v>
      </c>
      <c r="O657" t="n">
        <v>36598.44</v>
      </c>
      <c r="P657" t="n">
        <v>123.82</v>
      </c>
      <c r="Q657" t="n">
        <v>605.87</v>
      </c>
      <c r="R657" t="n">
        <v>34.45</v>
      </c>
      <c r="S657" t="n">
        <v>21.88</v>
      </c>
      <c r="T657" t="n">
        <v>5214.81</v>
      </c>
      <c r="U657" t="n">
        <v>0.64</v>
      </c>
      <c r="V657" t="n">
        <v>0.84</v>
      </c>
      <c r="W657" t="n">
        <v>1.01</v>
      </c>
      <c r="X657" t="n">
        <v>0.33</v>
      </c>
      <c r="Y657" t="n">
        <v>1</v>
      </c>
      <c r="Z657" t="n">
        <v>10</v>
      </c>
    </row>
    <row r="658">
      <c r="A658" t="n">
        <v>20</v>
      </c>
      <c r="B658" t="n">
        <v>145</v>
      </c>
      <c r="C658" t="inlineStr">
        <is>
          <t xml:space="preserve">CONCLUIDO	</t>
        </is>
      </c>
      <c r="D658" t="n">
        <v>8.957000000000001</v>
      </c>
      <c r="E658" t="n">
        <v>11.16</v>
      </c>
      <c r="F658" t="n">
        <v>7.35</v>
      </c>
      <c r="G658" t="n">
        <v>27.57</v>
      </c>
      <c r="H658" t="n">
        <v>0.36</v>
      </c>
      <c r="I658" t="n">
        <v>16</v>
      </c>
      <c r="J658" t="n">
        <v>295.36</v>
      </c>
      <c r="K658" t="n">
        <v>61.2</v>
      </c>
      <c r="L658" t="n">
        <v>6</v>
      </c>
      <c r="M658" t="n">
        <v>14</v>
      </c>
      <c r="N658" t="n">
        <v>83.16</v>
      </c>
      <c r="O658" t="n">
        <v>36662.22</v>
      </c>
      <c r="P658" t="n">
        <v>122.86</v>
      </c>
      <c r="Q658" t="n">
        <v>605.84</v>
      </c>
      <c r="R658" t="n">
        <v>33.39</v>
      </c>
      <c r="S658" t="n">
        <v>21.88</v>
      </c>
      <c r="T658" t="n">
        <v>4693.63</v>
      </c>
      <c r="U658" t="n">
        <v>0.66</v>
      </c>
      <c r="V658" t="n">
        <v>0.84</v>
      </c>
      <c r="W658" t="n">
        <v>1.01</v>
      </c>
      <c r="X658" t="n">
        <v>0.3</v>
      </c>
      <c r="Y658" t="n">
        <v>1</v>
      </c>
      <c r="Z658" t="n">
        <v>10</v>
      </c>
    </row>
    <row r="659">
      <c r="A659" t="n">
        <v>21</v>
      </c>
      <c r="B659" t="n">
        <v>145</v>
      </c>
      <c r="C659" t="inlineStr">
        <is>
          <t xml:space="preserve">CONCLUIDO	</t>
        </is>
      </c>
      <c r="D659" t="n">
        <v>9.0002</v>
      </c>
      <c r="E659" t="n">
        <v>11.11</v>
      </c>
      <c r="F659" t="n">
        <v>7.35</v>
      </c>
      <c r="G659" t="n">
        <v>29.41</v>
      </c>
      <c r="H659" t="n">
        <v>0.38</v>
      </c>
      <c r="I659" t="n">
        <v>15</v>
      </c>
      <c r="J659" t="n">
        <v>295.88</v>
      </c>
      <c r="K659" t="n">
        <v>61.2</v>
      </c>
      <c r="L659" t="n">
        <v>6.25</v>
      </c>
      <c r="M659" t="n">
        <v>13</v>
      </c>
      <c r="N659" t="n">
        <v>83.43000000000001</v>
      </c>
      <c r="O659" t="n">
        <v>36726.12</v>
      </c>
      <c r="P659" t="n">
        <v>122.08</v>
      </c>
      <c r="Q659" t="n">
        <v>605.99</v>
      </c>
      <c r="R659" t="n">
        <v>33.35</v>
      </c>
      <c r="S659" t="n">
        <v>21.88</v>
      </c>
      <c r="T659" t="n">
        <v>4675.92</v>
      </c>
      <c r="U659" t="n">
        <v>0.66</v>
      </c>
      <c r="V659" t="n">
        <v>0.84</v>
      </c>
      <c r="W659" t="n">
        <v>1.02</v>
      </c>
      <c r="X659" t="n">
        <v>0.29</v>
      </c>
      <c r="Y659" t="n">
        <v>1</v>
      </c>
      <c r="Z659" t="n">
        <v>10</v>
      </c>
    </row>
    <row r="660">
      <c r="A660" t="n">
        <v>22</v>
      </c>
      <c r="B660" t="n">
        <v>145</v>
      </c>
      <c r="C660" t="inlineStr">
        <is>
          <t xml:space="preserve">CONCLUIDO	</t>
        </is>
      </c>
      <c r="D660" t="n">
        <v>9.012600000000001</v>
      </c>
      <c r="E660" t="n">
        <v>11.1</v>
      </c>
      <c r="F660" t="n">
        <v>7.34</v>
      </c>
      <c r="G660" t="n">
        <v>29.35</v>
      </c>
      <c r="H660" t="n">
        <v>0.39</v>
      </c>
      <c r="I660" t="n">
        <v>15</v>
      </c>
      <c r="J660" t="n">
        <v>296.4</v>
      </c>
      <c r="K660" t="n">
        <v>61.2</v>
      </c>
      <c r="L660" t="n">
        <v>6.5</v>
      </c>
      <c r="M660" t="n">
        <v>13</v>
      </c>
      <c r="N660" t="n">
        <v>83.7</v>
      </c>
      <c r="O660" t="n">
        <v>36790.13</v>
      </c>
      <c r="P660" t="n">
        <v>121.74</v>
      </c>
      <c r="Q660" t="n">
        <v>605.85</v>
      </c>
      <c r="R660" t="n">
        <v>32.81</v>
      </c>
      <c r="S660" t="n">
        <v>21.88</v>
      </c>
      <c r="T660" t="n">
        <v>4404.79</v>
      </c>
      <c r="U660" t="n">
        <v>0.67</v>
      </c>
      <c r="V660" t="n">
        <v>0.84</v>
      </c>
      <c r="W660" t="n">
        <v>1.01</v>
      </c>
      <c r="X660" t="n">
        <v>0.28</v>
      </c>
      <c r="Y660" t="n">
        <v>1</v>
      </c>
      <c r="Z660" t="n">
        <v>10</v>
      </c>
    </row>
    <row r="661">
      <c r="A661" t="n">
        <v>23</v>
      </c>
      <c r="B661" t="n">
        <v>145</v>
      </c>
      <c r="C661" t="inlineStr">
        <is>
          <t xml:space="preserve">CONCLUIDO	</t>
        </is>
      </c>
      <c r="D661" t="n">
        <v>9.0749</v>
      </c>
      <c r="E661" t="n">
        <v>11.02</v>
      </c>
      <c r="F661" t="n">
        <v>7.32</v>
      </c>
      <c r="G661" t="n">
        <v>31.35</v>
      </c>
      <c r="H661" t="n">
        <v>0.4</v>
      </c>
      <c r="I661" t="n">
        <v>14</v>
      </c>
      <c r="J661" t="n">
        <v>296.92</v>
      </c>
      <c r="K661" t="n">
        <v>61.2</v>
      </c>
      <c r="L661" t="n">
        <v>6.75</v>
      </c>
      <c r="M661" t="n">
        <v>12</v>
      </c>
      <c r="N661" t="n">
        <v>83.97</v>
      </c>
      <c r="O661" t="n">
        <v>36854.25</v>
      </c>
      <c r="P661" t="n">
        <v>120.86</v>
      </c>
      <c r="Q661" t="n">
        <v>605.98</v>
      </c>
      <c r="R661" t="n">
        <v>32.11</v>
      </c>
      <c r="S661" t="n">
        <v>21.88</v>
      </c>
      <c r="T661" t="n">
        <v>4062.35</v>
      </c>
      <c r="U661" t="n">
        <v>0.68</v>
      </c>
      <c r="V661" t="n">
        <v>0.85</v>
      </c>
      <c r="W661" t="n">
        <v>1.01</v>
      </c>
      <c r="X661" t="n">
        <v>0.26</v>
      </c>
      <c r="Y661" t="n">
        <v>1</v>
      </c>
      <c r="Z661" t="n">
        <v>10</v>
      </c>
    </row>
    <row r="662">
      <c r="A662" t="n">
        <v>24</v>
      </c>
      <c r="B662" t="n">
        <v>145</v>
      </c>
      <c r="C662" t="inlineStr">
        <is>
          <t xml:space="preserve">CONCLUIDO	</t>
        </is>
      </c>
      <c r="D662" t="n">
        <v>9.074400000000001</v>
      </c>
      <c r="E662" t="n">
        <v>11.02</v>
      </c>
      <c r="F662" t="n">
        <v>7.32</v>
      </c>
      <c r="G662" t="n">
        <v>31.36</v>
      </c>
      <c r="H662" t="n">
        <v>0.42</v>
      </c>
      <c r="I662" t="n">
        <v>14</v>
      </c>
      <c r="J662" t="n">
        <v>297.44</v>
      </c>
      <c r="K662" t="n">
        <v>61.2</v>
      </c>
      <c r="L662" t="n">
        <v>7</v>
      </c>
      <c r="M662" t="n">
        <v>12</v>
      </c>
      <c r="N662" t="n">
        <v>84.23999999999999</v>
      </c>
      <c r="O662" t="n">
        <v>36918.48</v>
      </c>
      <c r="P662" t="n">
        <v>120.97</v>
      </c>
      <c r="Q662" t="n">
        <v>605.85</v>
      </c>
      <c r="R662" t="n">
        <v>32.17</v>
      </c>
      <c r="S662" t="n">
        <v>21.88</v>
      </c>
      <c r="T662" t="n">
        <v>4089.24</v>
      </c>
      <c r="U662" t="n">
        <v>0.68</v>
      </c>
      <c r="V662" t="n">
        <v>0.85</v>
      </c>
      <c r="W662" t="n">
        <v>1.01</v>
      </c>
      <c r="X662" t="n">
        <v>0.26</v>
      </c>
      <c r="Y662" t="n">
        <v>1</v>
      </c>
      <c r="Z662" t="n">
        <v>10</v>
      </c>
    </row>
    <row r="663">
      <c r="A663" t="n">
        <v>25</v>
      </c>
      <c r="B663" t="n">
        <v>145</v>
      </c>
      <c r="C663" t="inlineStr">
        <is>
          <t xml:space="preserve">CONCLUIDO	</t>
        </is>
      </c>
      <c r="D663" t="n">
        <v>9.1273</v>
      </c>
      <c r="E663" t="n">
        <v>10.96</v>
      </c>
      <c r="F663" t="n">
        <v>7.31</v>
      </c>
      <c r="G663" t="n">
        <v>33.72</v>
      </c>
      <c r="H663" t="n">
        <v>0.43</v>
      </c>
      <c r="I663" t="n">
        <v>13</v>
      </c>
      <c r="J663" t="n">
        <v>297.96</v>
      </c>
      <c r="K663" t="n">
        <v>61.2</v>
      </c>
      <c r="L663" t="n">
        <v>7.25</v>
      </c>
      <c r="M663" t="n">
        <v>11</v>
      </c>
      <c r="N663" t="n">
        <v>84.51000000000001</v>
      </c>
      <c r="O663" t="n">
        <v>36982.83</v>
      </c>
      <c r="P663" t="n">
        <v>119.99</v>
      </c>
      <c r="Q663" t="n">
        <v>605.92</v>
      </c>
      <c r="R663" t="n">
        <v>31.83</v>
      </c>
      <c r="S663" t="n">
        <v>21.88</v>
      </c>
      <c r="T663" t="n">
        <v>3928.92</v>
      </c>
      <c r="U663" t="n">
        <v>0.6899999999999999</v>
      </c>
      <c r="V663" t="n">
        <v>0.85</v>
      </c>
      <c r="W663" t="n">
        <v>1.01</v>
      </c>
      <c r="X663" t="n">
        <v>0.25</v>
      </c>
      <c r="Y663" t="n">
        <v>1</v>
      </c>
      <c r="Z663" t="n">
        <v>10</v>
      </c>
    </row>
    <row r="664">
      <c r="A664" t="n">
        <v>26</v>
      </c>
      <c r="B664" t="n">
        <v>145</v>
      </c>
      <c r="C664" t="inlineStr">
        <is>
          <t xml:space="preserve">CONCLUIDO	</t>
        </is>
      </c>
      <c r="D664" t="n">
        <v>9.130100000000001</v>
      </c>
      <c r="E664" t="n">
        <v>10.95</v>
      </c>
      <c r="F664" t="n">
        <v>7.3</v>
      </c>
      <c r="G664" t="n">
        <v>33.71</v>
      </c>
      <c r="H664" t="n">
        <v>0.45</v>
      </c>
      <c r="I664" t="n">
        <v>13</v>
      </c>
      <c r="J664" t="n">
        <v>298.48</v>
      </c>
      <c r="K664" t="n">
        <v>61.2</v>
      </c>
      <c r="L664" t="n">
        <v>7.5</v>
      </c>
      <c r="M664" t="n">
        <v>11</v>
      </c>
      <c r="N664" t="n">
        <v>84.79000000000001</v>
      </c>
      <c r="O664" t="n">
        <v>37047.29</v>
      </c>
      <c r="P664" t="n">
        <v>119.99</v>
      </c>
      <c r="Q664" t="n">
        <v>605.87</v>
      </c>
      <c r="R664" t="n">
        <v>31.84</v>
      </c>
      <c r="S664" t="n">
        <v>21.88</v>
      </c>
      <c r="T664" t="n">
        <v>3932.64</v>
      </c>
      <c r="U664" t="n">
        <v>0.6899999999999999</v>
      </c>
      <c r="V664" t="n">
        <v>0.85</v>
      </c>
      <c r="W664" t="n">
        <v>1.01</v>
      </c>
      <c r="X664" t="n">
        <v>0.24</v>
      </c>
      <c r="Y664" t="n">
        <v>1</v>
      </c>
      <c r="Z664" t="n">
        <v>10</v>
      </c>
    </row>
    <row r="665">
      <c r="A665" t="n">
        <v>27</v>
      </c>
      <c r="B665" t="n">
        <v>145</v>
      </c>
      <c r="C665" t="inlineStr">
        <is>
          <t xml:space="preserve">CONCLUIDO	</t>
        </is>
      </c>
      <c r="D665" t="n">
        <v>9.1935</v>
      </c>
      <c r="E665" t="n">
        <v>10.88</v>
      </c>
      <c r="F665" t="n">
        <v>7.28</v>
      </c>
      <c r="G665" t="n">
        <v>36.41</v>
      </c>
      <c r="H665" t="n">
        <v>0.46</v>
      </c>
      <c r="I665" t="n">
        <v>12</v>
      </c>
      <c r="J665" t="n">
        <v>299.01</v>
      </c>
      <c r="K665" t="n">
        <v>61.2</v>
      </c>
      <c r="L665" t="n">
        <v>7.75</v>
      </c>
      <c r="M665" t="n">
        <v>10</v>
      </c>
      <c r="N665" t="n">
        <v>85.06</v>
      </c>
      <c r="O665" t="n">
        <v>37111.87</v>
      </c>
      <c r="P665" t="n">
        <v>118.95</v>
      </c>
      <c r="Q665" t="n">
        <v>605.84</v>
      </c>
      <c r="R665" t="n">
        <v>31.1</v>
      </c>
      <c r="S665" t="n">
        <v>21.88</v>
      </c>
      <c r="T665" t="n">
        <v>3564.34</v>
      </c>
      <c r="U665" t="n">
        <v>0.7</v>
      </c>
      <c r="V665" t="n">
        <v>0.85</v>
      </c>
      <c r="W665" t="n">
        <v>1.01</v>
      </c>
      <c r="X665" t="n">
        <v>0.22</v>
      </c>
      <c r="Y665" t="n">
        <v>1</v>
      </c>
      <c r="Z665" t="n">
        <v>10</v>
      </c>
    </row>
    <row r="666">
      <c r="A666" t="n">
        <v>28</v>
      </c>
      <c r="B666" t="n">
        <v>145</v>
      </c>
      <c r="C666" t="inlineStr">
        <is>
          <t xml:space="preserve">CONCLUIDO	</t>
        </is>
      </c>
      <c r="D666" t="n">
        <v>9.197800000000001</v>
      </c>
      <c r="E666" t="n">
        <v>10.87</v>
      </c>
      <c r="F666" t="n">
        <v>7.28</v>
      </c>
      <c r="G666" t="n">
        <v>36.38</v>
      </c>
      <c r="H666" t="n">
        <v>0.48</v>
      </c>
      <c r="I666" t="n">
        <v>12</v>
      </c>
      <c r="J666" t="n">
        <v>299.53</v>
      </c>
      <c r="K666" t="n">
        <v>61.2</v>
      </c>
      <c r="L666" t="n">
        <v>8</v>
      </c>
      <c r="M666" t="n">
        <v>10</v>
      </c>
      <c r="N666" t="n">
        <v>85.33</v>
      </c>
      <c r="O666" t="n">
        <v>37176.68</v>
      </c>
      <c r="P666" t="n">
        <v>118.44</v>
      </c>
      <c r="Q666" t="n">
        <v>605.84</v>
      </c>
      <c r="R666" t="n">
        <v>31.14</v>
      </c>
      <c r="S666" t="n">
        <v>21.88</v>
      </c>
      <c r="T666" t="n">
        <v>3587.56</v>
      </c>
      <c r="U666" t="n">
        <v>0.7</v>
      </c>
      <c r="V666" t="n">
        <v>0.85</v>
      </c>
      <c r="W666" t="n">
        <v>1</v>
      </c>
      <c r="X666" t="n">
        <v>0.22</v>
      </c>
      <c r="Y666" t="n">
        <v>1</v>
      </c>
      <c r="Z666" t="n">
        <v>10</v>
      </c>
    </row>
    <row r="667">
      <c r="A667" t="n">
        <v>29</v>
      </c>
      <c r="B667" t="n">
        <v>145</v>
      </c>
      <c r="C667" t="inlineStr">
        <is>
          <t xml:space="preserve">CONCLUIDO	</t>
        </is>
      </c>
      <c r="D667" t="n">
        <v>9.194900000000001</v>
      </c>
      <c r="E667" t="n">
        <v>10.88</v>
      </c>
      <c r="F667" t="n">
        <v>7.28</v>
      </c>
      <c r="G667" t="n">
        <v>36.4</v>
      </c>
      <c r="H667" t="n">
        <v>0.49</v>
      </c>
      <c r="I667" t="n">
        <v>12</v>
      </c>
      <c r="J667" t="n">
        <v>300.06</v>
      </c>
      <c r="K667" t="n">
        <v>61.2</v>
      </c>
      <c r="L667" t="n">
        <v>8.25</v>
      </c>
      <c r="M667" t="n">
        <v>10</v>
      </c>
      <c r="N667" t="n">
        <v>85.61</v>
      </c>
      <c r="O667" t="n">
        <v>37241.49</v>
      </c>
      <c r="P667" t="n">
        <v>118.39</v>
      </c>
      <c r="Q667" t="n">
        <v>605.92</v>
      </c>
      <c r="R667" t="n">
        <v>31.01</v>
      </c>
      <c r="S667" t="n">
        <v>21.88</v>
      </c>
      <c r="T667" t="n">
        <v>3523.86</v>
      </c>
      <c r="U667" t="n">
        <v>0.71</v>
      </c>
      <c r="V667" t="n">
        <v>0.85</v>
      </c>
      <c r="W667" t="n">
        <v>1.01</v>
      </c>
      <c r="X667" t="n">
        <v>0.22</v>
      </c>
      <c r="Y667" t="n">
        <v>1</v>
      </c>
      <c r="Z667" t="n">
        <v>10</v>
      </c>
    </row>
    <row r="668">
      <c r="A668" t="n">
        <v>30</v>
      </c>
      <c r="B668" t="n">
        <v>145</v>
      </c>
      <c r="C668" t="inlineStr">
        <is>
          <t xml:space="preserve">CONCLUIDO	</t>
        </is>
      </c>
      <c r="D668" t="n">
        <v>9.2719</v>
      </c>
      <c r="E668" t="n">
        <v>10.79</v>
      </c>
      <c r="F668" t="n">
        <v>7.24</v>
      </c>
      <c r="G668" t="n">
        <v>39.51</v>
      </c>
      <c r="H668" t="n">
        <v>0.5</v>
      </c>
      <c r="I668" t="n">
        <v>11</v>
      </c>
      <c r="J668" t="n">
        <v>300.59</v>
      </c>
      <c r="K668" t="n">
        <v>61.2</v>
      </c>
      <c r="L668" t="n">
        <v>8.5</v>
      </c>
      <c r="M668" t="n">
        <v>9</v>
      </c>
      <c r="N668" t="n">
        <v>85.89</v>
      </c>
      <c r="O668" t="n">
        <v>37306.42</v>
      </c>
      <c r="P668" t="n">
        <v>117.32</v>
      </c>
      <c r="Q668" t="n">
        <v>605.84</v>
      </c>
      <c r="R668" t="n">
        <v>29.92</v>
      </c>
      <c r="S668" t="n">
        <v>21.88</v>
      </c>
      <c r="T668" t="n">
        <v>2980.16</v>
      </c>
      <c r="U668" t="n">
        <v>0.73</v>
      </c>
      <c r="V668" t="n">
        <v>0.85</v>
      </c>
      <c r="W668" t="n">
        <v>1.01</v>
      </c>
      <c r="X668" t="n">
        <v>0.19</v>
      </c>
      <c r="Y668" t="n">
        <v>1</v>
      </c>
      <c r="Z668" t="n">
        <v>10</v>
      </c>
    </row>
    <row r="669">
      <c r="A669" t="n">
        <v>31</v>
      </c>
      <c r="B669" t="n">
        <v>145</v>
      </c>
      <c r="C669" t="inlineStr">
        <is>
          <t xml:space="preserve">CONCLUIDO	</t>
        </is>
      </c>
      <c r="D669" t="n">
        <v>9.264699999999999</v>
      </c>
      <c r="E669" t="n">
        <v>10.79</v>
      </c>
      <c r="F669" t="n">
        <v>7.25</v>
      </c>
      <c r="G669" t="n">
        <v>39.55</v>
      </c>
      <c r="H669" t="n">
        <v>0.52</v>
      </c>
      <c r="I669" t="n">
        <v>11</v>
      </c>
      <c r="J669" t="n">
        <v>301.11</v>
      </c>
      <c r="K669" t="n">
        <v>61.2</v>
      </c>
      <c r="L669" t="n">
        <v>8.75</v>
      </c>
      <c r="M669" t="n">
        <v>9</v>
      </c>
      <c r="N669" t="n">
        <v>86.16</v>
      </c>
      <c r="O669" t="n">
        <v>37371.47</v>
      </c>
      <c r="P669" t="n">
        <v>117.09</v>
      </c>
      <c r="Q669" t="n">
        <v>605.92</v>
      </c>
      <c r="R669" t="n">
        <v>30.21</v>
      </c>
      <c r="S669" t="n">
        <v>21.88</v>
      </c>
      <c r="T669" t="n">
        <v>3127.18</v>
      </c>
      <c r="U669" t="n">
        <v>0.72</v>
      </c>
      <c r="V669" t="n">
        <v>0.85</v>
      </c>
      <c r="W669" t="n">
        <v>1.01</v>
      </c>
      <c r="X669" t="n">
        <v>0.19</v>
      </c>
      <c r="Y669" t="n">
        <v>1</v>
      </c>
      <c r="Z669" t="n">
        <v>10</v>
      </c>
    </row>
    <row r="670">
      <c r="A670" t="n">
        <v>32</v>
      </c>
      <c r="B670" t="n">
        <v>145</v>
      </c>
      <c r="C670" t="inlineStr">
        <is>
          <t xml:space="preserve">CONCLUIDO	</t>
        </is>
      </c>
      <c r="D670" t="n">
        <v>9.2628</v>
      </c>
      <c r="E670" t="n">
        <v>10.8</v>
      </c>
      <c r="F670" t="n">
        <v>7.25</v>
      </c>
      <c r="G670" t="n">
        <v>39.57</v>
      </c>
      <c r="H670" t="n">
        <v>0.53</v>
      </c>
      <c r="I670" t="n">
        <v>11</v>
      </c>
      <c r="J670" t="n">
        <v>301.64</v>
      </c>
      <c r="K670" t="n">
        <v>61.2</v>
      </c>
      <c r="L670" t="n">
        <v>9</v>
      </c>
      <c r="M670" t="n">
        <v>9</v>
      </c>
      <c r="N670" t="n">
        <v>86.44</v>
      </c>
      <c r="O670" t="n">
        <v>37436.63</v>
      </c>
      <c r="P670" t="n">
        <v>116.52</v>
      </c>
      <c r="Q670" t="n">
        <v>605.84</v>
      </c>
      <c r="R670" t="n">
        <v>30.29</v>
      </c>
      <c r="S670" t="n">
        <v>21.88</v>
      </c>
      <c r="T670" t="n">
        <v>3168.96</v>
      </c>
      <c r="U670" t="n">
        <v>0.72</v>
      </c>
      <c r="V670" t="n">
        <v>0.85</v>
      </c>
      <c r="W670" t="n">
        <v>1.01</v>
      </c>
      <c r="X670" t="n">
        <v>0.2</v>
      </c>
      <c r="Y670" t="n">
        <v>1</v>
      </c>
      <c r="Z670" t="n">
        <v>10</v>
      </c>
    </row>
    <row r="671">
      <c r="A671" t="n">
        <v>33</v>
      </c>
      <c r="B671" t="n">
        <v>145</v>
      </c>
      <c r="C671" t="inlineStr">
        <is>
          <t xml:space="preserve">CONCLUIDO	</t>
        </is>
      </c>
      <c r="D671" t="n">
        <v>9.320399999999999</v>
      </c>
      <c r="E671" t="n">
        <v>10.73</v>
      </c>
      <c r="F671" t="n">
        <v>7.24</v>
      </c>
      <c r="G671" t="n">
        <v>43.45</v>
      </c>
      <c r="H671" t="n">
        <v>0.55</v>
      </c>
      <c r="I671" t="n">
        <v>10</v>
      </c>
      <c r="J671" t="n">
        <v>302.17</v>
      </c>
      <c r="K671" t="n">
        <v>61.2</v>
      </c>
      <c r="L671" t="n">
        <v>9.25</v>
      </c>
      <c r="M671" t="n">
        <v>8</v>
      </c>
      <c r="N671" t="n">
        <v>86.72</v>
      </c>
      <c r="O671" t="n">
        <v>37501.91</v>
      </c>
      <c r="P671" t="n">
        <v>115.95</v>
      </c>
      <c r="Q671" t="n">
        <v>605.88</v>
      </c>
      <c r="R671" t="n">
        <v>29.77</v>
      </c>
      <c r="S671" t="n">
        <v>21.88</v>
      </c>
      <c r="T671" t="n">
        <v>2913.73</v>
      </c>
      <c r="U671" t="n">
        <v>0.74</v>
      </c>
      <c r="V671" t="n">
        <v>0.85</v>
      </c>
      <c r="W671" t="n">
        <v>1.01</v>
      </c>
      <c r="X671" t="n">
        <v>0.18</v>
      </c>
      <c r="Y671" t="n">
        <v>1</v>
      </c>
      <c r="Z671" t="n">
        <v>10</v>
      </c>
    </row>
    <row r="672">
      <c r="A672" t="n">
        <v>34</v>
      </c>
      <c r="B672" t="n">
        <v>145</v>
      </c>
      <c r="C672" t="inlineStr">
        <is>
          <t xml:space="preserve">CONCLUIDO	</t>
        </is>
      </c>
      <c r="D672" t="n">
        <v>9.3315</v>
      </c>
      <c r="E672" t="n">
        <v>10.72</v>
      </c>
      <c r="F672" t="n">
        <v>7.23</v>
      </c>
      <c r="G672" t="n">
        <v>43.37</v>
      </c>
      <c r="H672" t="n">
        <v>0.5600000000000001</v>
      </c>
      <c r="I672" t="n">
        <v>10</v>
      </c>
      <c r="J672" t="n">
        <v>302.7</v>
      </c>
      <c r="K672" t="n">
        <v>61.2</v>
      </c>
      <c r="L672" t="n">
        <v>9.5</v>
      </c>
      <c r="M672" t="n">
        <v>8</v>
      </c>
      <c r="N672" t="n">
        <v>87</v>
      </c>
      <c r="O672" t="n">
        <v>37567.32</v>
      </c>
      <c r="P672" t="n">
        <v>115.53</v>
      </c>
      <c r="Q672" t="n">
        <v>605.84</v>
      </c>
      <c r="R672" t="n">
        <v>29.58</v>
      </c>
      <c r="S672" t="n">
        <v>21.88</v>
      </c>
      <c r="T672" t="n">
        <v>2817.39</v>
      </c>
      <c r="U672" t="n">
        <v>0.74</v>
      </c>
      <c r="V672" t="n">
        <v>0.86</v>
      </c>
      <c r="W672" t="n">
        <v>1</v>
      </c>
      <c r="X672" t="n">
        <v>0.17</v>
      </c>
      <c r="Y672" t="n">
        <v>1</v>
      </c>
      <c r="Z672" t="n">
        <v>10</v>
      </c>
    </row>
    <row r="673">
      <c r="A673" t="n">
        <v>35</v>
      </c>
      <c r="B673" t="n">
        <v>145</v>
      </c>
      <c r="C673" t="inlineStr">
        <is>
          <t xml:space="preserve">CONCLUIDO	</t>
        </is>
      </c>
      <c r="D673" t="n">
        <v>9.328799999999999</v>
      </c>
      <c r="E673" t="n">
        <v>10.72</v>
      </c>
      <c r="F673" t="n">
        <v>7.23</v>
      </c>
      <c r="G673" t="n">
        <v>43.39</v>
      </c>
      <c r="H673" t="n">
        <v>0.57</v>
      </c>
      <c r="I673" t="n">
        <v>10</v>
      </c>
      <c r="J673" t="n">
        <v>303.23</v>
      </c>
      <c r="K673" t="n">
        <v>61.2</v>
      </c>
      <c r="L673" t="n">
        <v>9.75</v>
      </c>
      <c r="M673" t="n">
        <v>8</v>
      </c>
      <c r="N673" t="n">
        <v>87.28</v>
      </c>
      <c r="O673" t="n">
        <v>37632.84</v>
      </c>
      <c r="P673" t="n">
        <v>114.89</v>
      </c>
      <c r="Q673" t="n">
        <v>605.84</v>
      </c>
      <c r="R673" t="n">
        <v>29.67</v>
      </c>
      <c r="S673" t="n">
        <v>21.88</v>
      </c>
      <c r="T673" t="n">
        <v>2863.01</v>
      </c>
      <c r="U673" t="n">
        <v>0.74</v>
      </c>
      <c r="V673" t="n">
        <v>0.86</v>
      </c>
      <c r="W673" t="n">
        <v>1</v>
      </c>
      <c r="X673" t="n">
        <v>0.17</v>
      </c>
      <c r="Y673" t="n">
        <v>1</v>
      </c>
      <c r="Z673" t="n">
        <v>10</v>
      </c>
    </row>
    <row r="674">
      <c r="A674" t="n">
        <v>36</v>
      </c>
      <c r="B674" t="n">
        <v>145</v>
      </c>
      <c r="C674" t="inlineStr">
        <is>
          <t xml:space="preserve">CONCLUIDO	</t>
        </is>
      </c>
      <c r="D674" t="n">
        <v>9.3322</v>
      </c>
      <c r="E674" t="n">
        <v>10.72</v>
      </c>
      <c r="F674" t="n">
        <v>7.23</v>
      </c>
      <c r="G674" t="n">
        <v>43.37</v>
      </c>
      <c r="H674" t="n">
        <v>0.59</v>
      </c>
      <c r="I674" t="n">
        <v>10</v>
      </c>
      <c r="J674" t="n">
        <v>303.76</v>
      </c>
      <c r="K674" t="n">
        <v>61.2</v>
      </c>
      <c r="L674" t="n">
        <v>10</v>
      </c>
      <c r="M674" t="n">
        <v>8</v>
      </c>
      <c r="N674" t="n">
        <v>87.56999999999999</v>
      </c>
      <c r="O674" t="n">
        <v>37698.48</v>
      </c>
      <c r="P674" t="n">
        <v>114.37</v>
      </c>
      <c r="Q674" t="n">
        <v>605.84</v>
      </c>
      <c r="R674" t="n">
        <v>29.47</v>
      </c>
      <c r="S674" t="n">
        <v>21.88</v>
      </c>
      <c r="T674" t="n">
        <v>2762.94</v>
      </c>
      <c r="U674" t="n">
        <v>0.74</v>
      </c>
      <c r="V674" t="n">
        <v>0.86</v>
      </c>
      <c r="W674" t="n">
        <v>1</v>
      </c>
      <c r="X674" t="n">
        <v>0.17</v>
      </c>
      <c r="Y674" t="n">
        <v>1</v>
      </c>
      <c r="Z674" t="n">
        <v>10</v>
      </c>
    </row>
    <row r="675">
      <c r="A675" t="n">
        <v>37</v>
      </c>
      <c r="B675" t="n">
        <v>145</v>
      </c>
      <c r="C675" t="inlineStr">
        <is>
          <t xml:space="preserve">CONCLUIDO	</t>
        </is>
      </c>
      <c r="D675" t="n">
        <v>9.3855</v>
      </c>
      <c r="E675" t="n">
        <v>10.65</v>
      </c>
      <c r="F675" t="n">
        <v>7.22</v>
      </c>
      <c r="G675" t="n">
        <v>48.14</v>
      </c>
      <c r="H675" t="n">
        <v>0.6</v>
      </c>
      <c r="I675" t="n">
        <v>9</v>
      </c>
      <c r="J675" t="n">
        <v>304.3</v>
      </c>
      <c r="K675" t="n">
        <v>61.2</v>
      </c>
      <c r="L675" t="n">
        <v>10.25</v>
      </c>
      <c r="M675" t="n">
        <v>7</v>
      </c>
      <c r="N675" t="n">
        <v>87.84999999999999</v>
      </c>
      <c r="O675" t="n">
        <v>37764.25</v>
      </c>
      <c r="P675" t="n">
        <v>113.71</v>
      </c>
      <c r="Q675" t="n">
        <v>605.84</v>
      </c>
      <c r="R675" t="n">
        <v>29.29</v>
      </c>
      <c r="S675" t="n">
        <v>21.88</v>
      </c>
      <c r="T675" t="n">
        <v>2674.38</v>
      </c>
      <c r="U675" t="n">
        <v>0.75</v>
      </c>
      <c r="V675" t="n">
        <v>0.86</v>
      </c>
      <c r="W675" t="n">
        <v>1</v>
      </c>
      <c r="X675" t="n">
        <v>0.16</v>
      </c>
      <c r="Y675" t="n">
        <v>1</v>
      </c>
      <c r="Z675" t="n">
        <v>10</v>
      </c>
    </row>
    <row r="676">
      <c r="A676" t="n">
        <v>38</v>
      </c>
      <c r="B676" t="n">
        <v>145</v>
      </c>
      <c r="C676" t="inlineStr">
        <is>
          <t xml:space="preserve">CONCLUIDO	</t>
        </is>
      </c>
      <c r="D676" t="n">
        <v>9.3887</v>
      </c>
      <c r="E676" t="n">
        <v>10.65</v>
      </c>
      <c r="F676" t="n">
        <v>7.22</v>
      </c>
      <c r="G676" t="n">
        <v>48.11</v>
      </c>
      <c r="H676" t="n">
        <v>0.61</v>
      </c>
      <c r="I676" t="n">
        <v>9</v>
      </c>
      <c r="J676" t="n">
        <v>304.83</v>
      </c>
      <c r="K676" t="n">
        <v>61.2</v>
      </c>
      <c r="L676" t="n">
        <v>10.5</v>
      </c>
      <c r="M676" t="n">
        <v>7</v>
      </c>
      <c r="N676" t="n">
        <v>88.13</v>
      </c>
      <c r="O676" t="n">
        <v>37830.13</v>
      </c>
      <c r="P676" t="n">
        <v>113.54</v>
      </c>
      <c r="Q676" t="n">
        <v>605.84</v>
      </c>
      <c r="R676" t="n">
        <v>29.18</v>
      </c>
      <c r="S676" t="n">
        <v>21.88</v>
      </c>
      <c r="T676" t="n">
        <v>2620.41</v>
      </c>
      <c r="U676" t="n">
        <v>0.75</v>
      </c>
      <c r="V676" t="n">
        <v>0.86</v>
      </c>
      <c r="W676" t="n">
        <v>1</v>
      </c>
      <c r="X676" t="n">
        <v>0.16</v>
      </c>
      <c r="Y676" t="n">
        <v>1</v>
      </c>
      <c r="Z676" t="n">
        <v>10</v>
      </c>
    </row>
    <row r="677">
      <c r="A677" t="n">
        <v>39</v>
      </c>
      <c r="B677" t="n">
        <v>145</v>
      </c>
      <c r="C677" t="inlineStr">
        <is>
          <t xml:space="preserve">CONCLUIDO	</t>
        </is>
      </c>
      <c r="D677" t="n">
        <v>9.3926</v>
      </c>
      <c r="E677" t="n">
        <v>10.65</v>
      </c>
      <c r="F677" t="n">
        <v>7.21</v>
      </c>
      <c r="G677" t="n">
        <v>48.08</v>
      </c>
      <c r="H677" t="n">
        <v>0.63</v>
      </c>
      <c r="I677" t="n">
        <v>9</v>
      </c>
      <c r="J677" t="n">
        <v>305.37</v>
      </c>
      <c r="K677" t="n">
        <v>61.2</v>
      </c>
      <c r="L677" t="n">
        <v>10.75</v>
      </c>
      <c r="M677" t="n">
        <v>7</v>
      </c>
      <c r="N677" t="n">
        <v>88.42</v>
      </c>
      <c r="O677" t="n">
        <v>37896.14</v>
      </c>
      <c r="P677" t="n">
        <v>113.3</v>
      </c>
      <c r="Q677" t="n">
        <v>605.84</v>
      </c>
      <c r="R677" t="n">
        <v>28.99</v>
      </c>
      <c r="S677" t="n">
        <v>21.88</v>
      </c>
      <c r="T677" t="n">
        <v>2529</v>
      </c>
      <c r="U677" t="n">
        <v>0.75</v>
      </c>
      <c r="V677" t="n">
        <v>0.86</v>
      </c>
      <c r="W677" t="n">
        <v>1</v>
      </c>
      <c r="X677" t="n">
        <v>0.15</v>
      </c>
      <c r="Y677" t="n">
        <v>1</v>
      </c>
      <c r="Z677" t="n">
        <v>10</v>
      </c>
    </row>
    <row r="678">
      <c r="A678" t="n">
        <v>40</v>
      </c>
      <c r="B678" t="n">
        <v>145</v>
      </c>
      <c r="C678" t="inlineStr">
        <is>
          <t xml:space="preserve">CONCLUIDO	</t>
        </is>
      </c>
      <c r="D678" t="n">
        <v>9.388</v>
      </c>
      <c r="E678" t="n">
        <v>10.65</v>
      </c>
      <c r="F678" t="n">
        <v>7.22</v>
      </c>
      <c r="G678" t="n">
        <v>48.12</v>
      </c>
      <c r="H678" t="n">
        <v>0.64</v>
      </c>
      <c r="I678" t="n">
        <v>9</v>
      </c>
      <c r="J678" t="n">
        <v>305.9</v>
      </c>
      <c r="K678" t="n">
        <v>61.2</v>
      </c>
      <c r="L678" t="n">
        <v>11</v>
      </c>
      <c r="M678" t="n">
        <v>7</v>
      </c>
      <c r="N678" t="n">
        <v>88.7</v>
      </c>
      <c r="O678" t="n">
        <v>37962.28</v>
      </c>
      <c r="P678" t="n">
        <v>112.76</v>
      </c>
      <c r="Q678" t="n">
        <v>605.84</v>
      </c>
      <c r="R678" t="n">
        <v>29.18</v>
      </c>
      <c r="S678" t="n">
        <v>21.88</v>
      </c>
      <c r="T678" t="n">
        <v>2620.68</v>
      </c>
      <c r="U678" t="n">
        <v>0.75</v>
      </c>
      <c r="V678" t="n">
        <v>0.86</v>
      </c>
      <c r="W678" t="n">
        <v>1</v>
      </c>
      <c r="X678" t="n">
        <v>0.16</v>
      </c>
      <c r="Y678" t="n">
        <v>1</v>
      </c>
      <c r="Z678" t="n">
        <v>10</v>
      </c>
    </row>
    <row r="679">
      <c r="A679" t="n">
        <v>41</v>
      </c>
      <c r="B679" t="n">
        <v>145</v>
      </c>
      <c r="C679" t="inlineStr">
        <is>
          <t xml:space="preserve">CONCLUIDO	</t>
        </is>
      </c>
      <c r="D679" t="n">
        <v>9.3782</v>
      </c>
      <c r="E679" t="n">
        <v>10.66</v>
      </c>
      <c r="F679" t="n">
        <v>7.23</v>
      </c>
      <c r="G679" t="n">
        <v>48.19</v>
      </c>
      <c r="H679" t="n">
        <v>0.65</v>
      </c>
      <c r="I679" t="n">
        <v>9</v>
      </c>
      <c r="J679" t="n">
        <v>306.44</v>
      </c>
      <c r="K679" t="n">
        <v>61.2</v>
      </c>
      <c r="L679" t="n">
        <v>11.25</v>
      </c>
      <c r="M679" t="n">
        <v>7</v>
      </c>
      <c r="N679" t="n">
        <v>88.98999999999999</v>
      </c>
      <c r="O679" t="n">
        <v>38028.53</v>
      </c>
      <c r="P679" t="n">
        <v>112.22</v>
      </c>
      <c r="Q679" t="n">
        <v>605.84</v>
      </c>
      <c r="R679" t="n">
        <v>29.35</v>
      </c>
      <c r="S679" t="n">
        <v>21.88</v>
      </c>
      <c r="T679" t="n">
        <v>2707.66</v>
      </c>
      <c r="U679" t="n">
        <v>0.75</v>
      </c>
      <c r="V679" t="n">
        <v>0.86</v>
      </c>
      <c r="W679" t="n">
        <v>1.01</v>
      </c>
      <c r="X679" t="n">
        <v>0.17</v>
      </c>
      <c r="Y679" t="n">
        <v>1</v>
      </c>
      <c r="Z679" t="n">
        <v>10</v>
      </c>
    </row>
    <row r="680">
      <c r="A680" t="n">
        <v>42</v>
      </c>
      <c r="B680" t="n">
        <v>145</v>
      </c>
      <c r="C680" t="inlineStr">
        <is>
          <t xml:space="preserve">CONCLUIDO	</t>
        </is>
      </c>
      <c r="D680" t="n">
        <v>9.4575</v>
      </c>
      <c r="E680" t="n">
        <v>10.57</v>
      </c>
      <c r="F680" t="n">
        <v>7.19</v>
      </c>
      <c r="G680" t="n">
        <v>53.95</v>
      </c>
      <c r="H680" t="n">
        <v>0.67</v>
      </c>
      <c r="I680" t="n">
        <v>8</v>
      </c>
      <c r="J680" t="n">
        <v>306.98</v>
      </c>
      <c r="K680" t="n">
        <v>61.2</v>
      </c>
      <c r="L680" t="n">
        <v>11.5</v>
      </c>
      <c r="M680" t="n">
        <v>6</v>
      </c>
      <c r="N680" t="n">
        <v>89.28</v>
      </c>
      <c r="O680" t="n">
        <v>38094.91</v>
      </c>
      <c r="P680" t="n">
        <v>111.24</v>
      </c>
      <c r="Q680" t="n">
        <v>605.84</v>
      </c>
      <c r="R680" t="n">
        <v>28.37</v>
      </c>
      <c r="S680" t="n">
        <v>21.88</v>
      </c>
      <c r="T680" t="n">
        <v>2222.57</v>
      </c>
      <c r="U680" t="n">
        <v>0.77</v>
      </c>
      <c r="V680" t="n">
        <v>0.86</v>
      </c>
      <c r="W680" t="n">
        <v>1</v>
      </c>
      <c r="X680" t="n">
        <v>0.14</v>
      </c>
      <c r="Y680" t="n">
        <v>1</v>
      </c>
      <c r="Z680" t="n">
        <v>10</v>
      </c>
    </row>
    <row r="681">
      <c r="A681" t="n">
        <v>43</v>
      </c>
      <c r="B681" t="n">
        <v>145</v>
      </c>
      <c r="C681" t="inlineStr">
        <is>
          <t xml:space="preserve">CONCLUIDO	</t>
        </is>
      </c>
      <c r="D681" t="n">
        <v>9.455</v>
      </c>
      <c r="E681" t="n">
        <v>10.58</v>
      </c>
      <c r="F681" t="n">
        <v>7.2</v>
      </c>
      <c r="G681" t="n">
        <v>53.97</v>
      </c>
      <c r="H681" t="n">
        <v>0.68</v>
      </c>
      <c r="I681" t="n">
        <v>8</v>
      </c>
      <c r="J681" t="n">
        <v>307.52</v>
      </c>
      <c r="K681" t="n">
        <v>61.2</v>
      </c>
      <c r="L681" t="n">
        <v>11.75</v>
      </c>
      <c r="M681" t="n">
        <v>6</v>
      </c>
      <c r="N681" t="n">
        <v>89.56999999999999</v>
      </c>
      <c r="O681" t="n">
        <v>38161.42</v>
      </c>
      <c r="P681" t="n">
        <v>110.89</v>
      </c>
      <c r="Q681" t="n">
        <v>605.84</v>
      </c>
      <c r="R681" t="n">
        <v>28.47</v>
      </c>
      <c r="S681" t="n">
        <v>21.88</v>
      </c>
      <c r="T681" t="n">
        <v>2273.24</v>
      </c>
      <c r="U681" t="n">
        <v>0.77</v>
      </c>
      <c r="V681" t="n">
        <v>0.86</v>
      </c>
      <c r="W681" t="n">
        <v>1</v>
      </c>
      <c r="X681" t="n">
        <v>0.14</v>
      </c>
      <c r="Y681" t="n">
        <v>1</v>
      </c>
      <c r="Z681" t="n">
        <v>10</v>
      </c>
    </row>
    <row r="682">
      <c r="A682" t="n">
        <v>44</v>
      </c>
      <c r="B682" t="n">
        <v>145</v>
      </c>
      <c r="C682" t="inlineStr">
        <is>
          <t xml:space="preserve">CONCLUIDO	</t>
        </is>
      </c>
      <c r="D682" t="n">
        <v>9.4657</v>
      </c>
      <c r="E682" t="n">
        <v>10.56</v>
      </c>
      <c r="F682" t="n">
        <v>7.18</v>
      </c>
      <c r="G682" t="n">
        <v>53.88</v>
      </c>
      <c r="H682" t="n">
        <v>0.6899999999999999</v>
      </c>
      <c r="I682" t="n">
        <v>8</v>
      </c>
      <c r="J682" t="n">
        <v>308.06</v>
      </c>
      <c r="K682" t="n">
        <v>61.2</v>
      </c>
      <c r="L682" t="n">
        <v>12</v>
      </c>
      <c r="M682" t="n">
        <v>6</v>
      </c>
      <c r="N682" t="n">
        <v>89.86</v>
      </c>
      <c r="O682" t="n">
        <v>38228.06</v>
      </c>
      <c r="P682" t="n">
        <v>110.52</v>
      </c>
      <c r="Q682" t="n">
        <v>605.84</v>
      </c>
      <c r="R682" t="n">
        <v>28.04</v>
      </c>
      <c r="S682" t="n">
        <v>21.88</v>
      </c>
      <c r="T682" t="n">
        <v>2055.12</v>
      </c>
      <c r="U682" t="n">
        <v>0.78</v>
      </c>
      <c r="V682" t="n">
        <v>0.86</v>
      </c>
      <c r="W682" t="n">
        <v>1</v>
      </c>
      <c r="X682" t="n">
        <v>0.13</v>
      </c>
      <c r="Y682" t="n">
        <v>1</v>
      </c>
      <c r="Z682" t="n">
        <v>10</v>
      </c>
    </row>
    <row r="683">
      <c r="A683" t="n">
        <v>45</v>
      </c>
      <c r="B683" t="n">
        <v>145</v>
      </c>
      <c r="C683" t="inlineStr">
        <is>
          <t xml:space="preserve">CONCLUIDO	</t>
        </is>
      </c>
      <c r="D683" t="n">
        <v>9.461</v>
      </c>
      <c r="E683" t="n">
        <v>10.57</v>
      </c>
      <c r="F683" t="n">
        <v>7.19</v>
      </c>
      <c r="G683" t="n">
        <v>53.92</v>
      </c>
      <c r="H683" t="n">
        <v>0.71</v>
      </c>
      <c r="I683" t="n">
        <v>8</v>
      </c>
      <c r="J683" t="n">
        <v>308.6</v>
      </c>
      <c r="K683" t="n">
        <v>61.2</v>
      </c>
      <c r="L683" t="n">
        <v>12.25</v>
      </c>
      <c r="M683" t="n">
        <v>6</v>
      </c>
      <c r="N683" t="n">
        <v>90.15000000000001</v>
      </c>
      <c r="O683" t="n">
        <v>38294.82</v>
      </c>
      <c r="P683" t="n">
        <v>109.92</v>
      </c>
      <c r="Q683" t="n">
        <v>605.89</v>
      </c>
      <c r="R683" t="n">
        <v>28.26</v>
      </c>
      <c r="S683" t="n">
        <v>21.88</v>
      </c>
      <c r="T683" t="n">
        <v>2168.08</v>
      </c>
      <c r="U683" t="n">
        <v>0.77</v>
      </c>
      <c r="V683" t="n">
        <v>0.86</v>
      </c>
      <c r="W683" t="n">
        <v>1</v>
      </c>
      <c r="X683" t="n">
        <v>0.13</v>
      </c>
      <c r="Y683" t="n">
        <v>1</v>
      </c>
      <c r="Z683" t="n">
        <v>10</v>
      </c>
    </row>
    <row r="684">
      <c r="A684" t="n">
        <v>46</v>
      </c>
      <c r="B684" t="n">
        <v>145</v>
      </c>
      <c r="C684" t="inlineStr">
        <is>
          <t xml:space="preserve">CONCLUIDO	</t>
        </is>
      </c>
      <c r="D684" t="n">
        <v>9.459199999999999</v>
      </c>
      <c r="E684" t="n">
        <v>10.57</v>
      </c>
      <c r="F684" t="n">
        <v>7.19</v>
      </c>
      <c r="G684" t="n">
        <v>53.94</v>
      </c>
      <c r="H684" t="n">
        <v>0.72</v>
      </c>
      <c r="I684" t="n">
        <v>8</v>
      </c>
      <c r="J684" t="n">
        <v>309.14</v>
      </c>
      <c r="K684" t="n">
        <v>61.2</v>
      </c>
      <c r="L684" t="n">
        <v>12.5</v>
      </c>
      <c r="M684" t="n">
        <v>6</v>
      </c>
      <c r="N684" t="n">
        <v>90.44</v>
      </c>
      <c r="O684" t="n">
        <v>38361.7</v>
      </c>
      <c r="P684" t="n">
        <v>109.38</v>
      </c>
      <c r="Q684" t="n">
        <v>605.88</v>
      </c>
      <c r="R684" t="n">
        <v>28.28</v>
      </c>
      <c r="S684" t="n">
        <v>21.88</v>
      </c>
      <c r="T684" t="n">
        <v>2178.26</v>
      </c>
      <c r="U684" t="n">
        <v>0.77</v>
      </c>
      <c r="V684" t="n">
        <v>0.86</v>
      </c>
      <c r="W684" t="n">
        <v>1</v>
      </c>
      <c r="X684" t="n">
        <v>0.13</v>
      </c>
      <c r="Y684" t="n">
        <v>1</v>
      </c>
      <c r="Z684" t="n">
        <v>10</v>
      </c>
    </row>
    <row r="685">
      <c r="A685" t="n">
        <v>47</v>
      </c>
      <c r="B685" t="n">
        <v>145</v>
      </c>
      <c r="C685" t="inlineStr">
        <is>
          <t xml:space="preserve">CONCLUIDO	</t>
        </is>
      </c>
      <c r="D685" t="n">
        <v>9.4575</v>
      </c>
      <c r="E685" t="n">
        <v>10.57</v>
      </c>
      <c r="F685" t="n">
        <v>7.19</v>
      </c>
      <c r="G685" t="n">
        <v>53.95</v>
      </c>
      <c r="H685" t="n">
        <v>0.73</v>
      </c>
      <c r="I685" t="n">
        <v>8</v>
      </c>
      <c r="J685" t="n">
        <v>309.68</v>
      </c>
      <c r="K685" t="n">
        <v>61.2</v>
      </c>
      <c r="L685" t="n">
        <v>12.75</v>
      </c>
      <c r="M685" t="n">
        <v>6</v>
      </c>
      <c r="N685" t="n">
        <v>90.73999999999999</v>
      </c>
      <c r="O685" t="n">
        <v>38428.72</v>
      </c>
      <c r="P685" t="n">
        <v>108.45</v>
      </c>
      <c r="Q685" t="n">
        <v>605.84</v>
      </c>
      <c r="R685" t="n">
        <v>28.4</v>
      </c>
      <c r="S685" t="n">
        <v>21.88</v>
      </c>
      <c r="T685" t="n">
        <v>2235.11</v>
      </c>
      <c r="U685" t="n">
        <v>0.77</v>
      </c>
      <c r="V685" t="n">
        <v>0.86</v>
      </c>
      <c r="W685" t="n">
        <v>1</v>
      </c>
      <c r="X685" t="n">
        <v>0.14</v>
      </c>
      <c r="Y685" t="n">
        <v>1</v>
      </c>
      <c r="Z685" t="n">
        <v>10</v>
      </c>
    </row>
    <row r="686">
      <c r="A686" t="n">
        <v>48</v>
      </c>
      <c r="B686" t="n">
        <v>145</v>
      </c>
      <c r="C686" t="inlineStr">
        <is>
          <t xml:space="preserve">CONCLUIDO	</t>
        </is>
      </c>
      <c r="D686" t="n">
        <v>9.5261</v>
      </c>
      <c r="E686" t="n">
        <v>10.5</v>
      </c>
      <c r="F686" t="n">
        <v>7.17</v>
      </c>
      <c r="G686" t="n">
        <v>61.47</v>
      </c>
      <c r="H686" t="n">
        <v>0.75</v>
      </c>
      <c r="I686" t="n">
        <v>7</v>
      </c>
      <c r="J686" t="n">
        <v>310.23</v>
      </c>
      <c r="K686" t="n">
        <v>61.2</v>
      </c>
      <c r="L686" t="n">
        <v>13</v>
      </c>
      <c r="M686" t="n">
        <v>5</v>
      </c>
      <c r="N686" t="n">
        <v>91.03</v>
      </c>
      <c r="O686" t="n">
        <v>38495.87</v>
      </c>
      <c r="P686" t="n">
        <v>107.81</v>
      </c>
      <c r="Q686" t="n">
        <v>605.9400000000001</v>
      </c>
      <c r="R686" t="n">
        <v>27.78</v>
      </c>
      <c r="S686" t="n">
        <v>21.88</v>
      </c>
      <c r="T686" t="n">
        <v>1929.45</v>
      </c>
      <c r="U686" t="n">
        <v>0.79</v>
      </c>
      <c r="V686" t="n">
        <v>0.86</v>
      </c>
      <c r="W686" t="n">
        <v>1</v>
      </c>
      <c r="X686" t="n">
        <v>0.11</v>
      </c>
      <c r="Y686" t="n">
        <v>1</v>
      </c>
      <c r="Z686" t="n">
        <v>10</v>
      </c>
    </row>
    <row r="687">
      <c r="A687" t="n">
        <v>49</v>
      </c>
      <c r="B687" t="n">
        <v>145</v>
      </c>
      <c r="C687" t="inlineStr">
        <is>
          <t xml:space="preserve">CONCLUIDO	</t>
        </is>
      </c>
      <c r="D687" t="n">
        <v>9.525600000000001</v>
      </c>
      <c r="E687" t="n">
        <v>10.5</v>
      </c>
      <c r="F687" t="n">
        <v>7.17</v>
      </c>
      <c r="G687" t="n">
        <v>61.47</v>
      </c>
      <c r="H687" t="n">
        <v>0.76</v>
      </c>
      <c r="I687" t="n">
        <v>7</v>
      </c>
      <c r="J687" t="n">
        <v>310.77</v>
      </c>
      <c r="K687" t="n">
        <v>61.2</v>
      </c>
      <c r="L687" t="n">
        <v>13.25</v>
      </c>
      <c r="M687" t="n">
        <v>5</v>
      </c>
      <c r="N687" t="n">
        <v>91.33</v>
      </c>
      <c r="O687" t="n">
        <v>38563.14</v>
      </c>
      <c r="P687" t="n">
        <v>107.69</v>
      </c>
      <c r="Q687" t="n">
        <v>605.87</v>
      </c>
      <c r="R687" t="n">
        <v>27.74</v>
      </c>
      <c r="S687" t="n">
        <v>21.88</v>
      </c>
      <c r="T687" t="n">
        <v>1909.4</v>
      </c>
      <c r="U687" t="n">
        <v>0.79</v>
      </c>
      <c r="V687" t="n">
        <v>0.86</v>
      </c>
      <c r="W687" t="n">
        <v>1</v>
      </c>
      <c r="X687" t="n">
        <v>0.11</v>
      </c>
      <c r="Y687" t="n">
        <v>1</v>
      </c>
      <c r="Z687" t="n">
        <v>10</v>
      </c>
    </row>
    <row r="688">
      <c r="A688" t="n">
        <v>50</v>
      </c>
      <c r="B688" t="n">
        <v>145</v>
      </c>
      <c r="C688" t="inlineStr">
        <is>
          <t xml:space="preserve">CONCLUIDO	</t>
        </is>
      </c>
      <c r="D688" t="n">
        <v>9.515499999999999</v>
      </c>
      <c r="E688" t="n">
        <v>10.51</v>
      </c>
      <c r="F688" t="n">
        <v>7.18</v>
      </c>
      <c r="G688" t="n">
        <v>61.57</v>
      </c>
      <c r="H688" t="n">
        <v>0.77</v>
      </c>
      <c r="I688" t="n">
        <v>7</v>
      </c>
      <c r="J688" t="n">
        <v>311.32</v>
      </c>
      <c r="K688" t="n">
        <v>61.2</v>
      </c>
      <c r="L688" t="n">
        <v>13.5</v>
      </c>
      <c r="M688" t="n">
        <v>5</v>
      </c>
      <c r="N688" t="n">
        <v>91.62</v>
      </c>
      <c r="O688" t="n">
        <v>38630.55</v>
      </c>
      <c r="P688" t="n">
        <v>108.32</v>
      </c>
      <c r="Q688" t="n">
        <v>605.86</v>
      </c>
      <c r="R688" t="n">
        <v>28.11</v>
      </c>
      <c r="S688" t="n">
        <v>21.88</v>
      </c>
      <c r="T688" t="n">
        <v>2095.56</v>
      </c>
      <c r="U688" t="n">
        <v>0.78</v>
      </c>
      <c r="V688" t="n">
        <v>0.86</v>
      </c>
      <c r="W688" t="n">
        <v>1</v>
      </c>
      <c r="X688" t="n">
        <v>0.12</v>
      </c>
      <c r="Y688" t="n">
        <v>1</v>
      </c>
      <c r="Z688" t="n">
        <v>10</v>
      </c>
    </row>
    <row r="689">
      <c r="A689" t="n">
        <v>51</v>
      </c>
      <c r="B689" t="n">
        <v>145</v>
      </c>
      <c r="C689" t="inlineStr">
        <is>
          <t xml:space="preserve">CONCLUIDO	</t>
        </is>
      </c>
      <c r="D689" t="n">
        <v>9.514699999999999</v>
      </c>
      <c r="E689" t="n">
        <v>10.51</v>
      </c>
      <c r="F689" t="n">
        <v>7.18</v>
      </c>
      <c r="G689" t="n">
        <v>61.57</v>
      </c>
      <c r="H689" t="n">
        <v>0.79</v>
      </c>
      <c r="I689" t="n">
        <v>7</v>
      </c>
      <c r="J689" t="n">
        <v>311.87</v>
      </c>
      <c r="K689" t="n">
        <v>61.2</v>
      </c>
      <c r="L689" t="n">
        <v>13.75</v>
      </c>
      <c r="M689" t="n">
        <v>5</v>
      </c>
      <c r="N689" t="n">
        <v>91.92</v>
      </c>
      <c r="O689" t="n">
        <v>38698.21</v>
      </c>
      <c r="P689" t="n">
        <v>108.43</v>
      </c>
      <c r="Q689" t="n">
        <v>605.84</v>
      </c>
      <c r="R689" t="n">
        <v>28.21</v>
      </c>
      <c r="S689" t="n">
        <v>21.88</v>
      </c>
      <c r="T689" t="n">
        <v>2148.93</v>
      </c>
      <c r="U689" t="n">
        <v>0.78</v>
      </c>
      <c r="V689" t="n">
        <v>0.86</v>
      </c>
      <c r="W689" t="n">
        <v>1</v>
      </c>
      <c r="X689" t="n">
        <v>0.13</v>
      </c>
      <c r="Y689" t="n">
        <v>1</v>
      </c>
      <c r="Z689" t="n">
        <v>10</v>
      </c>
    </row>
    <row r="690">
      <c r="A690" t="n">
        <v>52</v>
      </c>
      <c r="B690" t="n">
        <v>145</v>
      </c>
      <c r="C690" t="inlineStr">
        <is>
          <t xml:space="preserve">CONCLUIDO	</t>
        </is>
      </c>
      <c r="D690" t="n">
        <v>9.5258</v>
      </c>
      <c r="E690" t="n">
        <v>10.5</v>
      </c>
      <c r="F690" t="n">
        <v>7.17</v>
      </c>
      <c r="G690" t="n">
        <v>61.47</v>
      </c>
      <c r="H690" t="n">
        <v>0.8</v>
      </c>
      <c r="I690" t="n">
        <v>7</v>
      </c>
      <c r="J690" t="n">
        <v>312.42</v>
      </c>
      <c r="K690" t="n">
        <v>61.2</v>
      </c>
      <c r="L690" t="n">
        <v>14</v>
      </c>
      <c r="M690" t="n">
        <v>5</v>
      </c>
      <c r="N690" t="n">
        <v>92.22</v>
      </c>
      <c r="O690" t="n">
        <v>38765.89</v>
      </c>
      <c r="P690" t="n">
        <v>107.65</v>
      </c>
      <c r="Q690" t="n">
        <v>605.84</v>
      </c>
      <c r="R690" t="n">
        <v>27.75</v>
      </c>
      <c r="S690" t="n">
        <v>21.88</v>
      </c>
      <c r="T690" t="n">
        <v>1914.68</v>
      </c>
      <c r="U690" t="n">
        <v>0.79</v>
      </c>
      <c r="V690" t="n">
        <v>0.86</v>
      </c>
      <c r="W690" t="n">
        <v>1</v>
      </c>
      <c r="X690" t="n">
        <v>0.11</v>
      </c>
      <c r="Y690" t="n">
        <v>1</v>
      </c>
      <c r="Z690" t="n">
        <v>10</v>
      </c>
    </row>
    <row r="691">
      <c r="A691" t="n">
        <v>53</v>
      </c>
      <c r="B691" t="n">
        <v>145</v>
      </c>
      <c r="C691" t="inlineStr">
        <is>
          <t xml:space="preserve">CONCLUIDO	</t>
        </is>
      </c>
      <c r="D691" t="n">
        <v>9.5205</v>
      </c>
      <c r="E691" t="n">
        <v>10.5</v>
      </c>
      <c r="F691" t="n">
        <v>7.18</v>
      </c>
      <c r="G691" t="n">
        <v>61.52</v>
      </c>
      <c r="H691" t="n">
        <v>0.8100000000000001</v>
      </c>
      <c r="I691" t="n">
        <v>7</v>
      </c>
      <c r="J691" t="n">
        <v>312.97</v>
      </c>
      <c r="K691" t="n">
        <v>61.2</v>
      </c>
      <c r="L691" t="n">
        <v>14.25</v>
      </c>
      <c r="M691" t="n">
        <v>5</v>
      </c>
      <c r="N691" t="n">
        <v>92.52</v>
      </c>
      <c r="O691" t="n">
        <v>38833.69</v>
      </c>
      <c r="P691" t="n">
        <v>107.13</v>
      </c>
      <c r="Q691" t="n">
        <v>605.84</v>
      </c>
      <c r="R691" t="n">
        <v>27.87</v>
      </c>
      <c r="S691" t="n">
        <v>21.88</v>
      </c>
      <c r="T691" t="n">
        <v>1977.28</v>
      </c>
      <c r="U691" t="n">
        <v>0.79</v>
      </c>
      <c r="V691" t="n">
        <v>0.86</v>
      </c>
      <c r="W691" t="n">
        <v>1</v>
      </c>
      <c r="X691" t="n">
        <v>0.12</v>
      </c>
      <c r="Y691" t="n">
        <v>1</v>
      </c>
      <c r="Z691" t="n">
        <v>10</v>
      </c>
    </row>
    <row r="692">
      <c r="A692" t="n">
        <v>54</v>
      </c>
      <c r="B692" t="n">
        <v>145</v>
      </c>
      <c r="C692" t="inlineStr">
        <is>
          <t xml:space="preserve">CONCLUIDO	</t>
        </is>
      </c>
      <c r="D692" t="n">
        <v>9.512499999999999</v>
      </c>
      <c r="E692" t="n">
        <v>10.51</v>
      </c>
      <c r="F692" t="n">
        <v>7.19</v>
      </c>
      <c r="G692" t="n">
        <v>61.6</v>
      </c>
      <c r="H692" t="n">
        <v>0.82</v>
      </c>
      <c r="I692" t="n">
        <v>7</v>
      </c>
      <c r="J692" t="n">
        <v>313.52</v>
      </c>
      <c r="K692" t="n">
        <v>61.2</v>
      </c>
      <c r="L692" t="n">
        <v>14.5</v>
      </c>
      <c r="M692" t="n">
        <v>5</v>
      </c>
      <c r="N692" t="n">
        <v>92.81999999999999</v>
      </c>
      <c r="O692" t="n">
        <v>38901.63</v>
      </c>
      <c r="P692" t="n">
        <v>106.69</v>
      </c>
      <c r="Q692" t="n">
        <v>605.85</v>
      </c>
      <c r="R692" t="n">
        <v>28.2</v>
      </c>
      <c r="S692" t="n">
        <v>21.88</v>
      </c>
      <c r="T692" t="n">
        <v>2143.02</v>
      </c>
      <c r="U692" t="n">
        <v>0.78</v>
      </c>
      <c r="V692" t="n">
        <v>0.86</v>
      </c>
      <c r="W692" t="n">
        <v>1</v>
      </c>
      <c r="X692" t="n">
        <v>0.13</v>
      </c>
      <c r="Y692" t="n">
        <v>1</v>
      </c>
      <c r="Z692" t="n">
        <v>10</v>
      </c>
    </row>
    <row r="693">
      <c r="A693" t="n">
        <v>55</v>
      </c>
      <c r="B693" t="n">
        <v>145</v>
      </c>
      <c r="C693" t="inlineStr">
        <is>
          <t xml:space="preserve">CONCLUIDO	</t>
        </is>
      </c>
      <c r="D693" t="n">
        <v>9.5246</v>
      </c>
      <c r="E693" t="n">
        <v>10.5</v>
      </c>
      <c r="F693" t="n">
        <v>7.17</v>
      </c>
      <c r="G693" t="n">
        <v>61.48</v>
      </c>
      <c r="H693" t="n">
        <v>0.84</v>
      </c>
      <c r="I693" t="n">
        <v>7</v>
      </c>
      <c r="J693" t="n">
        <v>314.07</v>
      </c>
      <c r="K693" t="n">
        <v>61.2</v>
      </c>
      <c r="L693" t="n">
        <v>14.75</v>
      </c>
      <c r="M693" t="n">
        <v>5</v>
      </c>
      <c r="N693" t="n">
        <v>93.12</v>
      </c>
      <c r="O693" t="n">
        <v>38969.71</v>
      </c>
      <c r="P693" t="n">
        <v>105.89</v>
      </c>
      <c r="Q693" t="n">
        <v>605.84</v>
      </c>
      <c r="R693" t="n">
        <v>27.79</v>
      </c>
      <c r="S693" t="n">
        <v>21.88</v>
      </c>
      <c r="T693" t="n">
        <v>1937.67</v>
      </c>
      <c r="U693" t="n">
        <v>0.79</v>
      </c>
      <c r="V693" t="n">
        <v>0.86</v>
      </c>
      <c r="W693" t="n">
        <v>1</v>
      </c>
      <c r="X693" t="n">
        <v>0.12</v>
      </c>
      <c r="Y693" t="n">
        <v>1</v>
      </c>
      <c r="Z693" t="n">
        <v>10</v>
      </c>
    </row>
    <row r="694">
      <c r="A694" t="n">
        <v>56</v>
      </c>
      <c r="B694" t="n">
        <v>145</v>
      </c>
      <c r="C694" t="inlineStr">
        <is>
          <t xml:space="preserve">CONCLUIDO	</t>
        </is>
      </c>
      <c r="D694" t="n">
        <v>9.596399999999999</v>
      </c>
      <c r="E694" t="n">
        <v>10.42</v>
      </c>
      <c r="F694" t="n">
        <v>7.15</v>
      </c>
      <c r="G694" t="n">
        <v>71.48</v>
      </c>
      <c r="H694" t="n">
        <v>0.85</v>
      </c>
      <c r="I694" t="n">
        <v>6</v>
      </c>
      <c r="J694" t="n">
        <v>314.62</v>
      </c>
      <c r="K694" t="n">
        <v>61.2</v>
      </c>
      <c r="L694" t="n">
        <v>15</v>
      </c>
      <c r="M694" t="n">
        <v>4</v>
      </c>
      <c r="N694" t="n">
        <v>93.43000000000001</v>
      </c>
      <c r="O694" t="n">
        <v>39037.92</v>
      </c>
      <c r="P694" t="n">
        <v>104.56</v>
      </c>
      <c r="Q694" t="n">
        <v>605.84</v>
      </c>
      <c r="R694" t="n">
        <v>26.99</v>
      </c>
      <c r="S694" t="n">
        <v>21.88</v>
      </c>
      <c r="T694" t="n">
        <v>1541.98</v>
      </c>
      <c r="U694" t="n">
        <v>0.8100000000000001</v>
      </c>
      <c r="V694" t="n">
        <v>0.87</v>
      </c>
      <c r="W694" t="n">
        <v>1</v>
      </c>
      <c r="X694" t="n">
        <v>0.09</v>
      </c>
      <c r="Y694" t="n">
        <v>1</v>
      </c>
      <c r="Z694" t="n">
        <v>10</v>
      </c>
    </row>
    <row r="695">
      <c r="A695" t="n">
        <v>57</v>
      </c>
      <c r="B695" t="n">
        <v>145</v>
      </c>
      <c r="C695" t="inlineStr">
        <is>
          <t xml:space="preserve">CONCLUIDO	</t>
        </is>
      </c>
      <c r="D695" t="n">
        <v>9.5921</v>
      </c>
      <c r="E695" t="n">
        <v>10.43</v>
      </c>
      <c r="F695" t="n">
        <v>7.15</v>
      </c>
      <c r="G695" t="n">
        <v>71.53</v>
      </c>
      <c r="H695" t="n">
        <v>0.86</v>
      </c>
      <c r="I695" t="n">
        <v>6</v>
      </c>
      <c r="J695" t="n">
        <v>315.18</v>
      </c>
      <c r="K695" t="n">
        <v>61.2</v>
      </c>
      <c r="L695" t="n">
        <v>15.25</v>
      </c>
      <c r="M695" t="n">
        <v>4</v>
      </c>
      <c r="N695" t="n">
        <v>93.73</v>
      </c>
      <c r="O695" t="n">
        <v>39106.27</v>
      </c>
      <c r="P695" t="n">
        <v>104.52</v>
      </c>
      <c r="Q695" t="n">
        <v>605.84</v>
      </c>
      <c r="R695" t="n">
        <v>27.07</v>
      </c>
      <c r="S695" t="n">
        <v>21.88</v>
      </c>
      <c r="T695" t="n">
        <v>1583.57</v>
      </c>
      <c r="U695" t="n">
        <v>0.8100000000000001</v>
      </c>
      <c r="V695" t="n">
        <v>0.86</v>
      </c>
      <c r="W695" t="n">
        <v>1</v>
      </c>
      <c r="X695" t="n">
        <v>0.1</v>
      </c>
      <c r="Y695" t="n">
        <v>1</v>
      </c>
      <c r="Z695" t="n">
        <v>10</v>
      </c>
    </row>
    <row r="696">
      <c r="A696" t="n">
        <v>58</v>
      </c>
      <c r="B696" t="n">
        <v>145</v>
      </c>
      <c r="C696" t="inlineStr">
        <is>
          <t xml:space="preserve">CONCLUIDO	</t>
        </is>
      </c>
      <c r="D696" t="n">
        <v>9.582100000000001</v>
      </c>
      <c r="E696" t="n">
        <v>10.44</v>
      </c>
      <c r="F696" t="n">
        <v>7.16</v>
      </c>
      <c r="G696" t="n">
        <v>71.64</v>
      </c>
      <c r="H696" t="n">
        <v>0.87</v>
      </c>
      <c r="I696" t="n">
        <v>6</v>
      </c>
      <c r="J696" t="n">
        <v>315.73</v>
      </c>
      <c r="K696" t="n">
        <v>61.2</v>
      </c>
      <c r="L696" t="n">
        <v>15.5</v>
      </c>
      <c r="M696" t="n">
        <v>4</v>
      </c>
      <c r="N696" t="n">
        <v>94.03</v>
      </c>
      <c r="O696" t="n">
        <v>39174.75</v>
      </c>
      <c r="P696" t="n">
        <v>104.21</v>
      </c>
      <c r="Q696" t="n">
        <v>605.84</v>
      </c>
      <c r="R696" t="n">
        <v>27.44</v>
      </c>
      <c r="S696" t="n">
        <v>21.88</v>
      </c>
      <c r="T696" t="n">
        <v>1764.35</v>
      </c>
      <c r="U696" t="n">
        <v>0.8</v>
      </c>
      <c r="V696" t="n">
        <v>0.86</v>
      </c>
      <c r="W696" t="n">
        <v>1</v>
      </c>
      <c r="X696" t="n">
        <v>0.11</v>
      </c>
      <c r="Y696" t="n">
        <v>1</v>
      </c>
      <c r="Z696" t="n">
        <v>10</v>
      </c>
    </row>
    <row r="697">
      <c r="A697" t="n">
        <v>59</v>
      </c>
      <c r="B697" t="n">
        <v>145</v>
      </c>
      <c r="C697" t="inlineStr">
        <is>
          <t xml:space="preserve">CONCLUIDO	</t>
        </is>
      </c>
      <c r="D697" t="n">
        <v>9.5867</v>
      </c>
      <c r="E697" t="n">
        <v>10.43</v>
      </c>
      <c r="F697" t="n">
        <v>7.16</v>
      </c>
      <c r="G697" t="n">
        <v>71.59</v>
      </c>
      <c r="H697" t="n">
        <v>0.89</v>
      </c>
      <c r="I697" t="n">
        <v>6</v>
      </c>
      <c r="J697" t="n">
        <v>316.29</v>
      </c>
      <c r="K697" t="n">
        <v>61.2</v>
      </c>
      <c r="L697" t="n">
        <v>15.75</v>
      </c>
      <c r="M697" t="n">
        <v>3</v>
      </c>
      <c r="N697" t="n">
        <v>94.34</v>
      </c>
      <c r="O697" t="n">
        <v>39243.37</v>
      </c>
      <c r="P697" t="n">
        <v>103.57</v>
      </c>
      <c r="Q697" t="n">
        <v>605.84</v>
      </c>
      <c r="R697" t="n">
        <v>27.34</v>
      </c>
      <c r="S697" t="n">
        <v>21.88</v>
      </c>
      <c r="T697" t="n">
        <v>1717.57</v>
      </c>
      <c r="U697" t="n">
        <v>0.8</v>
      </c>
      <c r="V697" t="n">
        <v>0.86</v>
      </c>
      <c r="W697" t="n">
        <v>1</v>
      </c>
      <c r="X697" t="n">
        <v>0.1</v>
      </c>
      <c r="Y697" t="n">
        <v>1</v>
      </c>
      <c r="Z697" t="n">
        <v>10</v>
      </c>
    </row>
    <row r="698">
      <c r="A698" t="n">
        <v>60</v>
      </c>
      <c r="B698" t="n">
        <v>145</v>
      </c>
      <c r="C698" t="inlineStr">
        <is>
          <t xml:space="preserve">CONCLUIDO	</t>
        </is>
      </c>
      <c r="D698" t="n">
        <v>9.5946</v>
      </c>
      <c r="E698" t="n">
        <v>10.42</v>
      </c>
      <c r="F698" t="n">
        <v>7.15</v>
      </c>
      <c r="G698" t="n">
        <v>71.5</v>
      </c>
      <c r="H698" t="n">
        <v>0.9</v>
      </c>
      <c r="I698" t="n">
        <v>6</v>
      </c>
      <c r="J698" t="n">
        <v>316.85</v>
      </c>
      <c r="K698" t="n">
        <v>61.2</v>
      </c>
      <c r="L698" t="n">
        <v>16</v>
      </c>
      <c r="M698" t="n">
        <v>3</v>
      </c>
      <c r="N698" t="n">
        <v>94.65000000000001</v>
      </c>
      <c r="O698" t="n">
        <v>39312.13</v>
      </c>
      <c r="P698" t="n">
        <v>103.72</v>
      </c>
      <c r="Q698" t="n">
        <v>605.84</v>
      </c>
      <c r="R698" t="n">
        <v>26.99</v>
      </c>
      <c r="S698" t="n">
        <v>21.88</v>
      </c>
      <c r="T698" t="n">
        <v>1544.14</v>
      </c>
      <c r="U698" t="n">
        <v>0.8100000000000001</v>
      </c>
      <c r="V698" t="n">
        <v>0.87</v>
      </c>
      <c r="W698" t="n">
        <v>1</v>
      </c>
      <c r="X698" t="n">
        <v>0.09</v>
      </c>
      <c r="Y698" t="n">
        <v>1</v>
      </c>
      <c r="Z698" t="n">
        <v>10</v>
      </c>
    </row>
    <row r="699">
      <c r="A699" t="n">
        <v>61</v>
      </c>
      <c r="B699" t="n">
        <v>145</v>
      </c>
      <c r="C699" t="inlineStr">
        <is>
          <t xml:space="preserve">CONCLUIDO	</t>
        </is>
      </c>
      <c r="D699" t="n">
        <v>9.5928</v>
      </c>
      <c r="E699" t="n">
        <v>10.42</v>
      </c>
      <c r="F699" t="n">
        <v>7.15</v>
      </c>
      <c r="G699" t="n">
        <v>71.52</v>
      </c>
      <c r="H699" t="n">
        <v>0.91</v>
      </c>
      <c r="I699" t="n">
        <v>6</v>
      </c>
      <c r="J699" t="n">
        <v>317.41</v>
      </c>
      <c r="K699" t="n">
        <v>61.2</v>
      </c>
      <c r="L699" t="n">
        <v>16.25</v>
      </c>
      <c r="M699" t="n">
        <v>3</v>
      </c>
      <c r="N699" t="n">
        <v>94.95999999999999</v>
      </c>
      <c r="O699" t="n">
        <v>39381.03</v>
      </c>
      <c r="P699" t="n">
        <v>103.49</v>
      </c>
      <c r="Q699" t="n">
        <v>605.84</v>
      </c>
      <c r="R699" t="n">
        <v>27.12</v>
      </c>
      <c r="S699" t="n">
        <v>21.88</v>
      </c>
      <c r="T699" t="n">
        <v>1608.5</v>
      </c>
      <c r="U699" t="n">
        <v>0.8100000000000001</v>
      </c>
      <c r="V699" t="n">
        <v>0.86</v>
      </c>
      <c r="W699" t="n">
        <v>1</v>
      </c>
      <c r="X699" t="n">
        <v>0.09</v>
      </c>
      <c r="Y699" t="n">
        <v>1</v>
      </c>
      <c r="Z699" t="n">
        <v>10</v>
      </c>
    </row>
    <row r="700">
      <c r="A700" t="n">
        <v>62</v>
      </c>
      <c r="B700" t="n">
        <v>145</v>
      </c>
      <c r="C700" t="inlineStr">
        <is>
          <t xml:space="preserve">CONCLUIDO	</t>
        </is>
      </c>
      <c r="D700" t="n">
        <v>9.5852</v>
      </c>
      <c r="E700" t="n">
        <v>10.43</v>
      </c>
      <c r="F700" t="n">
        <v>7.16</v>
      </c>
      <c r="G700" t="n">
        <v>71.59999999999999</v>
      </c>
      <c r="H700" t="n">
        <v>0.92</v>
      </c>
      <c r="I700" t="n">
        <v>6</v>
      </c>
      <c r="J700" t="n">
        <v>317.97</v>
      </c>
      <c r="K700" t="n">
        <v>61.2</v>
      </c>
      <c r="L700" t="n">
        <v>16.5</v>
      </c>
      <c r="M700" t="n">
        <v>2</v>
      </c>
      <c r="N700" t="n">
        <v>95.27</v>
      </c>
      <c r="O700" t="n">
        <v>39450.07</v>
      </c>
      <c r="P700" t="n">
        <v>103.52</v>
      </c>
      <c r="Q700" t="n">
        <v>605.84</v>
      </c>
      <c r="R700" t="n">
        <v>27.2</v>
      </c>
      <c r="S700" t="n">
        <v>21.88</v>
      </c>
      <c r="T700" t="n">
        <v>1646.82</v>
      </c>
      <c r="U700" t="n">
        <v>0.8</v>
      </c>
      <c r="V700" t="n">
        <v>0.86</v>
      </c>
      <c r="W700" t="n">
        <v>1</v>
      </c>
      <c r="X700" t="n">
        <v>0.1</v>
      </c>
      <c r="Y700" t="n">
        <v>1</v>
      </c>
      <c r="Z700" t="n">
        <v>10</v>
      </c>
    </row>
    <row r="701">
      <c r="A701" t="n">
        <v>63</v>
      </c>
      <c r="B701" t="n">
        <v>145</v>
      </c>
      <c r="C701" t="inlineStr">
        <is>
          <t xml:space="preserve">CONCLUIDO	</t>
        </is>
      </c>
      <c r="D701" t="n">
        <v>9.586499999999999</v>
      </c>
      <c r="E701" t="n">
        <v>10.43</v>
      </c>
      <c r="F701" t="n">
        <v>7.16</v>
      </c>
      <c r="G701" t="n">
        <v>71.59</v>
      </c>
      <c r="H701" t="n">
        <v>0.9399999999999999</v>
      </c>
      <c r="I701" t="n">
        <v>6</v>
      </c>
      <c r="J701" t="n">
        <v>318.53</v>
      </c>
      <c r="K701" t="n">
        <v>61.2</v>
      </c>
      <c r="L701" t="n">
        <v>16.75</v>
      </c>
      <c r="M701" t="n">
        <v>2</v>
      </c>
      <c r="N701" t="n">
        <v>95.58</v>
      </c>
      <c r="O701" t="n">
        <v>39519.26</v>
      </c>
      <c r="P701" t="n">
        <v>103.34</v>
      </c>
      <c r="Q701" t="n">
        <v>605.84</v>
      </c>
      <c r="R701" t="n">
        <v>27.21</v>
      </c>
      <c r="S701" t="n">
        <v>21.88</v>
      </c>
      <c r="T701" t="n">
        <v>1653.04</v>
      </c>
      <c r="U701" t="n">
        <v>0.8</v>
      </c>
      <c r="V701" t="n">
        <v>0.86</v>
      </c>
      <c r="W701" t="n">
        <v>1</v>
      </c>
      <c r="X701" t="n">
        <v>0.1</v>
      </c>
      <c r="Y701" t="n">
        <v>1</v>
      </c>
      <c r="Z701" t="n">
        <v>10</v>
      </c>
    </row>
    <row r="702">
      <c r="A702" t="n">
        <v>64</v>
      </c>
      <c r="B702" t="n">
        <v>145</v>
      </c>
      <c r="C702" t="inlineStr">
        <is>
          <t xml:space="preserve">CONCLUIDO	</t>
        </is>
      </c>
      <c r="D702" t="n">
        <v>9.593299999999999</v>
      </c>
      <c r="E702" t="n">
        <v>10.42</v>
      </c>
      <c r="F702" t="n">
        <v>7.15</v>
      </c>
      <c r="G702" t="n">
        <v>71.51000000000001</v>
      </c>
      <c r="H702" t="n">
        <v>0.95</v>
      </c>
      <c r="I702" t="n">
        <v>6</v>
      </c>
      <c r="J702" t="n">
        <v>319.09</v>
      </c>
      <c r="K702" t="n">
        <v>61.2</v>
      </c>
      <c r="L702" t="n">
        <v>17</v>
      </c>
      <c r="M702" t="n">
        <v>2</v>
      </c>
      <c r="N702" t="n">
        <v>95.89</v>
      </c>
      <c r="O702" t="n">
        <v>39588.58</v>
      </c>
      <c r="P702" t="n">
        <v>102.91</v>
      </c>
      <c r="Q702" t="n">
        <v>605.84</v>
      </c>
      <c r="R702" t="n">
        <v>27.05</v>
      </c>
      <c r="S702" t="n">
        <v>21.88</v>
      </c>
      <c r="T702" t="n">
        <v>1571.67</v>
      </c>
      <c r="U702" t="n">
        <v>0.8100000000000001</v>
      </c>
      <c r="V702" t="n">
        <v>0.86</v>
      </c>
      <c r="W702" t="n">
        <v>1</v>
      </c>
      <c r="X702" t="n">
        <v>0.09</v>
      </c>
      <c r="Y702" t="n">
        <v>1</v>
      </c>
      <c r="Z702" t="n">
        <v>10</v>
      </c>
    </row>
    <row r="703">
      <c r="A703" t="n">
        <v>65</v>
      </c>
      <c r="B703" t="n">
        <v>145</v>
      </c>
      <c r="C703" t="inlineStr">
        <is>
          <t xml:space="preserve">CONCLUIDO	</t>
        </is>
      </c>
      <c r="D703" t="n">
        <v>9.585699999999999</v>
      </c>
      <c r="E703" t="n">
        <v>10.43</v>
      </c>
      <c r="F703" t="n">
        <v>7.16</v>
      </c>
      <c r="G703" t="n">
        <v>71.59999999999999</v>
      </c>
      <c r="H703" t="n">
        <v>0.96</v>
      </c>
      <c r="I703" t="n">
        <v>6</v>
      </c>
      <c r="J703" t="n">
        <v>319.65</v>
      </c>
      <c r="K703" t="n">
        <v>61.2</v>
      </c>
      <c r="L703" t="n">
        <v>17.25</v>
      </c>
      <c r="M703" t="n">
        <v>1</v>
      </c>
      <c r="N703" t="n">
        <v>96.2</v>
      </c>
      <c r="O703" t="n">
        <v>39658.05</v>
      </c>
      <c r="P703" t="n">
        <v>102.6</v>
      </c>
      <c r="Q703" t="n">
        <v>605.84</v>
      </c>
      <c r="R703" t="n">
        <v>27.15</v>
      </c>
      <c r="S703" t="n">
        <v>21.88</v>
      </c>
      <c r="T703" t="n">
        <v>1622.48</v>
      </c>
      <c r="U703" t="n">
        <v>0.8100000000000001</v>
      </c>
      <c r="V703" t="n">
        <v>0.86</v>
      </c>
      <c r="W703" t="n">
        <v>1</v>
      </c>
      <c r="X703" t="n">
        <v>0.1</v>
      </c>
      <c r="Y703" t="n">
        <v>1</v>
      </c>
      <c r="Z703" t="n">
        <v>10</v>
      </c>
    </row>
    <row r="704">
      <c r="A704" t="n">
        <v>66</v>
      </c>
      <c r="B704" t="n">
        <v>145</v>
      </c>
      <c r="C704" t="inlineStr">
        <is>
          <t xml:space="preserve">CONCLUIDO	</t>
        </is>
      </c>
      <c r="D704" t="n">
        <v>9.5913</v>
      </c>
      <c r="E704" t="n">
        <v>10.43</v>
      </c>
      <c r="F704" t="n">
        <v>7.15</v>
      </c>
      <c r="G704" t="n">
        <v>71.54000000000001</v>
      </c>
      <c r="H704" t="n">
        <v>0.97</v>
      </c>
      <c r="I704" t="n">
        <v>6</v>
      </c>
      <c r="J704" t="n">
        <v>320.22</v>
      </c>
      <c r="K704" t="n">
        <v>61.2</v>
      </c>
      <c r="L704" t="n">
        <v>17.5</v>
      </c>
      <c r="M704" t="n">
        <v>1</v>
      </c>
      <c r="N704" t="n">
        <v>96.52</v>
      </c>
      <c r="O704" t="n">
        <v>39727.66</v>
      </c>
      <c r="P704" t="n">
        <v>102.13</v>
      </c>
      <c r="Q704" t="n">
        <v>605.84</v>
      </c>
      <c r="R704" t="n">
        <v>27.02</v>
      </c>
      <c r="S704" t="n">
        <v>21.88</v>
      </c>
      <c r="T704" t="n">
        <v>1554.39</v>
      </c>
      <c r="U704" t="n">
        <v>0.8100000000000001</v>
      </c>
      <c r="V704" t="n">
        <v>0.86</v>
      </c>
      <c r="W704" t="n">
        <v>1</v>
      </c>
      <c r="X704" t="n">
        <v>0.1</v>
      </c>
      <c r="Y704" t="n">
        <v>1</v>
      </c>
      <c r="Z704" t="n">
        <v>10</v>
      </c>
    </row>
    <row r="705">
      <c r="A705" t="n">
        <v>67</v>
      </c>
      <c r="B705" t="n">
        <v>145</v>
      </c>
      <c r="C705" t="inlineStr">
        <is>
          <t xml:space="preserve">CONCLUIDO	</t>
        </is>
      </c>
      <c r="D705" t="n">
        <v>9.5916</v>
      </c>
      <c r="E705" t="n">
        <v>10.43</v>
      </c>
      <c r="F705" t="n">
        <v>7.15</v>
      </c>
      <c r="G705" t="n">
        <v>71.53</v>
      </c>
      <c r="H705" t="n">
        <v>0.99</v>
      </c>
      <c r="I705" t="n">
        <v>6</v>
      </c>
      <c r="J705" t="n">
        <v>320.78</v>
      </c>
      <c r="K705" t="n">
        <v>61.2</v>
      </c>
      <c r="L705" t="n">
        <v>17.75</v>
      </c>
      <c r="M705" t="n">
        <v>1</v>
      </c>
      <c r="N705" t="n">
        <v>96.83</v>
      </c>
      <c r="O705" t="n">
        <v>39797.41</v>
      </c>
      <c r="P705" t="n">
        <v>102.36</v>
      </c>
      <c r="Q705" t="n">
        <v>605.84</v>
      </c>
      <c r="R705" t="n">
        <v>27.03</v>
      </c>
      <c r="S705" t="n">
        <v>21.88</v>
      </c>
      <c r="T705" t="n">
        <v>1563.4</v>
      </c>
      <c r="U705" t="n">
        <v>0.8100000000000001</v>
      </c>
      <c r="V705" t="n">
        <v>0.86</v>
      </c>
      <c r="W705" t="n">
        <v>1</v>
      </c>
      <c r="X705" t="n">
        <v>0.1</v>
      </c>
      <c r="Y705" t="n">
        <v>1</v>
      </c>
      <c r="Z705" t="n">
        <v>10</v>
      </c>
    </row>
    <row r="706">
      <c r="A706" t="n">
        <v>68</v>
      </c>
      <c r="B706" t="n">
        <v>145</v>
      </c>
      <c r="C706" t="inlineStr">
        <is>
          <t xml:space="preserve">CONCLUIDO	</t>
        </is>
      </c>
      <c r="D706" t="n">
        <v>9.5923</v>
      </c>
      <c r="E706" t="n">
        <v>10.42</v>
      </c>
      <c r="F706" t="n">
        <v>7.15</v>
      </c>
      <c r="G706" t="n">
        <v>71.53</v>
      </c>
      <c r="H706" t="n">
        <v>1</v>
      </c>
      <c r="I706" t="n">
        <v>6</v>
      </c>
      <c r="J706" t="n">
        <v>321.35</v>
      </c>
      <c r="K706" t="n">
        <v>61.2</v>
      </c>
      <c r="L706" t="n">
        <v>18</v>
      </c>
      <c r="M706" t="n">
        <v>1</v>
      </c>
      <c r="N706" t="n">
        <v>97.15000000000001</v>
      </c>
      <c r="O706" t="n">
        <v>39867.32</v>
      </c>
      <c r="P706" t="n">
        <v>102.64</v>
      </c>
      <c r="Q706" t="n">
        <v>605.86</v>
      </c>
      <c r="R706" t="n">
        <v>27.04</v>
      </c>
      <c r="S706" t="n">
        <v>21.88</v>
      </c>
      <c r="T706" t="n">
        <v>1568.96</v>
      </c>
      <c r="U706" t="n">
        <v>0.8100000000000001</v>
      </c>
      <c r="V706" t="n">
        <v>0.86</v>
      </c>
      <c r="W706" t="n">
        <v>1</v>
      </c>
      <c r="X706" t="n">
        <v>0.09</v>
      </c>
      <c r="Y706" t="n">
        <v>1</v>
      </c>
      <c r="Z706" t="n">
        <v>10</v>
      </c>
    </row>
    <row r="707">
      <c r="A707" t="n">
        <v>69</v>
      </c>
      <c r="B707" t="n">
        <v>145</v>
      </c>
      <c r="C707" t="inlineStr">
        <is>
          <t xml:space="preserve">CONCLUIDO	</t>
        </is>
      </c>
      <c r="D707" t="n">
        <v>9.5877</v>
      </c>
      <c r="E707" t="n">
        <v>10.43</v>
      </c>
      <c r="F707" t="n">
        <v>7.16</v>
      </c>
      <c r="G707" t="n">
        <v>71.58</v>
      </c>
      <c r="H707" t="n">
        <v>1.01</v>
      </c>
      <c r="I707" t="n">
        <v>6</v>
      </c>
      <c r="J707" t="n">
        <v>321.92</v>
      </c>
      <c r="K707" t="n">
        <v>61.2</v>
      </c>
      <c r="L707" t="n">
        <v>18.25</v>
      </c>
      <c r="M707" t="n">
        <v>1</v>
      </c>
      <c r="N707" t="n">
        <v>97.47</v>
      </c>
      <c r="O707" t="n">
        <v>39937.36</v>
      </c>
      <c r="P707" t="n">
        <v>102.54</v>
      </c>
      <c r="Q707" t="n">
        <v>605.84</v>
      </c>
      <c r="R707" t="n">
        <v>27.15</v>
      </c>
      <c r="S707" t="n">
        <v>21.88</v>
      </c>
      <c r="T707" t="n">
        <v>1621.76</v>
      </c>
      <c r="U707" t="n">
        <v>0.8100000000000001</v>
      </c>
      <c r="V707" t="n">
        <v>0.86</v>
      </c>
      <c r="W707" t="n">
        <v>1</v>
      </c>
      <c r="X707" t="n">
        <v>0.1</v>
      </c>
      <c r="Y707" t="n">
        <v>1</v>
      </c>
      <c r="Z707" t="n">
        <v>10</v>
      </c>
    </row>
    <row r="708">
      <c r="A708" t="n">
        <v>70</v>
      </c>
      <c r="B708" t="n">
        <v>145</v>
      </c>
      <c r="C708" t="inlineStr">
        <is>
          <t xml:space="preserve">CONCLUIDO	</t>
        </is>
      </c>
      <c r="D708" t="n">
        <v>9.583399999999999</v>
      </c>
      <c r="E708" t="n">
        <v>10.43</v>
      </c>
      <c r="F708" t="n">
        <v>7.16</v>
      </c>
      <c r="G708" t="n">
        <v>71.62</v>
      </c>
      <c r="H708" t="n">
        <v>1.02</v>
      </c>
      <c r="I708" t="n">
        <v>6</v>
      </c>
      <c r="J708" t="n">
        <v>322.49</v>
      </c>
      <c r="K708" t="n">
        <v>61.2</v>
      </c>
      <c r="L708" t="n">
        <v>18.5</v>
      </c>
      <c r="M708" t="n">
        <v>1</v>
      </c>
      <c r="N708" t="n">
        <v>97.79000000000001</v>
      </c>
      <c r="O708" t="n">
        <v>40007.56</v>
      </c>
      <c r="P708" t="n">
        <v>102.57</v>
      </c>
      <c r="Q708" t="n">
        <v>605.84</v>
      </c>
      <c r="R708" t="n">
        <v>27.26</v>
      </c>
      <c r="S708" t="n">
        <v>21.88</v>
      </c>
      <c r="T708" t="n">
        <v>1678.33</v>
      </c>
      <c r="U708" t="n">
        <v>0.8</v>
      </c>
      <c r="V708" t="n">
        <v>0.86</v>
      </c>
      <c r="W708" t="n">
        <v>1</v>
      </c>
      <c r="X708" t="n">
        <v>0.1</v>
      </c>
      <c r="Y708" t="n">
        <v>1</v>
      </c>
      <c r="Z708" t="n">
        <v>10</v>
      </c>
    </row>
    <row r="709">
      <c r="A709" t="n">
        <v>71</v>
      </c>
      <c r="B709" t="n">
        <v>145</v>
      </c>
      <c r="C709" t="inlineStr">
        <is>
          <t xml:space="preserve">CONCLUIDO	</t>
        </is>
      </c>
      <c r="D709" t="n">
        <v>9.584899999999999</v>
      </c>
      <c r="E709" t="n">
        <v>10.43</v>
      </c>
      <c r="F709" t="n">
        <v>7.16</v>
      </c>
      <c r="G709" t="n">
        <v>71.61</v>
      </c>
      <c r="H709" t="n">
        <v>1.03</v>
      </c>
      <c r="I709" t="n">
        <v>6</v>
      </c>
      <c r="J709" t="n">
        <v>323.06</v>
      </c>
      <c r="K709" t="n">
        <v>61.2</v>
      </c>
      <c r="L709" t="n">
        <v>18.75</v>
      </c>
      <c r="M709" t="n">
        <v>0</v>
      </c>
      <c r="N709" t="n">
        <v>98.11</v>
      </c>
      <c r="O709" t="n">
        <v>40077.9</v>
      </c>
      <c r="P709" t="n">
        <v>102.58</v>
      </c>
      <c r="Q709" t="n">
        <v>605.84</v>
      </c>
      <c r="R709" t="n">
        <v>27.22</v>
      </c>
      <c r="S709" t="n">
        <v>21.88</v>
      </c>
      <c r="T709" t="n">
        <v>1658.03</v>
      </c>
      <c r="U709" t="n">
        <v>0.8</v>
      </c>
      <c r="V709" t="n">
        <v>0.86</v>
      </c>
      <c r="W709" t="n">
        <v>1</v>
      </c>
      <c r="X709" t="n">
        <v>0.1</v>
      </c>
      <c r="Y709" t="n">
        <v>1</v>
      </c>
      <c r="Z709" t="n">
        <v>10</v>
      </c>
    </row>
    <row r="710">
      <c r="A710" t="n">
        <v>0</v>
      </c>
      <c r="B710" t="n">
        <v>65</v>
      </c>
      <c r="C710" t="inlineStr">
        <is>
          <t xml:space="preserve">CONCLUIDO	</t>
        </is>
      </c>
      <c r="D710" t="n">
        <v>8.114100000000001</v>
      </c>
      <c r="E710" t="n">
        <v>12.32</v>
      </c>
      <c r="F710" t="n">
        <v>8.369999999999999</v>
      </c>
      <c r="G710" t="n">
        <v>7.73</v>
      </c>
      <c r="H710" t="n">
        <v>0.13</v>
      </c>
      <c r="I710" t="n">
        <v>65</v>
      </c>
      <c r="J710" t="n">
        <v>133.21</v>
      </c>
      <c r="K710" t="n">
        <v>46.47</v>
      </c>
      <c r="L710" t="n">
        <v>1</v>
      </c>
      <c r="M710" t="n">
        <v>63</v>
      </c>
      <c r="N710" t="n">
        <v>20.75</v>
      </c>
      <c r="O710" t="n">
        <v>16663.42</v>
      </c>
      <c r="P710" t="n">
        <v>88.92</v>
      </c>
      <c r="Q710" t="n">
        <v>605.98</v>
      </c>
      <c r="R710" t="n">
        <v>64.79000000000001</v>
      </c>
      <c r="S710" t="n">
        <v>21.88</v>
      </c>
      <c r="T710" t="n">
        <v>20148.38</v>
      </c>
      <c r="U710" t="n">
        <v>0.34</v>
      </c>
      <c r="V710" t="n">
        <v>0.74</v>
      </c>
      <c r="W710" t="n">
        <v>1.11</v>
      </c>
      <c r="X710" t="n">
        <v>1.32</v>
      </c>
      <c r="Y710" t="n">
        <v>1</v>
      </c>
      <c r="Z710" t="n">
        <v>10</v>
      </c>
    </row>
    <row r="711">
      <c r="A711" t="n">
        <v>1</v>
      </c>
      <c r="B711" t="n">
        <v>65</v>
      </c>
      <c r="C711" t="inlineStr">
        <is>
          <t xml:space="preserve">CONCLUIDO	</t>
        </is>
      </c>
      <c r="D711" t="n">
        <v>8.6159</v>
      </c>
      <c r="E711" t="n">
        <v>11.61</v>
      </c>
      <c r="F711" t="n">
        <v>8.06</v>
      </c>
      <c r="G711" t="n">
        <v>9.68</v>
      </c>
      <c r="H711" t="n">
        <v>0.17</v>
      </c>
      <c r="I711" t="n">
        <v>50</v>
      </c>
      <c r="J711" t="n">
        <v>133.55</v>
      </c>
      <c r="K711" t="n">
        <v>46.47</v>
      </c>
      <c r="L711" t="n">
        <v>1.25</v>
      </c>
      <c r="M711" t="n">
        <v>48</v>
      </c>
      <c r="N711" t="n">
        <v>20.83</v>
      </c>
      <c r="O711" t="n">
        <v>16704.7</v>
      </c>
      <c r="P711" t="n">
        <v>84.59999999999999</v>
      </c>
      <c r="Q711" t="n">
        <v>606.02</v>
      </c>
      <c r="R711" t="n">
        <v>55.56</v>
      </c>
      <c r="S711" t="n">
        <v>21.88</v>
      </c>
      <c r="T711" t="n">
        <v>15606.48</v>
      </c>
      <c r="U711" t="n">
        <v>0.39</v>
      </c>
      <c r="V711" t="n">
        <v>0.77</v>
      </c>
      <c r="W711" t="n">
        <v>1.07</v>
      </c>
      <c r="X711" t="n">
        <v>1.01</v>
      </c>
      <c r="Y711" t="n">
        <v>1</v>
      </c>
      <c r="Z711" t="n">
        <v>10</v>
      </c>
    </row>
    <row r="712">
      <c r="A712" t="n">
        <v>2</v>
      </c>
      <c r="B712" t="n">
        <v>65</v>
      </c>
      <c r="C712" t="inlineStr">
        <is>
          <t xml:space="preserve">CONCLUIDO	</t>
        </is>
      </c>
      <c r="D712" t="n">
        <v>8.9825</v>
      </c>
      <c r="E712" t="n">
        <v>11.13</v>
      </c>
      <c r="F712" t="n">
        <v>7.86</v>
      </c>
      <c r="G712" t="n">
        <v>11.8</v>
      </c>
      <c r="H712" t="n">
        <v>0.2</v>
      </c>
      <c r="I712" t="n">
        <v>40</v>
      </c>
      <c r="J712" t="n">
        <v>133.88</v>
      </c>
      <c r="K712" t="n">
        <v>46.47</v>
      </c>
      <c r="L712" t="n">
        <v>1.5</v>
      </c>
      <c r="M712" t="n">
        <v>38</v>
      </c>
      <c r="N712" t="n">
        <v>20.91</v>
      </c>
      <c r="O712" t="n">
        <v>16746.01</v>
      </c>
      <c r="P712" t="n">
        <v>81.39</v>
      </c>
      <c r="Q712" t="n">
        <v>605.9400000000001</v>
      </c>
      <c r="R712" t="n">
        <v>49.02</v>
      </c>
      <c r="S712" t="n">
        <v>21.88</v>
      </c>
      <c r="T712" t="n">
        <v>12388.17</v>
      </c>
      <c r="U712" t="n">
        <v>0.45</v>
      </c>
      <c r="V712" t="n">
        <v>0.79</v>
      </c>
      <c r="W712" t="n">
        <v>1.06</v>
      </c>
      <c r="X712" t="n">
        <v>0.8100000000000001</v>
      </c>
      <c r="Y712" t="n">
        <v>1</v>
      </c>
      <c r="Z712" t="n">
        <v>10</v>
      </c>
    </row>
    <row r="713">
      <c r="A713" t="n">
        <v>3</v>
      </c>
      <c r="B713" t="n">
        <v>65</v>
      </c>
      <c r="C713" t="inlineStr">
        <is>
          <t xml:space="preserve">CONCLUIDO	</t>
        </is>
      </c>
      <c r="D713" t="n">
        <v>9.2303</v>
      </c>
      <c r="E713" t="n">
        <v>10.83</v>
      </c>
      <c r="F713" t="n">
        <v>7.73</v>
      </c>
      <c r="G713" t="n">
        <v>13.64</v>
      </c>
      <c r="H713" t="n">
        <v>0.23</v>
      </c>
      <c r="I713" t="n">
        <v>34</v>
      </c>
      <c r="J713" t="n">
        <v>134.22</v>
      </c>
      <c r="K713" t="n">
        <v>46.47</v>
      </c>
      <c r="L713" t="n">
        <v>1.75</v>
      </c>
      <c r="M713" t="n">
        <v>32</v>
      </c>
      <c r="N713" t="n">
        <v>21</v>
      </c>
      <c r="O713" t="n">
        <v>16787.35</v>
      </c>
      <c r="P713" t="n">
        <v>79.02</v>
      </c>
      <c r="Q713" t="n">
        <v>606.0599999999999</v>
      </c>
      <c r="R713" t="n">
        <v>45.18</v>
      </c>
      <c r="S713" t="n">
        <v>21.88</v>
      </c>
      <c r="T713" t="n">
        <v>10495.7</v>
      </c>
      <c r="U713" t="n">
        <v>0.48</v>
      </c>
      <c r="V713" t="n">
        <v>0.8</v>
      </c>
      <c r="W713" t="n">
        <v>1.04</v>
      </c>
      <c r="X713" t="n">
        <v>0.67</v>
      </c>
      <c r="Y713" t="n">
        <v>1</v>
      </c>
      <c r="Z713" t="n">
        <v>10</v>
      </c>
    </row>
    <row r="714">
      <c r="A714" t="n">
        <v>4</v>
      </c>
      <c r="B714" t="n">
        <v>65</v>
      </c>
      <c r="C714" t="inlineStr">
        <is>
          <t xml:space="preserve">CONCLUIDO	</t>
        </is>
      </c>
      <c r="D714" t="n">
        <v>9.4481</v>
      </c>
      <c r="E714" t="n">
        <v>10.58</v>
      </c>
      <c r="F714" t="n">
        <v>7.61</v>
      </c>
      <c r="G714" t="n">
        <v>15.75</v>
      </c>
      <c r="H714" t="n">
        <v>0.26</v>
      </c>
      <c r="I714" t="n">
        <v>29</v>
      </c>
      <c r="J714" t="n">
        <v>134.55</v>
      </c>
      <c r="K714" t="n">
        <v>46.47</v>
      </c>
      <c r="L714" t="n">
        <v>2</v>
      </c>
      <c r="M714" t="n">
        <v>27</v>
      </c>
      <c r="N714" t="n">
        <v>21.09</v>
      </c>
      <c r="O714" t="n">
        <v>16828.84</v>
      </c>
      <c r="P714" t="n">
        <v>76.86</v>
      </c>
      <c r="Q714" t="n">
        <v>605.84</v>
      </c>
      <c r="R714" t="n">
        <v>41.79</v>
      </c>
      <c r="S714" t="n">
        <v>21.88</v>
      </c>
      <c r="T714" t="n">
        <v>8824.719999999999</v>
      </c>
      <c r="U714" t="n">
        <v>0.52</v>
      </c>
      <c r="V714" t="n">
        <v>0.8100000000000001</v>
      </c>
      <c r="W714" t="n">
        <v>1.03</v>
      </c>
      <c r="X714" t="n">
        <v>0.5600000000000001</v>
      </c>
      <c r="Y714" t="n">
        <v>1</v>
      </c>
      <c r="Z714" t="n">
        <v>10</v>
      </c>
    </row>
    <row r="715">
      <c r="A715" t="n">
        <v>5</v>
      </c>
      <c r="B715" t="n">
        <v>65</v>
      </c>
      <c r="C715" t="inlineStr">
        <is>
          <t xml:space="preserve">CONCLUIDO	</t>
        </is>
      </c>
      <c r="D715" t="n">
        <v>9.6036</v>
      </c>
      <c r="E715" t="n">
        <v>10.41</v>
      </c>
      <c r="F715" t="n">
        <v>7.55</v>
      </c>
      <c r="G715" t="n">
        <v>18.12</v>
      </c>
      <c r="H715" t="n">
        <v>0.29</v>
      </c>
      <c r="I715" t="n">
        <v>25</v>
      </c>
      <c r="J715" t="n">
        <v>134.89</v>
      </c>
      <c r="K715" t="n">
        <v>46.47</v>
      </c>
      <c r="L715" t="n">
        <v>2.25</v>
      </c>
      <c r="M715" t="n">
        <v>23</v>
      </c>
      <c r="N715" t="n">
        <v>21.17</v>
      </c>
      <c r="O715" t="n">
        <v>16870.25</v>
      </c>
      <c r="P715" t="n">
        <v>75.23999999999999</v>
      </c>
      <c r="Q715" t="n">
        <v>605.9299999999999</v>
      </c>
      <c r="R715" t="n">
        <v>39.47</v>
      </c>
      <c r="S715" t="n">
        <v>21.88</v>
      </c>
      <c r="T715" t="n">
        <v>7686.98</v>
      </c>
      <c r="U715" t="n">
        <v>0.55</v>
      </c>
      <c r="V715" t="n">
        <v>0.82</v>
      </c>
      <c r="W715" t="n">
        <v>1.03</v>
      </c>
      <c r="X715" t="n">
        <v>0.49</v>
      </c>
      <c r="Y715" t="n">
        <v>1</v>
      </c>
      <c r="Z715" t="n">
        <v>10</v>
      </c>
    </row>
    <row r="716">
      <c r="A716" t="n">
        <v>6</v>
      </c>
      <c r="B716" t="n">
        <v>65</v>
      </c>
      <c r="C716" t="inlineStr">
        <is>
          <t xml:space="preserve">CONCLUIDO	</t>
        </is>
      </c>
      <c r="D716" t="n">
        <v>9.755000000000001</v>
      </c>
      <c r="E716" t="n">
        <v>10.25</v>
      </c>
      <c r="F716" t="n">
        <v>7.47</v>
      </c>
      <c r="G716" t="n">
        <v>20.38</v>
      </c>
      <c r="H716" t="n">
        <v>0.33</v>
      </c>
      <c r="I716" t="n">
        <v>22</v>
      </c>
      <c r="J716" t="n">
        <v>135.22</v>
      </c>
      <c r="K716" t="n">
        <v>46.47</v>
      </c>
      <c r="L716" t="n">
        <v>2.5</v>
      </c>
      <c r="M716" t="n">
        <v>20</v>
      </c>
      <c r="N716" t="n">
        <v>21.26</v>
      </c>
      <c r="O716" t="n">
        <v>16911.68</v>
      </c>
      <c r="P716" t="n">
        <v>73.33</v>
      </c>
      <c r="Q716" t="n">
        <v>605.87</v>
      </c>
      <c r="R716" t="n">
        <v>37.14</v>
      </c>
      <c r="S716" t="n">
        <v>21.88</v>
      </c>
      <c r="T716" t="n">
        <v>6536.38</v>
      </c>
      <c r="U716" t="n">
        <v>0.59</v>
      </c>
      <c r="V716" t="n">
        <v>0.83</v>
      </c>
      <c r="W716" t="n">
        <v>1.02</v>
      </c>
      <c r="X716" t="n">
        <v>0.41</v>
      </c>
      <c r="Y716" t="n">
        <v>1</v>
      </c>
      <c r="Z716" t="n">
        <v>10</v>
      </c>
    </row>
    <row r="717">
      <c r="A717" t="n">
        <v>7</v>
      </c>
      <c r="B717" t="n">
        <v>65</v>
      </c>
      <c r="C717" t="inlineStr">
        <is>
          <t xml:space="preserve">CONCLUIDO	</t>
        </is>
      </c>
      <c r="D717" t="n">
        <v>9.8447</v>
      </c>
      <c r="E717" t="n">
        <v>10.16</v>
      </c>
      <c r="F717" t="n">
        <v>7.43</v>
      </c>
      <c r="G717" t="n">
        <v>22.3</v>
      </c>
      <c r="H717" t="n">
        <v>0.36</v>
      </c>
      <c r="I717" t="n">
        <v>20</v>
      </c>
      <c r="J717" t="n">
        <v>135.56</v>
      </c>
      <c r="K717" t="n">
        <v>46.47</v>
      </c>
      <c r="L717" t="n">
        <v>2.75</v>
      </c>
      <c r="M717" t="n">
        <v>18</v>
      </c>
      <c r="N717" t="n">
        <v>21.34</v>
      </c>
      <c r="O717" t="n">
        <v>16953.14</v>
      </c>
      <c r="P717" t="n">
        <v>71.95999999999999</v>
      </c>
      <c r="Q717" t="n">
        <v>605.86</v>
      </c>
      <c r="R717" t="n">
        <v>35.87</v>
      </c>
      <c r="S717" t="n">
        <v>21.88</v>
      </c>
      <c r="T717" t="n">
        <v>5911.61</v>
      </c>
      <c r="U717" t="n">
        <v>0.61</v>
      </c>
      <c r="V717" t="n">
        <v>0.83</v>
      </c>
      <c r="W717" t="n">
        <v>1.02</v>
      </c>
      <c r="X717" t="n">
        <v>0.38</v>
      </c>
      <c r="Y717" t="n">
        <v>1</v>
      </c>
      <c r="Z717" t="n">
        <v>10</v>
      </c>
    </row>
    <row r="718">
      <c r="A718" t="n">
        <v>8</v>
      </c>
      <c r="B718" t="n">
        <v>65</v>
      </c>
      <c r="C718" t="inlineStr">
        <is>
          <t xml:space="preserve">CONCLUIDO	</t>
        </is>
      </c>
      <c r="D718" t="n">
        <v>9.9184</v>
      </c>
      <c r="E718" t="n">
        <v>10.08</v>
      </c>
      <c r="F718" t="n">
        <v>7.41</v>
      </c>
      <c r="G718" t="n">
        <v>24.71</v>
      </c>
      <c r="H718" t="n">
        <v>0.39</v>
      </c>
      <c r="I718" t="n">
        <v>18</v>
      </c>
      <c r="J718" t="n">
        <v>135.9</v>
      </c>
      <c r="K718" t="n">
        <v>46.47</v>
      </c>
      <c r="L718" t="n">
        <v>3</v>
      </c>
      <c r="M718" t="n">
        <v>16</v>
      </c>
      <c r="N718" t="n">
        <v>21.43</v>
      </c>
      <c r="O718" t="n">
        <v>16994.64</v>
      </c>
      <c r="P718" t="n">
        <v>70.36</v>
      </c>
      <c r="Q718" t="n">
        <v>605.84</v>
      </c>
      <c r="R718" t="n">
        <v>35.22</v>
      </c>
      <c r="S718" t="n">
        <v>21.88</v>
      </c>
      <c r="T718" t="n">
        <v>5596.11</v>
      </c>
      <c r="U718" t="n">
        <v>0.62</v>
      </c>
      <c r="V718" t="n">
        <v>0.83</v>
      </c>
      <c r="W718" t="n">
        <v>1.02</v>
      </c>
      <c r="X718" t="n">
        <v>0.35</v>
      </c>
      <c r="Y718" t="n">
        <v>1</v>
      </c>
      <c r="Z718" t="n">
        <v>10</v>
      </c>
    </row>
    <row r="719">
      <c r="A719" t="n">
        <v>9</v>
      </c>
      <c r="B719" t="n">
        <v>65</v>
      </c>
      <c r="C719" t="inlineStr">
        <is>
          <t xml:space="preserve">CONCLUIDO	</t>
        </is>
      </c>
      <c r="D719" t="n">
        <v>9.9925</v>
      </c>
      <c r="E719" t="n">
        <v>10.01</v>
      </c>
      <c r="F719" t="n">
        <v>7.36</v>
      </c>
      <c r="G719" t="n">
        <v>25.99</v>
      </c>
      <c r="H719" t="n">
        <v>0.42</v>
      </c>
      <c r="I719" t="n">
        <v>17</v>
      </c>
      <c r="J719" t="n">
        <v>136.23</v>
      </c>
      <c r="K719" t="n">
        <v>46.47</v>
      </c>
      <c r="L719" t="n">
        <v>3.25</v>
      </c>
      <c r="M719" t="n">
        <v>15</v>
      </c>
      <c r="N719" t="n">
        <v>21.52</v>
      </c>
      <c r="O719" t="n">
        <v>17036.16</v>
      </c>
      <c r="P719" t="n">
        <v>69.13</v>
      </c>
      <c r="Q719" t="n">
        <v>605.84</v>
      </c>
      <c r="R719" t="n">
        <v>33.84</v>
      </c>
      <c r="S719" t="n">
        <v>21.88</v>
      </c>
      <c r="T719" t="n">
        <v>4909.87</v>
      </c>
      <c r="U719" t="n">
        <v>0.65</v>
      </c>
      <c r="V719" t="n">
        <v>0.84</v>
      </c>
      <c r="W719" t="n">
        <v>1.01</v>
      </c>
      <c r="X719" t="n">
        <v>0.31</v>
      </c>
      <c r="Y719" t="n">
        <v>1</v>
      </c>
      <c r="Z719" t="n">
        <v>10</v>
      </c>
    </row>
    <row r="720">
      <c r="A720" t="n">
        <v>10</v>
      </c>
      <c r="B720" t="n">
        <v>65</v>
      </c>
      <c r="C720" t="inlineStr">
        <is>
          <t xml:space="preserve">CONCLUIDO	</t>
        </is>
      </c>
      <c r="D720" t="n">
        <v>10.0806</v>
      </c>
      <c r="E720" t="n">
        <v>9.92</v>
      </c>
      <c r="F720" t="n">
        <v>7.33</v>
      </c>
      <c r="G720" t="n">
        <v>29.33</v>
      </c>
      <c r="H720" t="n">
        <v>0.45</v>
      </c>
      <c r="I720" t="n">
        <v>15</v>
      </c>
      <c r="J720" t="n">
        <v>136.57</v>
      </c>
      <c r="K720" t="n">
        <v>46.47</v>
      </c>
      <c r="L720" t="n">
        <v>3.5</v>
      </c>
      <c r="M720" t="n">
        <v>13</v>
      </c>
      <c r="N720" t="n">
        <v>21.6</v>
      </c>
      <c r="O720" t="n">
        <v>17077.72</v>
      </c>
      <c r="P720" t="n">
        <v>67.44</v>
      </c>
      <c r="Q720" t="n">
        <v>605.86</v>
      </c>
      <c r="R720" t="n">
        <v>32.62</v>
      </c>
      <c r="S720" t="n">
        <v>21.88</v>
      </c>
      <c r="T720" t="n">
        <v>4312.57</v>
      </c>
      <c r="U720" t="n">
        <v>0.67</v>
      </c>
      <c r="V720" t="n">
        <v>0.84</v>
      </c>
      <c r="W720" t="n">
        <v>1.01</v>
      </c>
      <c r="X720" t="n">
        <v>0.27</v>
      </c>
      <c r="Y720" t="n">
        <v>1</v>
      </c>
      <c r="Z720" t="n">
        <v>10</v>
      </c>
    </row>
    <row r="721">
      <c r="A721" t="n">
        <v>11</v>
      </c>
      <c r="B721" t="n">
        <v>65</v>
      </c>
      <c r="C721" t="inlineStr">
        <is>
          <t xml:space="preserve">CONCLUIDO	</t>
        </is>
      </c>
      <c r="D721" t="n">
        <v>10.1317</v>
      </c>
      <c r="E721" t="n">
        <v>9.869999999999999</v>
      </c>
      <c r="F721" t="n">
        <v>7.31</v>
      </c>
      <c r="G721" t="n">
        <v>31.32</v>
      </c>
      <c r="H721" t="n">
        <v>0.48</v>
      </c>
      <c r="I721" t="n">
        <v>14</v>
      </c>
      <c r="J721" t="n">
        <v>136.91</v>
      </c>
      <c r="K721" t="n">
        <v>46.47</v>
      </c>
      <c r="L721" t="n">
        <v>3.75</v>
      </c>
      <c r="M721" t="n">
        <v>12</v>
      </c>
      <c r="N721" t="n">
        <v>21.69</v>
      </c>
      <c r="O721" t="n">
        <v>17119.3</v>
      </c>
      <c r="P721" t="n">
        <v>66.06999999999999</v>
      </c>
      <c r="Q721" t="n">
        <v>605.85</v>
      </c>
      <c r="R721" t="n">
        <v>31.95</v>
      </c>
      <c r="S721" t="n">
        <v>21.88</v>
      </c>
      <c r="T721" t="n">
        <v>3981.62</v>
      </c>
      <c r="U721" t="n">
        <v>0.68</v>
      </c>
      <c r="V721" t="n">
        <v>0.85</v>
      </c>
      <c r="W721" t="n">
        <v>1.01</v>
      </c>
      <c r="X721" t="n">
        <v>0.25</v>
      </c>
      <c r="Y721" t="n">
        <v>1</v>
      </c>
      <c r="Z721" t="n">
        <v>10</v>
      </c>
    </row>
    <row r="722">
      <c r="A722" t="n">
        <v>12</v>
      </c>
      <c r="B722" t="n">
        <v>65</v>
      </c>
      <c r="C722" t="inlineStr">
        <is>
          <t xml:space="preserve">CONCLUIDO	</t>
        </is>
      </c>
      <c r="D722" t="n">
        <v>10.1603</v>
      </c>
      <c r="E722" t="n">
        <v>9.84</v>
      </c>
      <c r="F722" t="n">
        <v>7.31</v>
      </c>
      <c r="G722" t="n">
        <v>33.73</v>
      </c>
      <c r="H722" t="n">
        <v>0.52</v>
      </c>
      <c r="I722" t="n">
        <v>13</v>
      </c>
      <c r="J722" t="n">
        <v>137.25</v>
      </c>
      <c r="K722" t="n">
        <v>46.47</v>
      </c>
      <c r="L722" t="n">
        <v>4</v>
      </c>
      <c r="M722" t="n">
        <v>11</v>
      </c>
      <c r="N722" t="n">
        <v>21.78</v>
      </c>
      <c r="O722" t="n">
        <v>17160.92</v>
      </c>
      <c r="P722" t="n">
        <v>64.89</v>
      </c>
      <c r="Q722" t="n">
        <v>605.84</v>
      </c>
      <c r="R722" t="n">
        <v>32.09</v>
      </c>
      <c r="S722" t="n">
        <v>21.88</v>
      </c>
      <c r="T722" t="n">
        <v>4058.49</v>
      </c>
      <c r="U722" t="n">
        <v>0.68</v>
      </c>
      <c r="V722" t="n">
        <v>0.85</v>
      </c>
      <c r="W722" t="n">
        <v>1.01</v>
      </c>
      <c r="X722" t="n">
        <v>0.25</v>
      </c>
      <c r="Y722" t="n">
        <v>1</v>
      </c>
      <c r="Z722" t="n">
        <v>10</v>
      </c>
    </row>
    <row r="723">
      <c r="A723" t="n">
        <v>13</v>
      </c>
      <c r="B723" t="n">
        <v>65</v>
      </c>
      <c r="C723" t="inlineStr">
        <is>
          <t xml:space="preserve">CONCLUIDO	</t>
        </is>
      </c>
      <c r="D723" t="n">
        <v>10.22</v>
      </c>
      <c r="E723" t="n">
        <v>9.779999999999999</v>
      </c>
      <c r="F723" t="n">
        <v>7.28</v>
      </c>
      <c r="G723" t="n">
        <v>36.39</v>
      </c>
      <c r="H723" t="n">
        <v>0.55</v>
      </c>
      <c r="I723" t="n">
        <v>12</v>
      </c>
      <c r="J723" t="n">
        <v>137.58</v>
      </c>
      <c r="K723" t="n">
        <v>46.47</v>
      </c>
      <c r="L723" t="n">
        <v>4.25</v>
      </c>
      <c r="M723" t="n">
        <v>9</v>
      </c>
      <c r="N723" t="n">
        <v>21.87</v>
      </c>
      <c r="O723" t="n">
        <v>17202.57</v>
      </c>
      <c r="P723" t="n">
        <v>63.19</v>
      </c>
      <c r="Q723" t="n">
        <v>605.84</v>
      </c>
      <c r="R723" t="n">
        <v>31.16</v>
      </c>
      <c r="S723" t="n">
        <v>21.88</v>
      </c>
      <c r="T723" t="n">
        <v>3594.57</v>
      </c>
      <c r="U723" t="n">
        <v>0.7</v>
      </c>
      <c r="V723" t="n">
        <v>0.85</v>
      </c>
      <c r="W723" t="n">
        <v>1.01</v>
      </c>
      <c r="X723" t="n">
        <v>0.22</v>
      </c>
      <c r="Y723" t="n">
        <v>1</v>
      </c>
      <c r="Z723" t="n">
        <v>10</v>
      </c>
    </row>
    <row r="724">
      <c r="A724" t="n">
        <v>14</v>
      </c>
      <c r="B724" t="n">
        <v>65</v>
      </c>
      <c r="C724" t="inlineStr">
        <is>
          <t xml:space="preserve">CONCLUIDO	</t>
        </is>
      </c>
      <c r="D724" t="n">
        <v>10.2139</v>
      </c>
      <c r="E724" t="n">
        <v>9.789999999999999</v>
      </c>
      <c r="F724" t="n">
        <v>7.28</v>
      </c>
      <c r="G724" t="n">
        <v>36.42</v>
      </c>
      <c r="H724" t="n">
        <v>0.58</v>
      </c>
      <c r="I724" t="n">
        <v>12</v>
      </c>
      <c r="J724" t="n">
        <v>137.92</v>
      </c>
      <c r="K724" t="n">
        <v>46.47</v>
      </c>
      <c r="L724" t="n">
        <v>4.5</v>
      </c>
      <c r="M724" t="n">
        <v>5</v>
      </c>
      <c r="N724" t="n">
        <v>21.95</v>
      </c>
      <c r="O724" t="n">
        <v>17244.24</v>
      </c>
      <c r="P724" t="n">
        <v>62.93</v>
      </c>
      <c r="Q724" t="n">
        <v>606.0599999999999</v>
      </c>
      <c r="R724" t="n">
        <v>31.12</v>
      </c>
      <c r="S724" t="n">
        <v>21.88</v>
      </c>
      <c r="T724" t="n">
        <v>3575.52</v>
      </c>
      <c r="U724" t="n">
        <v>0.7</v>
      </c>
      <c r="V724" t="n">
        <v>0.85</v>
      </c>
      <c r="W724" t="n">
        <v>1.01</v>
      </c>
      <c r="X724" t="n">
        <v>0.23</v>
      </c>
      <c r="Y724" t="n">
        <v>1</v>
      </c>
      <c r="Z724" t="n">
        <v>10</v>
      </c>
    </row>
    <row r="725">
      <c r="A725" t="n">
        <v>15</v>
      </c>
      <c r="B725" t="n">
        <v>65</v>
      </c>
      <c r="C725" t="inlineStr">
        <is>
          <t xml:space="preserve">CONCLUIDO	</t>
        </is>
      </c>
      <c r="D725" t="n">
        <v>10.2643</v>
      </c>
      <c r="E725" t="n">
        <v>9.74</v>
      </c>
      <c r="F725" t="n">
        <v>7.26</v>
      </c>
      <c r="G725" t="n">
        <v>39.62</v>
      </c>
      <c r="H725" t="n">
        <v>0.61</v>
      </c>
      <c r="I725" t="n">
        <v>11</v>
      </c>
      <c r="J725" t="n">
        <v>138.26</v>
      </c>
      <c r="K725" t="n">
        <v>46.47</v>
      </c>
      <c r="L725" t="n">
        <v>4.75</v>
      </c>
      <c r="M725" t="n">
        <v>3</v>
      </c>
      <c r="N725" t="n">
        <v>22.04</v>
      </c>
      <c r="O725" t="n">
        <v>17285.95</v>
      </c>
      <c r="P725" t="n">
        <v>62.29</v>
      </c>
      <c r="Q725" t="n">
        <v>605.84</v>
      </c>
      <c r="R725" t="n">
        <v>30.35</v>
      </c>
      <c r="S725" t="n">
        <v>21.88</v>
      </c>
      <c r="T725" t="n">
        <v>3198.74</v>
      </c>
      <c r="U725" t="n">
        <v>0.72</v>
      </c>
      <c r="V725" t="n">
        <v>0.85</v>
      </c>
      <c r="W725" t="n">
        <v>1.01</v>
      </c>
      <c r="X725" t="n">
        <v>0.21</v>
      </c>
      <c r="Y725" t="n">
        <v>1</v>
      </c>
      <c r="Z725" t="n">
        <v>10</v>
      </c>
    </row>
    <row r="726">
      <c r="A726" t="n">
        <v>16</v>
      </c>
      <c r="B726" t="n">
        <v>65</v>
      </c>
      <c r="C726" t="inlineStr">
        <is>
          <t xml:space="preserve">CONCLUIDO	</t>
        </is>
      </c>
      <c r="D726" t="n">
        <v>10.2552</v>
      </c>
      <c r="E726" t="n">
        <v>9.75</v>
      </c>
      <c r="F726" t="n">
        <v>7.27</v>
      </c>
      <c r="G726" t="n">
        <v>39.66</v>
      </c>
      <c r="H726" t="n">
        <v>0.64</v>
      </c>
      <c r="I726" t="n">
        <v>11</v>
      </c>
      <c r="J726" t="n">
        <v>138.6</v>
      </c>
      <c r="K726" t="n">
        <v>46.47</v>
      </c>
      <c r="L726" t="n">
        <v>5</v>
      </c>
      <c r="M726" t="n">
        <v>1</v>
      </c>
      <c r="N726" t="n">
        <v>22.13</v>
      </c>
      <c r="O726" t="n">
        <v>17327.69</v>
      </c>
      <c r="P726" t="n">
        <v>61.57</v>
      </c>
      <c r="Q726" t="n">
        <v>605.87</v>
      </c>
      <c r="R726" t="n">
        <v>30.5</v>
      </c>
      <c r="S726" t="n">
        <v>21.88</v>
      </c>
      <c r="T726" t="n">
        <v>3274.15</v>
      </c>
      <c r="U726" t="n">
        <v>0.72</v>
      </c>
      <c r="V726" t="n">
        <v>0.85</v>
      </c>
      <c r="W726" t="n">
        <v>1.02</v>
      </c>
      <c r="X726" t="n">
        <v>0.21</v>
      </c>
      <c r="Y726" t="n">
        <v>1</v>
      </c>
      <c r="Z726" t="n">
        <v>10</v>
      </c>
    </row>
    <row r="727">
      <c r="A727" t="n">
        <v>17</v>
      </c>
      <c r="B727" t="n">
        <v>65</v>
      </c>
      <c r="C727" t="inlineStr">
        <is>
          <t xml:space="preserve">CONCLUIDO	</t>
        </is>
      </c>
      <c r="D727" t="n">
        <v>10.2544</v>
      </c>
      <c r="E727" t="n">
        <v>9.75</v>
      </c>
      <c r="F727" t="n">
        <v>7.27</v>
      </c>
      <c r="G727" t="n">
        <v>39.67</v>
      </c>
      <c r="H727" t="n">
        <v>0.67</v>
      </c>
      <c r="I727" t="n">
        <v>11</v>
      </c>
      <c r="J727" t="n">
        <v>138.94</v>
      </c>
      <c r="K727" t="n">
        <v>46.47</v>
      </c>
      <c r="L727" t="n">
        <v>5.25</v>
      </c>
      <c r="M727" t="n">
        <v>0</v>
      </c>
      <c r="N727" t="n">
        <v>22.22</v>
      </c>
      <c r="O727" t="n">
        <v>17369.47</v>
      </c>
      <c r="P727" t="n">
        <v>61.59</v>
      </c>
      <c r="Q727" t="n">
        <v>605.87</v>
      </c>
      <c r="R727" t="n">
        <v>30.58</v>
      </c>
      <c r="S727" t="n">
        <v>21.88</v>
      </c>
      <c r="T727" t="n">
        <v>3309.62</v>
      </c>
      <c r="U727" t="n">
        <v>0.72</v>
      </c>
      <c r="V727" t="n">
        <v>0.85</v>
      </c>
      <c r="W727" t="n">
        <v>1.02</v>
      </c>
      <c r="X727" t="n">
        <v>0.21</v>
      </c>
      <c r="Y727" t="n">
        <v>1</v>
      </c>
      <c r="Z727" t="n">
        <v>10</v>
      </c>
    </row>
    <row r="728">
      <c r="A728" t="n">
        <v>0</v>
      </c>
      <c r="B728" t="n">
        <v>130</v>
      </c>
      <c r="C728" t="inlineStr">
        <is>
          <t xml:space="preserve">CONCLUIDO	</t>
        </is>
      </c>
      <c r="D728" t="n">
        <v>5.6853</v>
      </c>
      <c r="E728" t="n">
        <v>17.59</v>
      </c>
      <c r="F728" t="n">
        <v>9.359999999999999</v>
      </c>
      <c r="G728" t="n">
        <v>5.06</v>
      </c>
      <c r="H728" t="n">
        <v>0.07000000000000001</v>
      </c>
      <c r="I728" t="n">
        <v>111</v>
      </c>
      <c r="J728" t="n">
        <v>252.85</v>
      </c>
      <c r="K728" t="n">
        <v>59.19</v>
      </c>
      <c r="L728" t="n">
        <v>1</v>
      </c>
      <c r="M728" t="n">
        <v>109</v>
      </c>
      <c r="N728" t="n">
        <v>62.65</v>
      </c>
      <c r="O728" t="n">
        <v>31418.63</v>
      </c>
      <c r="P728" t="n">
        <v>153.04</v>
      </c>
      <c r="Q728" t="n">
        <v>605.97</v>
      </c>
      <c r="R728" t="n">
        <v>95.52</v>
      </c>
      <c r="S728" t="n">
        <v>21.88</v>
      </c>
      <c r="T728" t="n">
        <v>35280.04</v>
      </c>
      <c r="U728" t="n">
        <v>0.23</v>
      </c>
      <c r="V728" t="n">
        <v>0.66</v>
      </c>
      <c r="W728" t="n">
        <v>1.18</v>
      </c>
      <c r="X728" t="n">
        <v>2.3</v>
      </c>
      <c r="Y728" t="n">
        <v>1</v>
      </c>
      <c r="Z728" t="n">
        <v>10</v>
      </c>
    </row>
    <row r="729">
      <c r="A729" t="n">
        <v>1</v>
      </c>
      <c r="B729" t="n">
        <v>130</v>
      </c>
      <c r="C729" t="inlineStr">
        <is>
          <t xml:space="preserve">CONCLUIDO	</t>
        </is>
      </c>
      <c r="D729" t="n">
        <v>6.4065</v>
      </c>
      <c r="E729" t="n">
        <v>15.61</v>
      </c>
      <c r="F729" t="n">
        <v>8.75</v>
      </c>
      <c r="G729" t="n">
        <v>6.32</v>
      </c>
      <c r="H729" t="n">
        <v>0.09</v>
      </c>
      <c r="I729" t="n">
        <v>83</v>
      </c>
      <c r="J729" t="n">
        <v>253.3</v>
      </c>
      <c r="K729" t="n">
        <v>59.19</v>
      </c>
      <c r="L729" t="n">
        <v>1.25</v>
      </c>
      <c r="M729" t="n">
        <v>81</v>
      </c>
      <c r="N729" t="n">
        <v>62.86</v>
      </c>
      <c r="O729" t="n">
        <v>31474.5</v>
      </c>
      <c r="P729" t="n">
        <v>142.54</v>
      </c>
      <c r="Q729" t="n">
        <v>605.99</v>
      </c>
      <c r="R729" t="n">
        <v>76.83</v>
      </c>
      <c r="S729" t="n">
        <v>21.88</v>
      </c>
      <c r="T729" t="n">
        <v>26078.67</v>
      </c>
      <c r="U729" t="n">
        <v>0.28</v>
      </c>
      <c r="V729" t="n">
        <v>0.71</v>
      </c>
      <c r="W729" t="n">
        <v>1.12</v>
      </c>
      <c r="X729" t="n">
        <v>1.69</v>
      </c>
      <c r="Y729" t="n">
        <v>1</v>
      </c>
      <c r="Z729" t="n">
        <v>10</v>
      </c>
    </row>
    <row r="730">
      <c r="A730" t="n">
        <v>2</v>
      </c>
      <c r="B730" t="n">
        <v>130</v>
      </c>
      <c r="C730" t="inlineStr">
        <is>
          <t xml:space="preserve">CONCLUIDO	</t>
        </is>
      </c>
      <c r="D730" t="n">
        <v>6.9348</v>
      </c>
      <c r="E730" t="n">
        <v>14.42</v>
      </c>
      <c r="F730" t="n">
        <v>8.390000000000001</v>
      </c>
      <c r="G730" t="n">
        <v>7.63</v>
      </c>
      <c r="H730" t="n">
        <v>0.11</v>
      </c>
      <c r="I730" t="n">
        <v>66</v>
      </c>
      <c r="J730" t="n">
        <v>253.75</v>
      </c>
      <c r="K730" t="n">
        <v>59.19</v>
      </c>
      <c r="L730" t="n">
        <v>1.5</v>
      </c>
      <c r="M730" t="n">
        <v>64</v>
      </c>
      <c r="N730" t="n">
        <v>63.06</v>
      </c>
      <c r="O730" t="n">
        <v>31530.44</v>
      </c>
      <c r="P730" t="n">
        <v>136.24</v>
      </c>
      <c r="Q730" t="n">
        <v>606.17</v>
      </c>
      <c r="R730" t="n">
        <v>65.45</v>
      </c>
      <c r="S730" t="n">
        <v>21.88</v>
      </c>
      <c r="T730" t="n">
        <v>20472.08</v>
      </c>
      <c r="U730" t="n">
        <v>0.33</v>
      </c>
      <c r="V730" t="n">
        <v>0.74</v>
      </c>
      <c r="W730" t="n">
        <v>1.1</v>
      </c>
      <c r="X730" t="n">
        <v>1.33</v>
      </c>
      <c r="Y730" t="n">
        <v>1</v>
      </c>
      <c r="Z730" t="n">
        <v>10</v>
      </c>
    </row>
    <row r="731">
      <c r="A731" t="n">
        <v>3</v>
      </c>
      <c r="B731" t="n">
        <v>130</v>
      </c>
      <c r="C731" t="inlineStr">
        <is>
          <t xml:space="preserve">CONCLUIDO	</t>
        </is>
      </c>
      <c r="D731" t="n">
        <v>7.3233</v>
      </c>
      <c r="E731" t="n">
        <v>13.66</v>
      </c>
      <c r="F731" t="n">
        <v>8.16</v>
      </c>
      <c r="G731" t="n">
        <v>8.9</v>
      </c>
      <c r="H731" t="n">
        <v>0.12</v>
      </c>
      <c r="I731" t="n">
        <v>55</v>
      </c>
      <c r="J731" t="n">
        <v>254.21</v>
      </c>
      <c r="K731" t="n">
        <v>59.19</v>
      </c>
      <c r="L731" t="n">
        <v>1.75</v>
      </c>
      <c r="M731" t="n">
        <v>53</v>
      </c>
      <c r="N731" t="n">
        <v>63.26</v>
      </c>
      <c r="O731" t="n">
        <v>31586.46</v>
      </c>
      <c r="P731" t="n">
        <v>132.03</v>
      </c>
      <c r="Q731" t="n">
        <v>605.92</v>
      </c>
      <c r="R731" t="n">
        <v>58.47</v>
      </c>
      <c r="S731" t="n">
        <v>21.88</v>
      </c>
      <c r="T731" t="n">
        <v>17038.01</v>
      </c>
      <c r="U731" t="n">
        <v>0.37</v>
      </c>
      <c r="V731" t="n">
        <v>0.76</v>
      </c>
      <c r="W731" t="n">
        <v>1.08</v>
      </c>
      <c r="X731" t="n">
        <v>1.1</v>
      </c>
      <c r="Y731" t="n">
        <v>1</v>
      </c>
      <c r="Z731" t="n">
        <v>10</v>
      </c>
    </row>
    <row r="732">
      <c r="A732" t="n">
        <v>4</v>
      </c>
      <c r="B732" t="n">
        <v>130</v>
      </c>
      <c r="C732" t="inlineStr">
        <is>
          <t xml:space="preserve">CONCLUIDO	</t>
        </is>
      </c>
      <c r="D732" t="n">
        <v>7.5917</v>
      </c>
      <c r="E732" t="n">
        <v>13.17</v>
      </c>
      <c r="F732" t="n">
        <v>8.02</v>
      </c>
      <c r="G732" t="n">
        <v>10.03</v>
      </c>
      <c r="H732" t="n">
        <v>0.14</v>
      </c>
      <c r="I732" t="n">
        <v>48</v>
      </c>
      <c r="J732" t="n">
        <v>254.66</v>
      </c>
      <c r="K732" t="n">
        <v>59.19</v>
      </c>
      <c r="L732" t="n">
        <v>2</v>
      </c>
      <c r="M732" t="n">
        <v>46</v>
      </c>
      <c r="N732" t="n">
        <v>63.47</v>
      </c>
      <c r="O732" t="n">
        <v>31642.55</v>
      </c>
      <c r="P732" t="n">
        <v>129.4</v>
      </c>
      <c r="Q732" t="n">
        <v>605.91</v>
      </c>
      <c r="R732" t="n">
        <v>53.9</v>
      </c>
      <c r="S732" t="n">
        <v>21.88</v>
      </c>
      <c r="T732" t="n">
        <v>14787.36</v>
      </c>
      <c r="U732" t="n">
        <v>0.41</v>
      </c>
      <c r="V732" t="n">
        <v>0.77</v>
      </c>
      <c r="W732" t="n">
        <v>1.07</v>
      </c>
      <c r="X732" t="n">
        <v>0.96</v>
      </c>
      <c r="Y732" t="n">
        <v>1</v>
      </c>
      <c r="Z732" t="n">
        <v>10</v>
      </c>
    </row>
    <row r="733">
      <c r="A733" t="n">
        <v>5</v>
      </c>
      <c r="B733" t="n">
        <v>130</v>
      </c>
      <c r="C733" t="inlineStr">
        <is>
          <t xml:space="preserve">CONCLUIDO	</t>
        </is>
      </c>
      <c r="D733" t="n">
        <v>7.8501</v>
      </c>
      <c r="E733" t="n">
        <v>12.74</v>
      </c>
      <c r="F733" t="n">
        <v>7.88</v>
      </c>
      <c r="G733" t="n">
        <v>11.26</v>
      </c>
      <c r="H733" t="n">
        <v>0.16</v>
      </c>
      <c r="I733" t="n">
        <v>42</v>
      </c>
      <c r="J733" t="n">
        <v>255.12</v>
      </c>
      <c r="K733" t="n">
        <v>59.19</v>
      </c>
      <c r="L733" t="n">
        <v>2.25</v>
      </c>
      <c r="M733" t="n">
        <v>40</v>
      </c>
      <c r="N733" t="n">
        <v>63.67</v>
      </c>
      <c r="O733" t="n">
        <v>31698.72</v>
      </c>
      <c r="P733" t="n">
        <v>126.52</v>
      </c>
      <c r="Q733" t="n">
        <v>605.92</v>
      </c>
      <c r="R733" t="n">
        <v>49.73</v>
      </c>
      <c r="S733" t="n">
        <v>21.88</v>
      </c>
      <c r="T733" t="n">
        <v>12732.52</v>
      </c>
      <c r="U733" t="n">
        <v>0.44</v>
      </c>
      <c r="V733" t="n">
        <v>0.78</v>
      </c>
      <c r="W733" t="n">
        <v>1.06</v>
      </c>
      <c r="X733" t="n">
        <v>0.82</v>
      </c>
      <c r="Y733" t="n">
        <v>1</v>
      </c>
      <c r="Z733" t="n">
        <v>10</v>
      </c>
    </row>
    <row r="734">
      <c r="A734" t="n">
        <v>6</v>
      </c>
      <c r="B734" t="n">
        <v>130</v>
      </c>
      <c r="C734" t="inlineStr">
        <is>
          <t xml:space="preserve">CONCLUIDO	</t>
        </is>
      </c>
      <c r="D734" t="n">
        <v>8.066700000000001</v>
      </c>
      <c r="E734" t="n">
        <v>12.4</v>
      </c>
      <c r="F734" t="n">
        <v>7.78</v>
      </c>
      <c r="G734" t="n">
        <v>12.62</v>
      </c>
      <c r="H734" t="n">
        <v>0.17</v>
      </c>
      <c r="I734" t="n">
        <v>37</v>
      </c>
      <c r="J734" t="n">
        <v>255.57</v>
      </c>
      <c r="K734" t="n">
        <v>59.19</v>
      </c>
      <c r="L734" t="n">
        <v>2.5</v>
      </c>
      <c r="M734" t="n">
        <v>35</v>
      </c>
      <c r="N734" t="n">
        <v>63.88</v>
      </c>
      <c r="O734" t="n">
        <v>31754.97</v>
      </c>
      <c r="P734" t="n">
        <v>124.69</v>
      </c>
      <c r="Q734" t="n">
        <v>605.9400000000001</v>
      </c>
      <c r="R734" t="n">
        <v>46.47</v>
      </c>
      <c r="S734" t="n">
        <v>21.88</v>
      </c>
      <c r="T734" t="n">
        <v>11126.75</v>
      </c>
      <c r="U734" t="n">
        <v>0.47</v>
      </c>
      <c r="V734" t="n">
        <v>0.79</v>
      </c>
      <c r="W734" t="n">
        <v>1.06</v>
      </c>
      <c r="X734" t="n">
        <v>0.72</v>
      </c>
      <c r="Y734" t="n">
        <v>1</v>
      </c>
      <c r="Z734" t="n">
        <v>10</v>
      </c>
    </row>
    <row r="735">
      <c r="A735" t="n">
        <v>7</v>
      </c>
      <c r="B735" t="n">
        <v>130</v>
      </c>
      <c r="C735" t="inlineStr">
        <is>
          <t xml:space="preserve">CONCLUIDO	</t>
        </is>
      </c>
      <c r="D735" t="n">
        <v>8.2478</v>
      </c>
      <c r="E735" t="n">
        <v>12.12</v>
      </c>
      <c r="F735" t="n">
        <v>7.71</v>
      </c>
      <c r="G735" t="n">
        <v>14.01</v>
      </c>
      <c r="H735" t="n">
        <v>0.19</v>
      </c>
      <c r="I735" t="n">
        <v>33</v>
      </c>
      <c r="J735" t="n">
        <v>256.03</v>
      </c>
      <c r="K735" t="n">
        <v>59.19</v>
      </c>
      <c r="L735" t="n">
        <v>2.75</v>
      </c>
      <c r="M735" t="n">
        <v>31</v>
      </c>
      <c r="N735" t="n">
        <v>64.09</v>
      </c>
      <c r="O735" t="n">
        <v>31811.29</v>
      </c>
      <c r="P735" t="n">
        <v>122.95</v>
      </c>
      <c r="Q735" t="n">
        <v>606.1</v>
      </c>
      <c r="R735" t="n">
        <v>44.32</v>
      </c>
      <c r="S735" t="n">
        <v>21.88</v>
      </c>
      <c r="T735" t="n">
        <v>10070.01</v>
      </c>
      <c r="U735" t="n">
        <v>0.49</v>
      </c>
      <c r="V735" t="n">
        <v>0.8</v>
      </c>
      <c r="W735" t="n">
        <v>1.04</v>
      </c>
      <c r="X735" t="n">
        <v>0.65</v>
      </c>
      <c r="Y735" t="n">
        <v>1</v>
      </c>
      <c r="Z735" t="n">
        <v>10</v>
      </c>
    </row>
    <row r="736">
      <c r="A736" t="n">
        <v>8</v>
      </c>
      <c r="B736" t="n">
        <v>130</v>
      </c>
      <c r="C736" t="inlineStr">
        <is>
          <t xml:space="preserve">CONCLUIDO	</t>
        </is>
      </c>
      <c r="D736" t="n">
        <v>8.395300000000001</v>
      </c>
      <c r="E736" t="n">
        <v>11.91</v>
      </c>
      <c r="F736" t="n">
        <v>7.64</v>
      </c>
      <c r="G736" t="n">
        <v>15.28</v>
      </c>
      <c r="H736" t="n">
        <v>0.21</v>
      </c>
      <c r="I736" t="n">
        <v>30</v>
      </c>
      <c r="J736" t="n">
        <v>256.49</v>
      </c>
      <c r="K736" t="n">
        <v>59.19</v>
      </c>
      <c r="L736" t="n">
        <v>3</v>
      </c>
      <c r="M736" t="n">
        <v>28</v>
      </c>
      <c r="N736" t="n">
        <v>64.29000000000001</v>
      </c>
      <c r="O736" t="n">
        <v>31867.69</v>
      </c>
      <c r="P736" t="n">
        <v>121.39</v>
      </c>
      <c r="Q736" t="n">
        <v>605.85</v>
      </c>
      <c r="R736" t="n">
        <v>42.27</v>
      </c>
      <c r="S736" t="n">
        <v>21.88</v>
      </c>
      <c r="T736" t="n">
        <v>9064.01</v>
      </c>
      <c r="U736" t="n">
        <v>0.52</v>
      </c>
      <c r="V736" t="n">
        <v>0.8100000000000001</v>
      </c>
      <c r="W736" t="n">
        <v>1.04</v>
      </c>
      <c r="X736" t="n">
        <v>0.58</v>
      </c>
      <c r="Y736" t="n">
        <v>1</v>
      </c>
      <c r="Z736" t="n">
        <v>10</v>
      </c>
    </row>
    <row r="737">
      <c r="A737" t="n">
        <v>9</v>
      </c>
      <c r="B737" t="n">
        <v>130</v>
      </c>
      <c r="C737" t="inlineStr">
        <is>
          <t xml:space="preserve">CONCLUIDO	</t>
        </is>
      </c>
      <c r="D737" t="n">
        <v>8.49</v>
      </c>
      <c r="E737" t="n">
        <v>11.78</v>
      </c>
      <c r="F737" t="n">
        <v>7.6</v>
      </c>
      <c r="G737" t="n">
        <v>16.3</v>
      </c>
      <c r="H737" t="n">
        <v>0.23</v>
      </c>
      <c r="I737" t="n">
        <v>28</v>
      </c>
      <c r="J737" t="n">
        <v>256.95</v>
      </c>
      <c r="K737" t="n">
        <v>59.19</v>
      </c>
      <c r="L737" t="n">
        <v>3.25</v>
      </c>
      <c r="M737" t="n">
        <v>26</v>
      </c>
      <c r="N737" t="n">
        <v>64.5</v>
      </c>
      <c r="O737" t="n">
        <v>31924.29</v>
      </c>
      <c r="P737" t="n">
        <v>120.31</v>
      </c>
      <c r="Q737" t="n">
        <v>605.86</v>
      </c>
      <c r="R737" t="n">
        <v>41.15</v>
      </c>
      <c r="S737" t="n">
        <v>21.88</v>
      </c>
      <c r="T737" t="n">
        <v>8511.440000000001</v>
      </c>
      <c r="U737" t="n">
        <v>0.53</v>
      </c>
      <c r="V737" t="n">
        <v>0.8100000000000001</v>
      </c>
      <c r="W737" t="n">
        <v>1.04</v>
      </c>
      <c r="X737" t="n">
        <v>0.55</v>
      </c>
      <c r="Y737" t="n">
        <v>1</v>
      </c>
      <c r="Z737" t="n">
        <v>10</v>
      </c>
    </row>
    <row r="738">
      <c r="A738" t="n">
        <v>10</v>
      </c>
      <c r="B738" t="n">
        <v>130</v>
      </c>
      <c r="C738" t="inlineStr">
        <is>
          <t xml:space="preserve">CONCLUIDO	</t>
        </is>
      </c>
      <c r="D738" t="n">
        <v>8.588800000000001</v>
      </c>
      <c r="E738" t="n">
        <v>11.64</v>
      </c>
      <c r="F738" t="n">
        <v>7.57</v>
      </c>
      <c r="G738" t="n">
        <v>17.46</v>
      </c>
      <c r="H738" t="n">
        <v>0.24</v>
      </c>
      <c r="I738" t="n">
        <v>26</v>
      </c>
      <c r="J738" t="n">
        <v>257.41</v>
      </c>
      <c r="K738" t="n">
        <v>59.19</v>
      </c>
      <c r="L738" t="n">
        <v>3.5</v>
      </c>
      <c r="M738" t="n">
        <v>24</v>
      </c>
      <c r="N738" t="n">
        <v>64.70999999999999</v>
      </c>
      <c r="O738" t="n">
        <v>31980.84</v>
      </c>
      <c r="P738" t="n">
        <v>119.48</v>
      </c>
      <c r="Q738" t="n">
        <v>605.9</v>
      </c>
      <c r="R738" t="n">
        <v>40.2</v>
      </c>
      <c r="S738" t="n">
        <v>21.88</v>
      </c>
      <c r="T738" t="n">
        <v>8048.26</v>
      </c>
      <c r="U738" t="n">
        <v>0.54</v>
      </c>
      <c r="V738" t="n">
        <v>0.82</v>
      </c>
      <c r="W738" t="n">
        <v>1.03</v>
      </c>
      <c r="X738" t="n">
        <v>0.51</v>
      </c>
      <c r="Y738" t="n">
        <v>1</v>
      </c>
      <c r="Z738" t="n">
        <v>10</v>
      </c>
    </row>
    <row r="739">
      <c r="A739" t="n">
        <v>11</v>
      </c>
      <c r="B739" t="n">
        <v>130</v>
      </c>
      <c r="C739" t="inlineStr">
        <is>
          <t xml:space="preserve">CONCLUIDO	</t>
        </is>
      </c>
      <c r="D739" t="n">
        <v>8.694000000000001</v>
      </c>
      <c r="E739" t="n">
        <v>11.5</v>
      </c>
      <c r="F739" t="n">
        <v>7.52</v>
      </c>
      <c r="G739" t="n">
        <v>18.81</v>
      </c>
      <c r="H739" t="n">
        <v>0.26</v>
      </c>
      <c r="I739" t="n">
        <v>24</v>
      </c>
      <c r="J739" t="n">
        <v>257.86</v>
      </c>
      <c r="K739" t="n">
        <v>59.19</v>
      </c>
      <c r="L739" t="n">
        <v>3.75</v>
      </c>
      <c r="M739" t="n">
        <v>22</v>
      </c>
      <c r="N739" t="n">
        <v>64.92</v>
      </c>
      <c r="O739" t="n">
        <v>32037.48</v>
      </c>
      <c r="P739" t="n">
        <v>118.21</v>
      </c>
      <c r="Q739" t="n">
        <v>605.92</v>
      </c>
      <c r="R739" t="n">
        <v>38.65</v>
      </c>
      <c r="S739" t="n">
        <v>21.88</v>
      </c>
      <c r="T739" t="n">
        <v>7281.23</v>
      </c>
      <c r="U739" t="n">
        <v>0.57</v>
      </c>
      <c r="V739" t="n">
        <v>0.82</v>
      </c>
      <c r="W739" t="n">
        <v>1.03</v>
      </c>
      <c r="X739" t="n">
        <v>0.47</v>
      </c>
      <c r="Y739" t="n">
        <v>1</v>
      </c>
      <c r="Z739" t="n">
        <v>10</v>
      </c>
    </row>
    <row r="740">
      <c r="A740" t="n">
        <v>12</v>
      </c>
      <c r="B740" t="n">
        <v>130</v>
      </c>
      <c r="C740" t="inlineStr">
        <is>
          <t xml:space="preserve">CONCLUIDO	</t>
        </is>
      </c>
      <c r="D740" t="n">
        <v>8.8035</v>
      </c>
      <c r="E740" t="n">
        <v>11.36</v>
      </c>
      <c r="F740" t="n">
        <v>7.48</v>
      </c>
      <c r="G740" t="n">
        <v>20.4</v>
      </c>
      <c r="H740" t="n">
        <v>0.28</v>
      </c>
      <c r="I740" t="n">
        <v>22</v>
      </c>
      <c r="J740" t="n">
        <v>258.32</v>
      </c>
      <c r="K740" t="n">
        <v>59.19</v>
      </c>
      <c r="L740" t="n">
        <v>4</v>
      </c>
      <c r="M740" t="n">
        <v>20</v>
      </c>
      <c r="N740" t="n">
        <v>65.13</v>
      </c>
      <c r="O740" t="n">
        <v>32094.19</v>
      </c>
      <c r="P740" t="n">
        <v>117.14</v>
      </c>
      <c r="Q740" t="n">
        <v>605.85</v>
      </c>
      <c r="R740" t="n">
        <v>37.25</v>
      </c>
      <c r="S740" t="n">
        <v>21.88</v>
      </c>
      <c r="T740" t="n">
        <v>6594.11</v>
      </c>
      <c r="U740" t="n">
        <v>0.59</v>
      </c>
      <c r="V740" t="n">
        <v>0.83</v>
      </c>
      <c r="W740" t="n">
        <v>1.02</v>
      </c>
      <c r="X740" t="n">
        <v>0.42</v>
      </c>
      <c r="Y740" t="n">
        <v>1</v>
      </c>
      <c r="Z740" t="n">
        <v>10</v>
      </c>
    </row>
    <row r="741">
      <c r="A741" t="n">
        <v>13</v>
      </c>
      <c r="B741" t="n">
        <v>130</v>
      </c>
      <c r="C741" t="inlineStr">
        <is>
          <t xml:space="preserve">CONCLUIDO	</t>
        </is>
      </c>
      <c r="D741" t="n">
        <v>8.8714</v>
      </c>
      <c r="E741" t="n">
        <v>11.27</v>
      </c>
      <c r="F741" t="n">
        <v>7.44</v>
      </c>
      <c r="G741" t="n">
        <v>21.26</v>
      </c>
      <c r="H741" t="n">
        <v>0.29</v>
      </c>
      <c r="I741" t="n">
        <v>21</v>
      </c>
      <c r="J741" t="n">
        <v>258.78</v>
      </c>
      <c r="K741" t="n">
        <v>59.19</v>
      </c>
      <c r="L741" t="n">
        <v>4.25</v>
      </c>
      <c r="M741" t="n">
        <v>19</v>
      </c>
      <c r="N741" t="n">
        <v>65.34</v>
      </c>
      <c r="O741" t="n">
        <v>32150.98</v>
      </c>
      <c r="P741" t="n">
        <v>116.11</v>
      </c>
      <c r="Q741" t="n">
        <v>605.84</v>
      </c>
      <c r="R741" t="n">
        <v>35.95</v>
      </c>
      <c r="S741" t="n">
        <v>21.88</v>
      </c>
      <c r="T741" t="n">
        <v>5944.27</v>
      </c>
      <c r="U741" t="n">
        <v>0.61</v>
      </c>
      <c r="V741" t="n">
        <v>0.83</v>
      </c>
      <c r="W741" t="n">
        <v>1.02</v>
      </c>
      <c r="X741" t="n">
        <v>0.38</v>
      </c>
      <c r="Y741" t="n">
        <v>1</v>
      </c>
      <c r="Z741" t="n">
        <v>10</v>
      </c>
    </row>
    <row r="742">
      <c r="A742" t="n">
        <v>14</v>
      </c>
      <c r="B742" t="n">
        <v>130</v>
      </c>
      <c r="C742" t="inlineStr">
        <is>
          <t xml:space="preserve">CONCLUIDO	</t>
        </is>
      </c>
      <c r="D742" t="n">
        <v>8.9047</v>
      </c>
      <c r="E742" t="n">
        <v>11.23</v>
      </c>
      <c r="F742" t="n">
        <v>7.45</v>
      </c>
      <c r="G742" t="n">
        <v>22.34</v>
      </c>
      <c r="H742" t="n">
        <v>0.31</v>
      </c>
      <c r="I742" t="n">
        <v>20</v>
      </c>
      <c r="J742" t="n">
        <v>259.25</v>
      </c>
      <c r="K742" t="n">
        <v>59.19</v>
      </c>
      <c r="L742" t="n">
        <v>4.5</v>
      </c>
      <c r="M742" t="n">
        <v>18</v>
      </c>
      <c r="N742" t="n">
        <v>65.55</v>
      </c>
      <c r="O742" t="n">
        <v>32207.85</v>
      </c>
      <c r="P742" t="n">
        <v>115.93</v>
      </c>
      <c r="Q742" t="n">
        <v>605.9</v>
      </c>
      <c r="R742" t="n">
        <v>36.08</v>
      </c>
      <c r="S742" t="n">
        <v>21.88</v>
      </c>
      <c r="T742" t="n">
        <v>6015.91</v>
      </c>
      <c r="U742" t="n">
        <v>0.61</v>
      </c>
      <c r="V742" t="n">
        <v>0.83</v>
      </c>
      <c r="W742" t="n">
        <v>1.03</v>
      </c>
      <c r="X742" t="n">
        <v>0.39</v>
      </c>
      <c r="Y742" t="n">
        <v>1</v>
      </c>
      <c r="Z742" t="n">
        <v>10</v>
      </c>
    </row>
    <row r="743">
      <c r="A743" t="n">
        <v>15</v>
      </c>
      <c r="B743" t="n">
        <v>130</v>
      </c>
      <c r="C743" t="inlineStr">
        <is>
          <t xml:space="preserve">CONCLUIDO	</t>
        </is>
      </c>
      <c r="D743" t="n">
        <v>8.9702</v>
      </c>
      <c r="E743" t="n">
        <v>11.15</v>
      </c>
      <c r="F743" t="n">
        <v>7.41</v>
      </c>
      <c r="G743" t="n">
        <v>23.41</v>
      </c>
      <c r="H743" t="n">
        <v>0.33</v>
      </c>
      <c r="I743" t="n">
        <v>19</v>
      </c>
      <c r="J743" t="n">
        <v>259.71</v>
      </c>
      <c r="K743" t="n">
        <v>59.19</v>
      </c>
      <c r="L743" t="n">
        <v>4.75</v>
      </c>
      <c r="M743" t="n">
        <v>17</v>
      </c>
      <c r="N743" t="n">
        <v>65.76000000000001</v>
      </c>
      <c r="O743" t="n">
        <v>32264.79</v>
      </c>
      <c r="P743" t="n">
        <v>114.72</v>
      </c>
      <c r="Q743" t="n">
        <v>605.92</v>
      </c>
      <c r="R743" t="n">
        <v>35.37</v>
      </c>
      <c r="S743" t="n">
        <v>21.88</v>
      </c>
      <c r="T743" t="n">
        <v>5668.82</v>
      </c>
      <c r="U743" t="n">
        <v>0.62</v>
      </c>
      <c r="V743" t="n">
        <v>0.83</v>
      </c>
      <c r="W743" t="n">
        <v>1.02</v>
      </c>
      <c r="X743" t="n">
        <v>0.36</v>
      </c>
      <c r="Y743" t="n">
        <v>1</v>
      </c>
      <c r="Z743" t="n">
        <v>10</v>
      </c>
    </row>
    <row r="744">
      <c r="A744" t="n">
        <v>16</v>
      </c>
      <c r="B744" t="n">
        <v>130</v>
      </c>
      <c r="C744" t="inlineStr">
        <is>
          <t xml:space="preserve">CONCLUIDO	</t>
        </is>
      </c>
      <c r="D744" t="n">
        <v>9.0259</v>
      </c>
      <c r="E744" t="n">
        <v>11.08</v>
      </c>
      <c r="F744" t="n">
        <v>7.39</v>
      </c>
      <c r="G744" t="n">
        <v>24.65</v>
      </c>
      <c r="H744" t="n">
        <v>0.34</v>
      </c>
      <c r="I744" t="n">
        <v>18</v>
      </c>
      <c r="J744" t="n">
        <v>260.17</v>
      </c>
      <c r="K744" t="n">
        <v>59.19</v>
      </c>
      <c r="L744" t="n">
        <v>5</v>
      </c>
      <c r="M744" t="n">
        <v>16</v>
      </c>
      <c r="N744" t="n">
        <v>65.98</v>
      </c>
      <c r="O744" t="n">
        <v>32321.82</v>
      </c>
      <c r="P744" t="n">
        <v>113.79</v>
      </c>
      <c r="Q744" t="n">
        <v>605.86</v>
      </c>
      <c r="R744" t="n">
        <v>34.4</v>
      </c>
      <c r="S744" t="n">
        <v>21.88</v>
      </c>
      <c r="T744" t="n">
        <v>5185.71</v>
      </c>
      <c r="U744" t="n">
        <v>0.64</v>
      </c>
      <c r="V744" t="n">
        <v>0.84</v>
      </c>
      <c r="W744" t="n">
        <v>1.02</v>
      </c>
      <c r="X744" t="n">
        <v>0.34</v>
      </c>
      <c r="Y744" t="n">
        <v>1</v>
      </c>
      <c r="Z744" t="n">
        <v>10</v>
      </c>
    </row>
    <row r="745">
      <c r="A745" t="n">
        <v>17</v>
      </c>
      <c r="B745" t="n">
        <v>130</v>
      </c>
      <c r="C745" t="inlineStr">
        <is>
          <t xml:space="preserve">CONCLUIDO	</t>
        </is>
      </c>
      <c r="D745" t="n">
        <v>9.0678</v>
      </c>
      <c r="E745" t="n">
        <v>11.03</v>
      </c>
      <c r="F745" t="n">
        <v>7.39</v>
      </c>
      <c r="G745" t="n">
        <v>26.09</v>
      </c>
      <c r="H745" t="n">
        <v>0.36</v>
      </c>
      <c r="I745" t="n">
        <v>17</v>
      </c>
      <c r="J745" t="n">
        <v>260.63</v>
      </c>
      <c r="K745" t="n">
        <v>59.19</v>
      </c>
      <c r="L745" t="n">
        <v>5.25</v>
      </c>
      <c r="M745" t="n">
        <v>15</v>
      </c>
      <c r="N745" t="n">
        <v>66.19</v>
      </c>
      <c r="O745" t="n">
        <v>32378.93</v>
      </c>
      <c r="P745" t="n">
        <v>113.67</v>
      </c>
      <c r="Q745" t="n">
        <v>605.95</v>
      </c>
      <c r="R745" t="n">
        <v>34.49</v>
      </c>
      <c r="S745" t="n">
        <v>21.88</v>
      </c>
      <c r="T745" t="n">
        <v>5234.25</v>
      </c>
      <c r="U745" t="n">
        <v>0.63</v>
      </c>
      <c r="V745" t="n">
        <v>0.84</v>
      </c>
      <c r="W745" t="n">
        <v>1.02</v>
      </c>
      <c r="X745" t="n">
        <v>0.33</v>
      </c>
      <c r="Y745" t="n">
        <v>1</v>
      </c>
      <c r="Z745" t="n">
        <v>10</v>
      </c>
    </row>
    <row r="746">
      <c r="A746" t="n">
        <v>18</v>
      </c>
      <c r="B746" t="n">
        <v>130</v>
      </c>
      <c r="C746" t="inlineStr">
        <is>
          <t xml:space="preserve">CONCLUIDO	</t>
        </is>
      </c>
      <c r="D746" t="n">
        <v>9.138400000000001</v>
      </c>
      <c r="E746" t="n">
        <v>10.94</v>
      </c>
      <c r="F746" t="n">
        <v>7.36</v>
      </c>
      <c r="G746" t="n">
        <v>27.58</v>
      </c>
      <c r="H746" t="n">
        <v>0.37</v>
      </c>
      <c r="I746" t="n">
        <v>16</v>
      </c>
      <c r="J746" t="n">
        <v>261.1</v>
      </c>
      <c r="K746" t="n">
        <v>59.19</v>
      </c>
      <c r="L746" t="n">
        <v>5.5</v>
      </c>
      <c r="M746" t="n">
        <v>14</v>
      </c>
      <c r="N746" t="n">
        <v>66.40000000000001</v>
      </c>
      <c r="O746" t="n">
        <v>32436.11</v>
      </c>
      <c r="P746" t="n">
        <v>112.63</v>
      </c>
      <c r="Q746" t="n">
        <v>605.88</v>
      </c>
      <c r="R746" t="n">
        <v>33.4</v>
      </c>
      <c r="S746" t="n">
        <v>21.88</v>
      </c>
      <c r="T746" t="n">
        <v>4695.69</v>
      </c>
      <c r="U746" t="n">
        <v>0.66</v>
      </c>
      <c r="V746" t="n">
        <v>0.84</v>
      </c>
      <c r="W746" t="n">
        <v>1.02</v>
      </c>
      <c r="X746" t="n">
        <v>0.3</v>
      </c>
      <c r="Y746" t="n">
        <v>1</v>
      </c>
      <c r="Z746" t="n">
        <v>10</v>
      </c>
    </row>
    <row r="747">
      <c r="A747" t="n">
        <v>19</v>
      </c>
      <c r="B747" t="n">
        <v>130</v>
      </c>
      <c r="C747" t="inlineStr">
        <is>
          <t xml:space="preserve">CONCLUIDO	</t>
        </is>
      </c>
      <c r="D747" t="n">
        <v>9.192600000000001</v>
      </c>
      <c r="E747" t="n">
        <v>10.88</v>
      </c>
      <c r="F747" t="n">
        <v>7.34</v>
      </c>
      <c r="G747" t="n">
        <v>29.36</v>
      </c>
      <c r="H747" t="n">
        <v>0.39</v>
      </c>
      <c r="I747" t="n">
        <v>15</v>
      </c>
      <c r="J747" t="n">
        <v>261.56</v>
      </c>
      <c r="K747" t="n">
        <v>59.19</v>
      </c>
      <c r="L747" t="n">
        <v>5.75</v>
      </c>
      <c r="M747" t="n">
        <v>13</v>
      </c>
      <c r="N747" t="n">
        <v>66.62</v>
      </c>
      <c r="O747" t="n">
        <v>32493.38</v>
      </c>
      <c r="P747" t="n">
        <v>111.64</v>
      </c>
      <c r="Q747" t="n">
        <v>605.95</v>
      </c>
      <c r="R747" t="n">
        <v>33.01</v>
      </c>
      <c r="S747" t="n">
        <v>21.88</v>
      </c>
      <c r="T747" t="n">
        <v>4507.53</v>
      </c>
      <c r="U747" t="n">
        <v>0.66</v>
      </c>
      <c r="V747" t="n">
        <v>0.84</v>
      </c>
      <c r="W747" t="n">
        <v>1.01</v>
      </c>
      <c r="X747" t="n">
        <v>0.28</v>
      </c>
      <c r="Y747" t="n">
        <v>1</v>
      </c>
      <c r="Z747" t="n">
        <v>10</v>
      </c>
    </row>
    <row r="748">
      <c r="A748" t="n">
        <v>20</v>
      </c>
      <c r="B748" t="n">
        <v>130</v>
      </c>
      <c r="C748" t="inlineStr">
        <is>
          <t xml:space="preserve">CONCLUIDO	</t>
        </is>
      </c>
      <c r="D748" t="n">
        <v>9.197800000000001</v>
      </c>
      <c r="E748" t="n">
        <v>10.87</v>
      </c>
      <c r="F748" t="n">
        <v>7.33</v>
      </c>
      <c r="G748" t="n">
        <v>29.34</v>
      </c>
      <c r="H748" t="n">
        <v>0.41</v>
      </c>
      <c r="I748" t="n">
        <v>15</v>
      </c>
      <c r="J748" t="n">
        <v>262.03</v>
      </c>
      <c r="K748" t="n">
        <v>59.19</v>
      </c>
      <c r="L748" t="n">
        <v>6</v>
      </c>
      <c r="M748" t="n">
        <v>13</v>
      </c>
      <c r="N748" t="n">
        <v>66.83</v>
      </c>
      <c r="O748" t="n">
        <v>32550.72</v>
      </c>
      <c r="P748" t="n">
        <v>110.93</v>
      </c>
      <c r="Q748" t="n">
        <v>605.89</v>
      </c>
      <c r="R748" t="n">
        <v>32.68</v>
      </c>
      <c r="S748" t="n">
        <v>21.88</v>
      </c>
      <c r="T748" t="n">
        <v>4341.68</v>
      </c>
      <c r="U748" t="n">
        <v>0.67</v>
      </c>
      <c r="V748" t="n">
        <v>0.84</v>
      </c>
      <c r="W748" t="n">
        <v>1.01</v>
      </c>
      <c r="X748" t="n">
        <v>0.28</v>
      </c>
      <c r="Y748" t="n">
        <v>1</v>
      </c>
      <c r="Z748" t="n">
        <v>10</v>
      </c>
    </row>
    <row r="749">
      <c r="A749" t="n">
        <v>21</v>
      </c>
      <c r="B749" t="n">
        <v>130</v>
      </c>
      <c r="C749" t="inlineStr">
        <is>
          <t xml:space="preserve">CONCLUIDO	</t>
        </is>
      </c>
      <c r="D749" t="n">
        <v>9.2631</v>
      </c>
      <c r="E749" t="n">
        <v>10.8</v>
      </c>
      <c r="F749" t="n">
        <v>7.31</v>
      </c>
      <c r="G749" t="n">
        <v>31.31</v>
      </c>
      <c r="H749" t="n">
        <v>0.42</v>
      </c>
      <c r="I749" t="n">
        <v>14</v>
      </c>
      <c r="J749" t="n">
        <v>262.49</v>
      </c>
      <c r="K749" t="n">
        <v>59.19</v>
      </c>
      <c r="L749" t="n">
        <v>6.25</v>
      </c>
      <c r="M749" t="n">
        <v>12</v>
      </c>
      <c r="N749" t="n">
        <v>67.05</v>
      </c>
      <c r="O749" t="n">
        <v>32608.15</v>
      </c>
      <c r="P749" t="n">
        <v>110.27</v>
      </c>
      <c r="Q749" t="n">
        <v>605.9400000000001</v>
      </c>
      <c r="R749" t="n">
        <v>31.89</v>
      </c>
      <c r="S749" t="n">
        <v>21.88</v>
      </c>
      <c r="T749" t="n">
        <v>3951.12</v>
      </c>
      <c r="U749" t="n">
        <v>0.6899999999999999</v>
      </c>
      <c r="V749" t="n">
        <v>0.85</v>
      </c>
      <c r="W749" t="n">
        <v>1.01</v>
      </c>
      <c r="X749" t="n">
        <v>0.25</v>
      </c>
      <c r="Y749" t="n">
        <v>1</v>
      </c>
      <c r="Z749" t="n">
        <v>10</v>
      </c>
    </row>
    <row r="750">
      <c r="A750" t="n">
        <v>22</v>
      </c>
      <c r="B750" t="n">
        <v>130</v>
      </c>
      <c r="C750" t="inlineStr">
        <is>
          <t xml:space="preserve">CONCLUIDO	</t>
        </is>
      </c>
      <c r="D750" t="n">
        <v>9.2486</v>
      </c>
      <c r="E750" t="n">
        <v>10.81</v>
      </c>
      <c r="F750" t="n">
        <v>7.32</v>
      </c>
      <c r="G750" t="n">
        <v>31.38</v>
      </c>
      <c r="H750" t="n">
        <v>0.44</v>
      </c>
      <c r="I750" t="n">
        <v>14</v>
      </c>
      <c r="J750" t="n">
        <v>262.96</v>
      </c>
      <c r="K750" t="n">
        <v>59.19</v>
      </c>
      <c r="L750" t="n">
        <v>6.5</v>
      </c>
      <c r="M750" t="n">
        <v>12</v>
      </c>
      <c r="N750" t="n">
        <v>67.26000000000001</v>
      </c>
      <c r="O750" t="n">
        <v>32665.66</v>
      </c>
      <c r="P750" t="n">
        <v>109.86</v>
      </c>
      <c r="Q750" t="n">
        <v>605.85</v>
      </c>
      <c r="R750" t="n">
        <v>32.52</v>
      </c>
      <c r="S750" t="n">
        <v>21.88</v>
      </c>
      <c r="T750" t="n">
        <v>4269.01</v>
      </c>
      <c r="U750" t="n">
        <v>0.67</v>
      </c>
      <c r="V750" t="n">
        <v>0.84</v>
      </c>
      <c r="W750" t="n">
        <v>1.01</v>
      </c>
      <c r="X750" t="n">
        <v>0.27</v>
      </c>
      <c r="Y750" t="n">
        <v>1</v>
      </c>
      <c r="Z750" t="n">
        <v>10</v>
      </c>
    </row>
    <row r="751">
      <c r="A751" t="n">
        <v>23</v>
      </c>
      <c r="B751" t="n">
        <v>130</v>
      </c>
      <c r="C751" t="inlineStr">
        <is>
          <t xml:space="preserve">CONCLUIDO	</t>
        </is>
      </c>
      <c r="D751" t="n">
        <v>9.310700000000001</v>
      </c>
      <c r="E751" t="n">
        <v>10.74</v>
      </c>
      <c r="F751" t="n">
        <v>7.3</v>
      </c>
      <c r="G751" t="n">
        <v>33.69</v>
      </c>
      <c r="H751" t="n">
        <v>0.46</v>
      </c>
      <c r="I751" t="n">
        <v>13</v>
      </c>
      <c r="J751" t="n">
        <v>263.42</v>
      </c>
      <c r="K751" t="n">
        <v>59.19</v>
      </c>
      <c r="L751" t="n">
        <v>6.75</v>
      </c>
      <c r="M751" t="n">
        <v>11</v>
      </c>
      <c r="N751" t="n">
        <v>67.48</v>
      </c>
      <c r="O751" t="n">
        <v>32723.25</v>
      </c>
      <c r="P751" t="n">
        <v>109.27</v>
      </c>
      <c r="Q751" t="n">
        <v>605.84</v>
      </c>
      <c r="R751" t="n">
        <v>31.75</v>
      </c>
      <c r="S751" t="n">
        <v>21.88</v>
      </c>
      <c r="T751" t="n">
        <v>3888.92</v>
      </c>
      <c r="U751" t="n">
        <v>0.6899999999999999</v>
      </c>
      <c r="V751" t="n">
        <v>0.85</v>
      </c>
      <c r="W751" t="n">
        <v>1.01</v>
      </c>
      <c r="X751" t="n">
        <v>0.24</v>
      </c>
      <c r="Y751" t="n">
        <v>1</v>
      </c>
      <c r="Z751" t="n">
        <v>10</v>
      </c>
    </row>
    <row r="752">
      <c r="A752" t="n">
        <v>24</v>
      </c>
      <c r="B752" t="n">
        <v>130</v>
      </c>
      <c r="C752" t="inlineStr">
        <is>
          <t xml:space="preserve">CONCLUIDO	</t>
        </is>
      </c>
      <c r="D752" t="n">
        <v>9.3011</v>
      </c>
      <c r="E752" t="n">
        <v>10.75</v>
      </c>
      <c r="F752" t="n">
        <v>7.31</v>
      </c>
      <c r="G752" t="n">
        <v>33.74</v>
      </c>
      <c r="H752" t="n">
        <v>0.47</v>
      </c>
      <c r="I752" t="n">
        <v>13</v>
      </c>
      <c r="J752" t="n">
        <v>263.89</v>
      </c>
      <c r="K752" t="n">
        <v>59.19</v>
      </c>
      <c r="L752" t="n">
        <v>7</v>
      </c>
      <c r="M752" t="n">
        <v>11</v>
      </c>
      <c r="N752" t="n">
        <v>67.7</v>
      </c>
      <c r="O752" t="n">
        <v>32780.92</v>
      </c>
      <c r="P752" t="n">
        <v>109.47</v>
      </c>
      <c r="Q752" t="n">
        <v>605.84</v>
      </c>
      <c r="R752" t="n">
        <v>31.96</v>
      </c>
      <c r="S752" t="n">
        <v>21.88</v>
      </c>
      <c r="T752" t="n">
        <v>3991.76</v>
      </c>
      <c r="U752" t="n">
        <v>0.68</v>
      </c>
      <c r="V752" t="n">
        <v>0.85</v>
      </c>
      <c r="W752" t="n">
        <v>1.01</v>
      </c>
      <c r="X752" t="n">
        <v>0.25</v>
      </c>
      <c r="Y752" t="n">
        <v>1</v>
      </c>
      <c r="Z752" t="n">
        <v>10</v>
      </c>
    </row>
    <row r="753">
      <c r="A753" t="n">
        <v>25</v>
      </c>
      <c r="B753" t="n">
        <v>130</v>
      </c>
      <c r="C753" t="inlineStr">
        <is>
          <t xml:space="preserve">CONCLUIDO	</t>
        </is>
      </c>
      <c r="D753" t="n">
        <v>9.3721</v>
      </c>
      <c r="E753" t="n">
        <v>10.67</v>
      </c>
      <c r="F753" t="n">
        <v>7.28</v>
      </c>
      <c r="G753" t="n">
        <v>36.39</v>
      </c>
      <c r="H753" t="n">
        <v>0.49</v>
      </c>
      <c r="I753" t="n">
        <v>12</v>
      </c>
      <c r="J753" t="n">
        <v>264.36</v>
      </c>
      <c r="K753" t="n">
        <v>59.19</v>
      </c>
      <c r="L753" t="n">
        <v>7.25</v>
      </c>
      <c r="M753" t="n">
        <v>10</v>
      </c>
      <c r="N753" t="n">
        <v>67.92</v>
      </c>
      <c r="O753" t="n">
        <v>32838.68</v>
      </c>
      <c r="P753" t="n">
        <v>108.09</v>
      </c>
      <c r="Q753" t="n">
        <v>605.89</v>
      </c>
      <c r="R753" t="n">
        <v>31.13</v>
      </c>
      <c r="S753" t="n">
        <v>21.88</v>
      </c>
      <c r="T753" t="n">
        <v>3580.89</v>
      </c>
      <c r="U753" t="n">
        <v>0.7</v>
      </c>
      <c r="V753" t="n">
        <v>0.85</v>
      </c>
      <c r="W753" t="n">
        <v>1.01</v>
      </c>
      <c r="X753" t="n">
        <v>0.22</v>
      </c>
      <c r="Y753" t="n">
        <v>1</v>
      </c>
      <c r="Z753" t="n">
        <v>10</v>
      </c>
    </row>
    <row r="754">
      <c r="A754" t="n">
        <v>26</v>
      </c>
      <c r="B754" t="n">
        <v>130</v>
      </c>
      <c r="C754" t="inlineStr">
        <is>
          <t xml:space="preserve">CONCLUIDO	</t>
        </is>
      </c>
      <c r="D754" t="n">
        <v>9.370100000000001</v>
      </c>
      <c r="E754" t="n">
        <v>10.67</v>
      </c>
      <c r="F754" t="n">
        <v>7.28</v>
      </c>
      <c r="G754" t="n">
        <v>36.4</v>
      </c>
      <c r="H754" t="n">
        <v>0.5</v>
      </c>
      <c r="I754" t="n">
        <v>12</v>
      </c>
      <c r="J754" t="n">
        <v>264.83</v>
      </c>
      <c r="K754" t="n">
        <v>59.19</v>
      </c>
      <c r="L754" t="n">
        <v>7.5</v>
      </c>
      <c r="M754" t="n">
        <v>10</v>
      </c>
      <c r="N754" t="n">
        <v>68.14</v>
      </c>
      <c r="O754" t="n">
        <v>32896.51</v>
      </c>
      <c r="P754" t="n">
        <v>107.93</v>
      </c>
      <c r="Q754" t="n">
        <v>605.84</v>
      </c>
      <c r="R754" t="n">
        <v>31.03</v>
      </c>
      <c r="S754" t="n">
        <v>21.88</v>
      </c>
      <c r="T754" t="n">
        <v>3531.91</v>
      </c>
      <c r="U754" t="n">
        <v>0.71</v>
      </c>
      <c r="V754" t="n">
        <v>0.85</v>
      </c>
      <c r="W754" t="n">
        <v>1.01</v>
      </c>
      <c r="X754" t="n">
        <v>0.22</v>
      </c>
      <c r="Y754" t="n">
        <v>1</v>
      </c>
      <c r="Z754" t="n">
        <v>10</v>
      </c>
    </row>
    <row r="755">
      <c r="A755" t="n">
        <v>27</v>
      </c>
      <c r="B755" t="n">
        <v>130</v>
      </c>
      <c r="C755" t="inlineStr">
        <is>
          <t xml:space="preserve">CONCLUIDO	</t>
        </is>
      </c>
      <c r="D755" t="n">
        <v>9.4404</v>
      </c>
      <c r="E755" t="n">
        <v>10.59</v>
      </c>
      <c r="F755" t="n">
        <v>7.25</v>
      </c>
      <c r="G755" t="n">
        <v>39.55</v>
      </c>
      <c r="H755" t="n">
        <v>0.52</v>
      </c>
      <c r="I755" t="n">
        <v>11</v>
      </c>
      <c r="J755" t="n">
        <v>265.3</v>
      </c>
      <c r="K755" t="n">
        <v>59.19</v>
      </c>
      <c r="L755" t="n">
        <v>7.75</v>
      </c>
      <c r="M755" t="n">
        <v>9</v>
      </c>
      <c r="N755" t="n">
        <v>68.36</v>
      </c>
      <c r="O755" t="n">
        <v>32954.43</v>
      </c>
      <c r="P755" t="n">
        <v>106.96</v>
      </c>
      <c r="Q755" t="n">
        <v>605.84</v>
      </c>
      <c r="R755" t="n">
        <v>29.91</v>
      </c>
      <c r="S755" t="n">
        <v>21.88</v>
      </c>
      <c r="T755" t="n">
        <v>2979.18</v>
      </c>
      <c r="U755" t="n">
        <v>0.73</v>
      </c>
      <c r="V755" t="n">
        <v>0.85</v>
      </c>
      <c r="W755" t="n">
        <v>1.01</v>
      </c>
      <c r="X755" t="n">
        <v>0.19</v>
      </c>
      <c r="Y755" t="n">
        <v>1</v>
      </c>
      <c r="Z755" t="n">
        <v>10</v>
      </c>
    </row>
    <row r="756">
      <c r="A756" t="n">
        <v>28</v>
      </c>
      <c r="B756" t="n">
        <v>130</v>
      </c>
      <c r="C756" t="inlineStr">
        <is>
          <t xml:space="preserve">CONCLUIDO	</t>
        </is>
      </c>
      <c r="D756" t="n">
        <v>9.4315</v>
      </c>
      <c r="E756" t="n">
        <v>10.6</v>
      </c>
      <c r="F756" t="n">
        <v>7.26</v>
      </c>
      <c r="G756" t="n">
        <v>39.6</v>
      </c>
      <c r="H756" t="n">
        <v>0.54</v>
      </c>
      <c r="I756" t="n">
        <v>11</v>
      </c>
      <c r="J756" t="n">
        <v>265.77</v>
      </c>
      <c r="K756" t="n">
        <v>59.19</v>
      </c>
      <c r="L756" t="n">
        <v>8</v>
      </c>
      <c r="M756" t="n">
        <v>9</v>
      </c>
      <c r="N756" t="n">
        <v>68.58</v>
      </c>
      <c r="O756" t="n">
        <v>33012.44</v>
      </c>
      <c r="P756" t="n">
        <v>106.57</v>
      </c>
      <c r="Q756" t="n">
        <v>605.86</v>
      </c>
      <c r="R756" t="n">
        <v>30.57</v>
      </c>
      <c r="S756" t="n">
        <v>21.88</v>
      </c>
      <c r="T756" t="n">
        <v>3306.6</v>
      </c>
      <c r="U756" t="n">
        <v>0.72</v>
      </c>
      <c r="V756" t="n">
        <v>0.85</v>
      </c>
      <c r="W756" t="n">
        <v>1</v>
      </c>
      <c r="X756" t="n">
        <v>0.2</v>
      </c>
      <c r="Y756" t="n">
        <v>1</v>
      </c>
      <c r="Z756" t="n">
        <v>10</v>
      </c>
    </row>
    <row r="757">
      <c r="A757" t="n">
        <v>29</v>
      </c>
      <c r="B757" t="n">
        <v>130</v>
      </c>
      <c r="C757" t="inlineStr">
        <is>
          <t xml:space="preserve">CONCLUIDO	</t>
        </is>
      </c>
      <c r="D757" t="n">
        <v>9.433</v>
      </c>
      <c r="E757" t="n">
        <v>10.6</v>
      </c>
      <c r="F757" t="n">
        <v>7.26</v>
      </c>
      <c r="G757" t="n">
        <v>39.59</v>
      </c>
      <c r="H757" t="n">
        <v>0.55</v>
      </c>
      <c r="I757" t="n">
        <v>11</v>
      </c>
      <c r="J757" t="n">
        <v>266.24</v>
      </c>
      <c r="K757" t="n">
        <v>59.19</v>
      </c>
      <c r="L757" t="n">
        <v>8.25</v>
      </c>
      <c r="M757" t="n">
        <v>9</v>
      </c>
      <c r="N757" t="n">
        <v>68.8</v>
      </c>
      <c r="O757" t="n">
        <v>33070.52</v>
      </c>
      <c r="P757" t="n">
        <v>105.97</v>
      </c>
      <c r="Q757" t="n">
        <v>605.84</v>
      </c>
      <c r="R757" t="n">
        <v>30.48</v>
      </c>
      <c r="S757" t="n">
        <v>21.88</v>
      </c>
      <c r="T757" t="n">
        <v>3263.33</v>
      </c>
      <c r="U757" t="n">
        <v>0.72</v>
      </c>
      <c r="V757" t="n">
        <v>0.85</v>
      </c>
      <c r="W757" t="n">
        <v>1</v>
      </c>
      <c r="X757" t="n">
        <v>0.2</v>
      </c>
      <c r="Y757" t="n">
        <v>1</v>
      </c>
      <c r="Z757" t="n">
        <v>10</v>
      </c>
    </row>
    <row r="758">
      <c r="A758" t="n">
        <v>30</v>
      </c>
      <c r="B758" t="n">
        <v>130</v>
      </c>
      <c r="C758" t="inlineStr">
        <is>
          <t xml:space="preserve">CONCLUIDO	</t>
        </is>
      </c>
      <c r="D758" t="n">
        <v>9.497400000000001</v>
      </c>
      <c r="E758" t="n">
        <v>10.53</v>
      </c>
      <c r="F758" t="n">
        <v>7.24</v>
      </c>
      <c r="G758" t="n">
        <v>43.41</v>
      </c>
      <c r="H758" t="n">
        <v>0.57</v>
      </c>
      <c r="I758" t="n">
        <v>10</v>
      </c>
      <c r="J758" t="n">
        <v>266.71</v>
      </c>
      <c r="K758" t="n">
        <v>59.19</v>
      </c>
      <c r="L758" t="n">
        <v>8.5</v>
      </c>
      <c r="M758" t="n">
        <v>8</v>
      </c>
      <c r="N758" t="n">
        <v>69.02</v>
      </c>
      <c r="O758" t="n">
        <v>33128.7</v>
      </c>
      <c r="P758" t="n">
        <v>104.94</v>
      </c>
      <c r="Q758" t="n">
        <v>605.9299999999999</v>
      </c>
      <c r="R758" t="n">
        <v>29.67</v>
      </c>
      <c r="S758" t="n">
        <v>21.88</v>
      </c>
      <c r="T758" t="n">
        <v>2860.08</v>
      </c>
      <c r="U758" t="n">
        <v>0.74</v>
      </c>
      <c r="V758" t="n">
        <v>0.85</v>
      </c>
      <c r="W758" t="n">
        <v>1.01</v>
      </c>
      <c r="X758" t="n">
        <v>0.18</v>
      </c>
      <c r="Y758" t="n">
        <v>1</v>
      </c>
      <c r="Z758" t="n">
        <v>10</v>
      </c>
    </row>
    <row r="759">
      <c r="A759" t="n">
        <v>31</v>
      </c>
      <c r="B759" t="n">
        <v>130</v>
      </c>
      <c r="C759" t="inlineStr">
        <is>
          <t xml:space="preserve">CONCLUIDO	</t>
        </is>
      </c>
      <c r="D759" t="n">
        <v>9.5007</v>
      </c>
      <c r="E759" t="n">
        <v>10.53</v>
      </c>
      <c r="F759" t="n">
        <v>7.23</v>
      </c>
      <c r="G759" t="n">
        <v>43.39</v>
      </c>
      <c r="H759" t="n">
        <v>0.58</v>
      </c>
      <c r="I759" t="n">
        <v>10</v>
      </c>
      <c r="J759" t="n">
        <v>267.18</v>
      </c>
      <c r="K759" t="n">
        <v>59.19</v>
      </c>
      <c r="L759" t="n">
        <v>8.75</v>
      </c>
      <c r="M759" t="n">
        <v>8</v>
      </c>
      <c r="N759" t="n">
        <v>69.23999999999999</v>
      </c>
      <c r="O759" t="n">
        <v>33186.95</v>
      </c>
      <c r="P759" t="n">
        <v>104.56</v>
      </c>
      <c r="Q759" t="n">
        <v>605.84</v>
      </c>
      <c r="R759" t="n">
        <v>29.61</v>
      </c>
      <c r="S759" t="n">
        <v>21.88</v>
      </c>
      <c r="T759" t="n">
        <v>2831.24</v>
      </c>
      <c r="U759" t="n">
        <v>0.74</v>
      </c>
      <c r="V759" t="n">
        <v>0.86</v>
      </c>
      <c r="W759" t="n">
        <v>1</v>
      </c>
      <c r="X759" t="n">
        <v>0.17</v>
      </c>
      <c r="Y759" t="n">
        <v>1</v>
      </c>
      <c r="Z759" t="n">
        <v>10</v>
      </c>
    </row>
    <row r="760">
      <c r="A760" t="n">
        <v>32</v>
      </c>
      <c r="B760" t="n">
        <v>130</v>
      </c>
      <c r="C760" t="inlineStr">
        <is>
          <t xml:space="preserve">CONCLUIDO	</t>
        </is>
      </c>
      <c r="D760" t="n">
        <v>9.4969</v>
      </c>
      <c r="E760" t="n">
        <v>10.53</v>
      </c>
      <c r="F760" t="n">
        <v>7.24</v>
      </c>
      <c r="G760" t="n">
        <v>43.41</v>
      </c>
      <c r="H760" t="n">
        <v>0.6</v>
      </c>
      <c r="I760" t="n">
        <v>10</v>
      </c>
      <c r="J760" t="n">
        <v>267.66</v>
      </c>
      <c r="K760" t="n">
        <v>59.19</v>
      </c>
      <c r="L760" t="n">
        <v>9</v>
      </c>
      <c r="M760" t="n">
        <v>8</v>
      </c>
      <c r="N760" t="n">
        <v>69.45999999999999</v>
      </c>
      <c r="O760" t="n">
        <v>33245.29</v>
      </c>
      <c r="P760" t="n">
        <v>103.88</v>
      </c>
      <c r="Q760" t="n">
        <v>605.97</v>
      </c>
      <c r="R760" t="n">
        <v>29.69</v>
      </c>
      <c r="S760" t="n">
        <v>21.88</v>
      </c>
      <c r="T760" t="n">
        <v>2869.5</v>
      </c>
      <c r="U760" t="n">
        <v>0.74</v>
      </c>
      <c r="V760" t="n">
        <v>0.85</v>
      </c>
      <c r="W760" t="n">
        <v>1</v>
      </c>
      <c r="X760" t="n">
        <v>0.18</v>
      </c>
      <c r="Y760" t="n">
        <v>1</v>
      </c>
      <c r="Z760" t="n">
        <v>10</v>
      </c>
    </row>
    <row r="761">
      <c r="A761" t="n">
        <v>33</v>
      </c>
      <c r="B761" t="n">
        <v>130</v>
      </c>
      <c r="C761" t="inlineStr">
        <is>
          <t xml:space="preserve">CONCLUIDO	</t>
        </is>
      </c>
      <c r="D761" t="n">
        <v>9.5511</v>
      </c>
      <c r="E761" t="n">
        <v>10.47</v>
      </c>
      <c r="F761" t="n">
        <v>7.22</v>
      </c>
      <c r="G761" t="n">
        <v>48.17</v>
      </c>
      <c r="H761" t="n">
        <v>0.61</v>
      </c>
      <c r="I761" t="n">
        <v>9</v>
      </c>
      <c r="J761" t="n">
        <v>268.13</v>
      </c>
      <c r="K761" t="n">
        <v>59.19</v>
      </c>
      <c r="L761" t="n">
        <v>9.25</v>
      </c>
      <c r="M761" t="n">
        <v>7</v>
      </c>
      <c r="N761" t="n">
        <v>69.69</v>
      </c>
      <c r="O761" t="n">
        <v>33303.72</v>
      </c>
      <c r="P761" t="n">
        <v>102.86</v>
      </c>
      <c r="Q761" t="n">
        <v>605.9</v>
      </c>
      <c r="R761" t="n">
        <v>29.3</v>
      </c>
      <c r="S761" t="n">
        <v>21.88</v>
      </c>
      <c r="T761" t="n">
        <v>2682.74</v>
      </c>
      <c r="U761" t="n">
        <v>0.75</v>
      </c>
      <c r="V761" t="n">
        <v>0.86</v>
      </c>
      <c r="W761" t="n">
        <v>1.01</v>
      </c>
      <c r="X761" t="n">
        <v>0.17</v>
      </c>
      <c r="Y761" t="n">
        <v>1</v>
      </c>
      <c r="Z761" t="n">
        <v>10</v>
      </c>
    </row>
    <row r="762">
      <c r="A762" t="n">
        <v>34</v>
      </c>
      <c r="B762" t="n">
        <v>130</v>
      </c>
      <c r="C762" t="inlineStr">
        <is>
          <t xml:space="preserve">CONCLUIDO	</t>
        </is>
      </c>
      <c r="D762" t="n">
        <v>9.5519</v>
      </c>
      <c r="E762" t="n">
        <v>10.47</v>
      </c>
      <c r="F762" t="n">
        <v>7.22</v>
      </c>
      <c r="G762" t="n">
        <v>48.16</v>
      </c>
      <c r="H762" t="n">
        <v>0.63</v>
      </c>
      <c r="I762" t="n">
        <v>9</v>
      </c>
      <c r="J762" t="n">
        <v>268.61</v>
      </c>
      <c r="K762" t="n">
        <v>59.19</v>
      </c>
      <c r="L762" t="n">
        <v>9.5</v>
      </c>
      <c r="M762" t="n">
        <v>7</v>
      </c>
      <c r="N762" t="n">
        <v>69.91</v>
      </c>
      <c r="O762" t="n">
        <v>33362.23</v>
      </c>
      <c r="P762" t="n">
        <v>102.82</v>
      </c>
      <c r="Q762" t="n">
        <v>605.84</v>
      </c>
      <c r="R762" t="n">
        <v>29.21</v>
      </c>
      <c r="S762" t="n">
        <v>21.88</v>
      </c>
      <c r="T762" t="n">
        <v>2635.29</v>
      </c>
      <c r="U762" t="n">
        <v>0.75</v>
      </c>
      <c r="V762" t="n">
        <v>0.86</v>
      </c>
      <c r="W762" t="n">
        <v>1.01</v>
      </c>
      <c r="X762" t="n">
        <v>0.17</v>
      </c>
      <c r="Y762" t="n">
        <v>1</v>
      </c>
      <c r="Z762" t="n">
        <v>10</v>
      </c>
    </row>
    <row r="763">
      <c r="A763" t="n">
        <v>35</v>
      </c>
      <c r="B763" t="n">
        <v>130</v>
      </c>
      <c r="C763" t="inlineStr">
        <is>
          <t xml:space="preserve">CONCLUIDO	</t>
        </is>
      </c>
      <c r="D763" t="n">
        <v>9.562799999999999</v>
      </c>
      <c r="E763" t="n">
        <v>10.46</v>
      </c>
      <c r="F763" t="n">
        <v>7.21</v>
      </c>
      <c r="G763" t="n">
        <v>48.08</v>
      </c>
      <c r="H763" t="n">
        <v>0.64</v>
      </c>
      <c r="I763" t="n">
        <v>9</v>
      </c>
      <c r="J763" t="n">
        <v>269.08</v>
      </c>
      <c r="K763" t="n">
        <v>59.19</v>
      </c>
      <c r="L763" t="n">
        <v>9.75</v>
      </c>
      <c r="M763" t="n">
        <v>7</v>
      </c>
      <c r="N763" t="n">
        <v>70.14</v>
      </c>
      <c r="O763" t="n">
        <v>33420.83</v>
      </c>
      <c r="P763" t="n">
        <v>102.54</v>
      </c>
      <c r="Q763" t="n">
        <v>605.84</v>
      </c>
      <c r="R763" t="n">
        <v>28.98</v>
      </c>
      <c r="S763" t="n">
        <v>21.88</v>
      </c>
      <c r="T763" t="n">
        <v>2522.6</v>
      </c>
      <c r="U763" t="n">
        <v>0.76</v>
      </c>
      <c r="V763" t="n">
        <v>0.86</v>
      </c>
      <c r="W763" t="n">
        <v>1</v>
      </c>
      <c r="X763" t="n">
        <v>0.15</v>
      </c>
      <c r="Y763" t="n">
        <v>1</v>
      </c>
      <c r="Z763" t="n">
        <v>10</v>
      </c>
    </row>
    <row r="764">
      <c r="A764" t="n">
        <v>36</v>
      </c>
      <c r="B764" t="n">
        <v>130</v>
      </c>
      <c r="C764" t="inlineStr">
        <is>
          <t xml:space="preserve">CONCLUIDO	</t>
        </is>
      </c>
      <c r="D764" t="n">
        <v>9.555199999999999</v>
      </c>
      <c r="E764" t="n">
        <v>10.47</v>
      </c>
      <c r="F764" t="n">
        <v>7.22</v>
      </c>
      <c r="G764" t="n">
        <v>48.14</v>
      </c>
      <c r="H764" t="n">
        <v>0.66</v>
      </c>
      <c r="I764" t="n">
        <v>9</v>
      </c>
      <c r="J764" t="n">
        <v>269.56</v>
      </c>
      <c r="K764" t="n">
        <v>59.19</v>
      </c>
      <c r="L764" t="n">
        <v>10</v>
      </c>
      <c r="M764" t="n">
        <v>7</v>
      </c>
      <c r="N764" t="n">
        <v>70.36</v>
      </c>
      <c r="O764" t="n">
        <v>33479.51</v>
      </c>
      <c r="P764" t="n">
        <v>101.75</v>
      </c>
      <c r="Q764" t="n">
        <v>605.84</v>
      </c>
      <c r="R764" t="n">
        <v>29.36</v>
      </c>
      <c r="S764" t="n">
        <v>21.88</v>
      </c>
      <c r="T764" t="n">
        <v>2713.11</v>
      </c>
      <c r="U764" t="n">
        <v>0.75</v>
      </c>
      <c r="V764" t="n">
        <v>0.86</v>
      </c>
      <c r="W764" t="n">
        <v>1</v>
      </c>
      <c r="X764" t="n">
        <v>0.16</v>
      </c>
      <c r="Y764" t="n">
        <v>1</v>
      </c>
      <c r="Z764" t="n">
        <v>10</v>
      </c>
    </row>
    <row r="765">
      <c r="A765" t="n">
        <v>37</v>
      </c>
      <c r="B765" t="n">
        <v>130</v>
      </c>
      <c r="C765" t="inlineStr">
        <is>
          <t xml:space="preserve">CONCLUIDO	</t>
        </is>
      </c>
      <c r="D765" t="n">
        <v>9.5496</v>
      </c>
      <c r="E765" t="n">
        <v>10.47</v>
      </c>
      <c r="F765" t="n">
        <v>7.23</v>
      </c>
      <c r="G765" t="n">
        <v>48.18</v>
      </c>
      <c r="H765" t="n">
        <v>0.68</v>
      </c>
      <c r="I765" t="n">
        <v>9</v>
      </c>
      <c r="J765" t="n">
        <v>270.03</v>
      </c>
      <c r="K765" t="n">
        <v>59.19</v>
      </c>
      <c r="L765" t="n">
        <v>10.25</v>
      </c>
      <c r="M765" t="n">
        <v>7</v>
      </c>
      <c r="N765" t="n">
        <v>70.59</v>
      </c>
      <c r="O765" t="n">
        <v>33538.28</v>
      </c>
      <c r="P765" t="n">
        <v>100.76</v>
      </c>
      <c r="Q765" t="n">
        <v>605.97</v>
      </c>
      <c r="R765" t="n">
        <v>29.31</v>
      </c>
      <c r="S765" t="n">
        <v>21.88</v>
      </c>
      <c r="T765" t="n">
        <v>2686.57</v>
      </c>
      <c r="U765" t="n">
        <v>0.75</v>
      </c>
      <c r="V765" t="n">
        <v>0.86</v>
      </c>
      <c r="W765" t="n">
        <v>1.01</v>
      </c>
      <c r="X765" t="n">
        <v>0.17</v>
      </c>
      <c r="Y765" t="n">
        <v>1</v>
      </c>
      <c r="Z765" t="n">
        <v>10</v>
      </c>
    </row>
    <row r="766">
      <c r="A766" t="n">
        <v>38</v>
      </c>
      <c r="B766" t="n">
        <v>130</v>
      </c>
      <c r="C766" t="inlineStr">
        <is>
          <t xml:space="preserve">CONCLUIDO	</t>
        </is>
      </c>
      <c r="D766" t="n">
        <v>9.6228</v>
      </c>
      <c r="E766" t="n">
        <v>10.39</v>
      </c>
      <c r="F766" t="n">
        <v>7.2</v>
      </c>
      <c r="G766" t="n">
        <v>53.97</v>
      </c>
      <c r="H766" t="n">
        <v>0.6899999999999999</v>
      </c>
      <c r="I766" t="n">
        <v>8</v>
      </c>
      <c r="J766" t="n">
        <v>270.51</v>
      </c>
      <c r="K766" t="n">
        <v>59.19</v>
      </c>
      <c r="L766" t="n">
        <v>10.5</v>
      </c>
      <c r="M766" t="n">
        <v>6</v>
      </c>
      <c r="N766" t="n">
        <v>70.81999999999999</v>
      </c>
      <c r="O766" t="n">
        <v>33597.14</v>
      </c>
      <c r="P766" t="n">
        <v>100.31</v>
      </c>
      <c r="Q766" t="n">
        <v>605.84</v>
      </c>
      <c r="R766" t="n">
        <v>28.46</v>
      </c>
      <c r="S766" t="n">
        <v>21.88</v>
      </c>
      <c r="T766" t="n">
        <v>2267.51</v>
      </c>
      <c r="U766" t="n">
        <v>0.77</v>
      </c>
      <c r="V766" t="n">
        <v>0.86</v>
      </c>
      <c r="W766" t="n">
        <v>1</v>
      </c>
      <c r="X766" t="n">
        <v>0.14</v>
      </c>
      <c r="Y766" t="n">
        <v>1</v>
      </c>
      <c r="Z766" t="n">
        <v>10</v>
      </c>
    </row>
    <row r="767">
      <c r="A767" t="n">
        <v>39</v>
      </c>
      <c r="B767" t="n">
        <v>130</v>
      </c>
      <c r="C767" t="inlineStr">
        <is>
          <t xml:space="preserve">CONCLUIDO	</t>
        </is>
      </c>
      <c r="D767" t="n">
        <v>9.633900000000001</v>
      </c>
      <c r="E767" t="n">
        <v>10.38</v>
      </c>
      <c r="F767" t="n">
        <v>7.18</v>
      </c>
      <c r="G767" t="n">
        <v>53.88</v>
      </c>
      <c r="H767" t="n">
        <v>0.71</v>
      </c>
      <c r="I767" t="n">
        <v>8</v>
      </c>
      <c r="J767" t="n">
        <v>270.99</v>
      </c>
      <c r="K767" t="n">
        <v>59.19</v>
      </c>
      <c r="L767" t="n">
        <v>10.75</v>
      </c>
      <c r="M767" t="n">
        <v>6</v>
      </c>
      <c r="N767" t="n">
        <v>71.04000000000001</v>
      </c>
      <c r="O767" t="n">
        <v>33656.08</v>
      </c>
      <c r="P767" t="n">
        <v>99.52</v>
      </c>
      <c r="Q767" t="n">
        <v>605.84</v>
      </c>
      <c r="R767" t="n">
        <v>28.06</v>
      </c>
      <c r="S767" t="n">
        <v>21.88</v>
      </c>
      <c r="T767" t="n">
        <v>2068</v>
      </c>
      <c r="U767" t="n">
        <v>0.78</v>
      </c>
      <c r="V767" t="n">
        <v>0.86</v>
      </c>
      <c r="W767" t="n">
        <v>1</v>
      </c>
      <c r="X767" t="n">
        <v>0.13</v>
      </c>
      <c r="Y767" t="n">
        <v>1</v>
      </c>
      <c r="Z767" t="n">
        <v>10</v>
      </c>
    </row>
    <row r="768">
      <c r="A768" t="n">
        <v>40</v>
      </c>
      <c r="B768" t="n">
        <v>130</v>
      </c>
      <c r="C768" t="inlineStr">
        <is>
          <t xml:space="preserve">CONCLUIDO	</t>
        </is>
      </c>
      <c r="D768" t="n">
        <v>9.626200000000001</v>
      </c>
      <c r="E768" t="n">
        <v>10.39</v>
      </c>
      <c r="F768" t="n">
        <v>7.19</v>
      </c>
      <c r="G768" t="n">
        <v>53.94</v>
      </c>
      <c r="H768" t="n">
        <v>0.72</v>
      </c>
      <c r="I768" t="n">
        <v>8</v>
      </c>
      <c r="J768" t="n">
        <v>271.47</v>
      </c>
      <c r="K768" t="n">
        <v>59.19</v>
      </c>
      <c r="L768" t="n">
        <v>11</v>
      </c>
      <c r="M768" t="n">
        <v>6</v>
      </c>
      <c r="N768" t="n">
        <v>71.27</v>
      </c>
      <c r="O768" t="n">
        <v>33715.11</v>
      </c>
      <c r="P768" t="n">
        <v>98.84</v>
      </c>
      <c r="Q768" t="n">
        <v>605.84</v>
      </c>
      <c r="R768" t="n">
        <v>28.3</v>
      </c>
      <c r="S768" t="n">
        <v>21.88</v>
      </c>
      <c r="T768" t="n">
        <v>2186.68</v>
      </c>
      <c r="U768" t="n">
        <v>0.77</v>
      </c>
      <c r="V768" t="n">
        <v>0.86</v>
      </c>
      <c r="W768" t="n">
        <v>1</v>
      </c>
      <c r="X768" t="n">
        <v>0.13</v>
      </c>
      <c r="Y768" t="n">
        <v>1</v>
      </c>
      <c r="Z768" t="n">
        <v>10</v>
      </c>
    </row>
    <row r="769">
      <c r="A769" t="n">
        <v>41</v>
      </c>
      <c r="B769" t="n">
        <v>130</v>
      </c>
      <c r="C769" t="inlineStr">
        <is>
          <t xml:space="preserve">CONCLUIDO	</t>
        </is>
      </c>
      <c r="D769" t="n">
        <v>9.630000000000001</v>
      </c>
      <c r="E769" t="n">
        <v>10.38</v>
      </c>
      <c r="F769" t="n">
        <v>7.19</v>
      </c>
      <c r="G769" t="n">
        <v>53.91</v>
      </c>
      <c r="H769" t="n">
        <v>0.74</v>
      </c>
      <c r="I769" t="n">
        <v>8</v>
      </c>
      <c r="J769" t="n">
        <v>271.95</v>
      </c>
      <c r="K769" t="n">
        <v>59.19</v>
      </c>
      <c r="L769" t="n">
        <v>11.25</v>
      </c>
      <c r="M769" t="n">
        <v>6</v>
      </c>
      <c r="N769" t="n">
        <v>71.5</v>
      </c>
      <c r="O769" t="n">
        <v>33774.23</v>
      </c>
      <c r="P769" t="n">
        <v>98.2</v>
      </c>
      <c r="Q769" t="n">
        <v>605.84</v>
      </c>
      <c r="R769" t="n">
        <v>28.35</v>
      </c>
      <c r="S769" t="n">
        <v>21.88</v>
      </c>
      <c r="T769" t="n">
        <v>2211.87</v>
      </c>
      <c r="U769" t="n">
        <v>0.77</v>
      </c>
      <c r="V769" t="n">
        <v>0.86</v>
      </c>
      <c r="W769" t="n">
        <v>1</v>
      </c>
      <c r="X769" t="n">
        <v>0.13</v>
      </c>
      <c r="Y769" t="n">
        <v>1</v>
      </c>
      <c r="Z769" t="n">
        <v>10</v>
      </c>
    </row>
    <row r="770">
      <c r="A770" t="n">
        <v>42</v>
      </c>
      <c r="B770" t="n">
        <v>130</v>
      </c>
      <c r="C770" t="inlineStr">
        <is>
          <t xml:space="preserve">CONCLUIDO	</t>
        </is>
      </c>
      <c r="D770" t="n">
        <v>9.690200000000001</v>
      </c>
      <c r="E770" t="n">
        <v>10.32</v>
      </c>
      <c r="F770" t="n">
        <v>7.17</v>
      </c>
      <c r="G770" t="n">
        <v>61.48</v>
      </c>
      <c r="H770" t="n">
        <v>0.75</v>
      </c>
      <c r="I770" t="n">
        <v>7</v>
      </c>
      <c r="J770" t="n">
        <v>272.43</v>
      </c>
      <c r="K770" t="n">
        <v>59.19</v>
      </c>
      <c r="L770" t="n">
        <v>11.5</v>
      </c>
      <c r="M770" t="n">
        <v>5</v>
      </c>
      <c r="N770" t="n">
        <v>71.73</v>
      </c>
      <c r="O770" t="n">
        <v>33833.57</v>
      </c>
      <c r="P770" t="n">
        <v>96.36</v>
      </c>
      <c r="Q770" t="n">
        <v>605.86</v>
      </c>
      <c r="R770" t="n">
        <v>27.78</v>
      </c>
      <c r="S770" t="n">
        <v>21.88</v>
      </c>
      <c r="T770" t="n">
        <v>1929.83</v>
      </c>
      <c r="U770" t="n">
        <v>0.79</v>
      </c>
      <c r="V770" t="n">
        <v>0.86</v>
      </c>
      <c r="W770" t="n">
        <v>1</v>
      </c>
      <c r="X770" t="n">
        <v>0.11</v>
      </c>
      <c r="Y770" t="n">
        <v>1</v>
      </c>
      <c r="Z770" t="n">
        <v>10</v>
      </c>
    </row>
    <row r="771">
      <c r="A771" t="n">
        <v>43</v>
      </c>
      <c r="B771" t="n">
        <v>130</v>
      </c>
      <c r="C771" t="inlineStr">
        <is>
          <t xml:space="preserve">CONCLUIDO	</t>
        </is>
      </c>
      <c r="D771" t="n">
        <v>9.6904</v>
      </c>
      <c r="E771" t="n">
        <v>10.32</v>
      </c>
      <c r="F771" t="n">
        <v>7.17</v>
      </c>
      <c r="G771" t="n">
        <v>61.48</v>
      </c>
      <c r="H771" t="n">
        <v>0.77</v>
      </c>
      <c r="I771" t="n">
        <v>7</v>
      </c>
      <c r="J771" t="n">
        <v>272.91</v>
      </c>
      <c r="K771" t="n">
        <v>59.19</v>
      </c>
      <c r="L771" t="n">
        <v>11.75</v>
      </c>
      <c r="M771" t="n">
        <v>5</v>
      </c>
      <c r="N771" t="n">
        <v>71.95999999999999</v>
      </c>
      <c r="O771" t="n">
        <v>33892.87</v>
      </c>
      <c r="P771" t="n">
        <v>96.23999999999999</v>
      </c>
      <c r="Q771" t="n">
        <v>605.84</v>
      </c>
      <c r="R771" t="n">
        <v>27.75</v>
      </c>
      <c r="S771" t="n">
        <v>21.88</v>
      </c>
      <c r="T771" t="n">
        <v>1915.54</v>
      </c>
      <c r="U771" t="n">
        <v>0.79</v>
      </c>
      <c r="V771" t="n">
        <v>0.86</v>
      </c>
      <c r="W771" t="n">
        <v>1</v>
      </c>
      <c r="X771" t="n">
        <v>0.11</v>
      </c>
      <c r="Y771" t="n">
        <v>1</v>
      </c>
      <c r="Z771" t="n">
        <v>10</v>
      </c>
    </row>
    <row r="772">
      <c r="A772" t="n">
        <v>44</v>
      </c>
      <c r="B772" t="n">
        <v>130</v>
      </c>
      <c r="C772" t="inlineStr">
        <is>
          <t xml:space="preserve">CONCLUIDO	</t>
        </is>
      </c>
      <c r="D772" t="n">
        <v>9.681100000000001</v>
      </c>
      <c r="E772" t="n">
        <v>10.33</v>
      </c>
      <c r="F772" t="n">
        <v>7.18</v>
      </c>
      <c r="G772" t="n">
        <v>61.56</v>
      </c>
      <c r="H772" t="n">
        <v>0.78</v>
      </c>
      <c r="I772" t="n">
        <v>7</v>
      </c>
      <c r="J772" t="n">
        <v>273.39</v>
      </c>
      <c r="K772" t="n">
        <v>59.19</v>
      </c>
      <c r="L772" t="n">
        <v>12</v>
      </c>
      <c r="M772" t="n">
        <v>5</v>
      </c>
      <c r="N772" t="n">
        <v>72.2</v>
      </c>
      <c r="O772" t="n">
        <v>33952.26</v>
      </c>
      <c r="P772" t="n">
        <v>96.93000000000001</v>
      </c>
      <c r="Q772" t="n">
        <v>605.9</v>
      </c>
      <c r="R772" t="n">
        <v>28.04</v>
      </c>
      <c r="S772" t="n">
        <v>21.88</v>
      </c>
      <c r="T772" t="n">
        <v>2061.66</v>
      </c>
      <c r="U772" t="n">
        <v>0.78</v>
      </c>
      <c r="V772" t="n">
        <v>0.86</v>
      </c>
      <c r="W772" t="n">
        <v>1</v>
      </c>
      <c r="X772" t="n">
        <v>0.12</v>
      </c>
      <c r="Y772" t="n">
        <v>1</v>
      </c>
      <c r="Z772" t="n">
        <v>10</v>
      </c>
    </row>
    <row r="773">
      <c r="A773" t="n">
        <v>45</v>
      </c>
      <c r="B773" t="n">
        <v>130</v>
      </c>
      <c r="C773" t="inlineStr">
        <is>
          <t xml:space="preserve">CONCLUIDO	</t>
        </is>
      </c>
      <c r="D773" t="n">
        <v>9.673999999999999</v>
      </c>
      <c r="E773" t="n">
        <v>10.34</v>
      </c>
      <c r="F773" t="n">
        <v>7.19</v>
      </c>
      <c r="G773" t="n">
        <v>61.63</v>
      </c>
      <c r="H773" t="n">
        <v>0.8</v>
      </c>
      <c r="I773" t="n">
        <v>7</v>
      </c>
      <c r="J773" t="n">
        <v>273.87</v>
      </c>
      <c r="K773" t="n">
        <v>59.19</v>
      </c>
      <c r="L773" t="n">
        <v>12.25</v>
      </c>
      <c r="M773" t="n">
        <v>5</v>
      </c>
      <c r="N773" t="n">
        <v>72.43000000000001</v>
      </c>
      <c r="O773" t="n">
        <v>34011.74</v>
      </c>
      <c r="P773" t="n">
        <v>97.17</v>
      </c>
      <c r="Q773" t="n">
        <v>605.85</v>
      </c>
      <c r="R773" t="n">
        <v>28.22</v>
      </c>
      <c r="S773" t="n">
        <v>21.88</v>
      </c>
      <c r="T773" t="n">
        <v>2150.7</v>
      </c>
      <c r="U773" t="n">
        <v>0.78</v>
      </c>
      <c r="V773" t="n">
        <v>0.86</v>
      </c>
      <c r="W773" t="n">
        <v>1</v>
      </c>
      <c r="X773" t="n">
        <v>0.13</v>
      </c>
      <c r="Y773" t="n">
        <v>1</v>
      </c>
      <c r="Z773" t="n">
        <v>10</v>
      </c>
    </row>
    <row r="774">
      <c r="A774" t="n">
        <v>46</v>
      </c>
      <c r="B774" t="n">
        <v>130</v>
      </c>
      <c r="C774" t="inlineStr">
        <is>
          <t xml:space="preserve">CONCLUIDO	</t>
        </is>
      </c>
      <c r="D774" t="n">
        <v>9.693099999999999</v>
      </c>
      <c r="E774" t="n">
        <v>10.32</v>
      </c>
      <c r="F774" t="n">
        <v>7.17</v>
      </c>
      <c r="G774" t="n">
        <v>61.45</v>
      </c>
      <c r="H774" t="n">
        <v>0.8100000000000001</v>
      </c>
      <c r="I774" t="n">
        <v>7</v>
      </c>
      <c r="J774" t="n">
        <v>274.35</v>
      </c>
      <c r="K774" t="n">
        <v>59.19</v>
      </c>
      <c r="L774" t="n">
        <v>12.5</v>
      </c>
      <c r="M774" t="n">
        <v>5</v>
      </c>
      <c r="N774" t="n">
        <v>72.66</v>
      </c>
      <c r="O774" t="n">
        <v>34071.31</v>
      </c>
      <c r="P774" t="n">
        <v>96.45</v>
      </c>
      <c r="Q774" t="n">
        <v>605.84</v>
      </c>
      <c r="R774" t="n">
        <v>27.71</v>
      </c>
      <c r="S774" t="n">
        <v>21.88</v>
      </c>
      <c r="T774" t="n">
        <v>1896.27</v>
      </c>
      <c r="U774" t="n">
        <v>0.79</v>
      </c>
      <c r="V774" t="n">
        <v>0.86</v>
      </c>
      <c r="W774" t="n">
        <v>1</v>
      </c>
      <c r="X774" t="n">
        <v>0.11</v>
      </c>
      <c r="Y774" t="n">
        <v>1</v>
      </c>
      <c r="Z774" t="n">
        <v>10</v>
      </c>
    </row>
    <row r="775">
      <c r="A775" t="n">
        <v>47</v>
      </c>
      <c r="B775" t="n">
        <v>130</v>
      </c>
      <c r="C775" t="inlineStr">
        <is>
          <t xml:space="preserve">CONCLUIDO	</t>
        </is>
      </c>
      <c r="D775" t="n">
        <v>9.6837</v>
      </c>
      <c r="E775" t="n">
        <v>10.33</v>
      </c>
      <c r="F775" t="n">
        <v>7.18</v>
      </c>
      <c r="G775" t="n">
        <v>61.54</v>
      </c>
      <c r="H775" t="n">
        <v>0.83</v>
      </c>
      <c r="I775" t="n">
        <v>7</v>
      </c>
      <c r="J775" t="n">
        <v>274.84</v>
      </c>
      <c r="K775" t="n">
        <v>59.19</v>
      </c>
      <c r="L775" t="n">
        <v>12.75</v>
      </c>
      <c r="M775" t="n">
        <v>5</v>
      </c>
      <c r="N775" t="n">
        <v>72.89</v>
      </c>
      <c r="O775" t="n">
        <v>34130.98</v>
      </c>
      <c r="P775" t="n">
        <v>95.45</v>
      </c>
      <c r="Q775" t="n">
        <v>605.84</v>
      </c>
      <c r="R775" t="n">
        <v>28</v>
      </c>
      <c r="S775" t="n">
        <v>21.88</v>
      </c>
      <c r="T775" t="n">
        <v>2042.06</v>
      </c>
      <c r="U775" t="n">
        <v>0.78</v>
      </c>
      <c r="V775" t="n">
        <v>0.86</v>
      </c>
      <c r="W775" t="n">
        <v>1</v>
      </c>
      <c r="X775" t="n">
        <v>0.12</v>
      </c>
      <c r="Y775" t="n">
        <v>1</v>
      </c>
      <c r="Z775" t="n">
        <v>10</v>
      </c>
    </row>
    <row r="776">
      <c r="A776" t="n">
        <v>48</v>
      </c>
      <c r="B776" t="n">
        <v>130</v>
      </c>
      <c r="C776" t="inlineStr">
        <is>
          <t xml:space="preserve">CONCLUIDO	</t>
        </is>
      </c>
      <c r="D776" t="n">
        <v>9.6769</v>
      </c>
      <c r="E776" t="n">
        <v>10.33</v>
      </c>
      <c r="F776" t="n">
        <v>7.19</v>
      </c>
      <c r="G776" t="n">
        <v>61.6</v>
      </c>
      <c r="H776" t="n">
        <v>0.84</v>
      </c>
      <c r="I776" t="n">
        <v>7</v>
      </c>
      <c r="J776" t="n">
        <v>275.32</v>
      </c>
      <c r="K776" t="n">
        <v>59.19</v>
      </c>
      <c r="L776" t="n">
        <v>13</v>
      </c>
      <c r="M776" t="n">
        <v>4</v>
      </c>
      <c r="N776" t="n">
        <v>73.13</v>
      </c>
      <c r="O776" t="n">
        <v>34190.73</v>
      </c>
      <c r="P776" t="n">
        <v>95.13</v>
      </c>
      <c r="Q776" t="n">
        <v>605.84</v>
      </c>
      <c r="R776" t="n">
        <v>28.19</v>
      </c>
      <c r="S776" t="n">
        <v>21.88</v>
      </c>
      <c r="T776" t="n">
        <v>2135.45</v>
      </c>
      <c r="U776" t="n">
        <v>0.78</v>
      </c>
      <c r="V776" t="n">
        <v>0.86</v>
      </c>
      <c r="W776" t="n">
        <v>1</v>
      </c>
      <c r="X776" t="n">
        <v>0.13</v>
      </c>
      <c r="Y776" t="n">
        <v>1</v>
      </c>
      <c r="Z776" t="n">
        <v>10</v>
      </c>
    </row>
    <row r="777">
      <c r="A777" t="n">
        <v>49</v>
      </c>
      <c r="B777" t="n">
        <v>130</v>
      </c>
      <c r="C777" t="inlineStr">
        <is>
          <t xml:space="preserve">CONCLUIDO	</t>
        </is>
      </c>
      <c r="D777" t="n">
        <v>9.6831</v>
      </c>
      <c r="E777" t="n">
        <v>10.33</v>
      </c>
      <c r="F777" t="n">
        <v>7.18</v>
      </c>
      <c r="G777" t="n">
        <v>61.54</v>
      </c>
      <c r="H777" t="n">
        <v>0.86</v>
      </c>
      <c r="I777" t="n">
        <v>7</v>
      </c>
      <c r="J777" t="n">
        <v>275.81</v>
      </c>
      <c r="K777" t="n">
        <v>59.19</v>
      </c>
      <c r="L777" t="n">
        <v>13.25</v>
      </c>
      <c r="M777" t="n">
        <v>4</v>
      </c>
      <c r="N777" t="n">
        <v>73.36</v>
      </c>
      <c r="O777" t="n">
        <v>34250.57</v>
      </c>
      <c r="P777" t="n">
        <v>94.42</v>
      </c>
      <c r="Q777" t="n">
        <v>605.84</v>
      </c>
      <c r="R777" t="n">
        <v>27.89</v>
      </c>
      <c r="S777" t="n">
        <v>21.88</v>
      </c>
      <c r="T777" t="n">
        <v>1985.89</v>
      </c>
      <c r="U777" t="n">
        <v>0.78</v>
      </c>
      <c r="V777" t="n">
        <v>0.86</v>
      </c>
      <c r="W777" t="n">
        <v>1</v>
      </c>
      <c r="X777" t="n">
        <v>0.12</v>
      </c>
      <c r="Y777" t="n">
        <v>1</v>
      </c>
      <c r="Z777" t="n">
        <v>10</v>
      </c>
    </row>
    <row r="778">
      <c r="A778" t="n">
        <v>50</v>
      </c>
      <c r="B778" t="n">
        <v>130</v>
      </c>
      <c r="C778" t="inlineStr">
        <is>
          <t xml:space="preserve">CONCLUIDO	</t>
        </is>
      </c>
      <c r="D778" t="n">
        <v>9.757899999999999</v>
      </c>
      <c r="E778" t="n">
        <v>10.25</v>
      </c>
      <c r="F778" t="n">
        <v>7.15</v>
      </c>
      <c r="G778" t="n">
        <v>71.5</v>
      </c>
      <c r="H778" t="n">
        <v>0.87</v>
      </c>
      <c r="I778" t="n">
        <v>6</v>
      </c>
      <c r="J778" t="n">
        <v>276.29</v>
      </c>
      <c r="K778" t="n">
        <v>59.19</v>
      </c>
      <c r="L778" t="n">
        <v>13.5</v>
      </c>
      <c r="M778" t="n">
        <v>2</v>
      </c>
      <c r="N778" t="n">
        <v>73.59999999999999</v>
      </c>
      <c r="O778" t="n">
        <v>34310.51</v>
      </c>
      <c r="P778" t="n">
        <v>93.08</v>
      </c>
      <c r="Q778" t="n">
        <v>605.84</v>
      </c>
      <c r="R778" t="n">
        <v>26.95</v>
      </c>
      <c r="S778" t="n">
        <v>21.88</v>
      </c>
      <c r="T778" t="n">
        <v>1521.58</v>
      </c>
      <c r="U778" t="n">
        <v>0.8100000000000001</v>
      </c>
      <c r="V778" t="n">
        <v>0.87</v>
      </c>
      <c r="W778" t="n">
        <v>1</v>
      </c>
      <c r="X778" t="n">
        <v>0.09</v>
      </c>
      <c r="Y778" t="n">
        <v>1</v>
      </c>
      <c r="Z778" t="n">
        <v>10</v>
      </c>
    </row>
    <row r="779">
      <c r="A779" t="n">
        <v>51</v>
      </c>
      <c r="B779" t="n">
        <v>130</v>
      </c>
      <c r="C779" t="inlineStr">
        <is>
          <t xml:space="preserve">CONCLUIDO	</t>
        </is>
      </c>
      <c r="D779" t="n">
        <v>9.752700000000001</v>
      </c>
      <c r="E779" t="n">
        <v>10.25</v>
      </c>
      <c r="F779" t="n">
        <v>7.16</v>
      </c>
      <c r="G779" t="n">
        <v>71.55</v>
      </c>
      <c r="H779" t="n">
        <v>0.88</v>
      </c>
      <c r="I779" t="n">
        <v>6</v>
      </c>
      <c r="J779" t="n">
        <v>276.78</v>
      </c>
      <c r="K779" t="n">
        <v>59.19</v>
      </c>
      <c r="L779" t="n">
        <v>13.75</v>
      </c>
      <c r="M779" t="n">
        <v>2</v>
      </c>
      <c r="N779" t="n">
        <v>73.84</v>
      </c>
      <c r="O779" t="n">
        <v>34370.54</v>
      </c>
      <c r="P779" t="n">
        <v>93.33</v>
      </c>
      <c r="Q779" t="n">
        <v>605.84</v>
      </c>
      <c r="R779" t="n">
        <v>27.11</v>
      </c>
      <c r="S779" t="n">
        <v>21.88</v>
      </c>
      <c r="T779" t="n">
        <v>1601.29</v>
      </c>
      <c r="U779" t="n">
        <v>0.8100000000000001</v>
      </c>
      <c r="V779" t="n">
        <v>0.86</v>
      </c>
      <c r="W779" t="n">
        <v>1</v>
      </c>
      <c r="X779" t="n">
        <v>0.1</v>
      </c>
      <c r="Y779" t="n">
        <v>1</v>
      </c>
      <c r="Z779" t="n">
        <v>10</v>
      </c>
    </row>
    <row r="780">
      <c r="A780" t="n">
        <v>52</v>
      </c>
      <c r="B780" t="n">
        <v>130</v>
      </c>
      <c r="C780" t="inlineStr">
        <is>
          <t xml:space="preserve">CONCLUIDO	</t>
        </is>
      </c>
      <c r="D780" t="n">
        <v>9.7524</v>
      </c>
      <c r="E780" t="n">
        <v>10.25</v>
      </c>
      <c r="F780" t="n">
        <v>7.16</v>
      </c>
      <c r="G780" t="n">
        <v>71.56</v>
      </c>
      <c r="H780" t="n">
        <v>0.9</v>
      </c>
      <c r="I780" t="n">
        <v>6</v>
      </c>
      <c r="J780" t="n">
        <v>277.27</v>
      </c>
      <c r="K780" t="n">
        <v>59.19</v>
      </c>
      <c r="L780" t="n">
        <v>14</v>
      </c>
      <c r="M780" t="n">
        <v>2</v>
      </c>
      <c r="N780" t="n">
        <v>74.06999999999999</v>
      </c>
      <c r="O780" t="n">
        <v>34430.66</v>
      </c>
      <c r="P780" t="n">
        <v>93.59999999999999</v>
      </c>
      <c r="Q780" t="n">
        <v>605.84</v>
      </c>
      <c r="R780" t="n">
        <v>27.15</v>
      </c>
      <c r="S780" t="n">
        <v>21.88</v>
      </c>
      <c r="T780" t="n">
        <v>1622.98</v>
      </c>
      <c r="U780" t="n">
        <v>0.8100000000000001</v>
      </c>
      <c r="V780" t="n">
        <v>0.86</v>
      </c>
      <c r="W780" t="n">
        <v>1</v>
      </c>
      <c r="X780" t="n">
        <v>0.1</v>
      </c>
      <c r="Y780" t="n">
        <v>1</v>
      </c>
      <c r="Z780" t="n">
        <v>10</v>
      </c>
    </row>
    <row r="781">
      <c r="A781" t="n">
        <v>53</v>
      </c>
      <c r="B781" t="n">
        <v>130</v>
      </c>
      <c r="C781" t="inlineStr">
        <is>
          <t xml:space="preserve">CONCLUIDO	</t>
        </is>
      </c>
      <c r="D781" t="n">
        <v>9.749000000000001</v>
      </c>
      <c r="E781" t="n">
        <v>10.26</v>
      </c>
      <c r="F781" t="n">
        <v>7.16</v>
      </c>
      <c r="G781" t="n">
        <v>71.59</v>
      </c>
      <c r="H781" t="n">
        <v>0.91</v>
      </c>
      <c r="I781" t="n">
        <v>6</v>
      </c>
      <c r="J781" t="n">
        <v>277.76</v>
      </c>
      <c r="K781" t="n">
        <v>59.19</v>
      </c>
      <c r="L781" t="n">
        <v>14.25</v>
      </c>
      <c r="M781" t="n">
        <v>2</v>
      </c>
      <c r="N781" t="n">
        <v>74.31</v>
      </c>
      <c r="O781" t="n">
        <v>34490.87</v>
      </c>
      <c r="P781" t="n">
        <v>92.90000000000001</v>
      </c>
      <c r="Q781" t="n">
        <v>605.84</v>
      </c>
      <c r="R781" t="n">
        <v>27.25</v>
      </c>
      <c r="S781" t="n">
        <v>21.88</v>
      </c>
      <c r="T781" t="n">
        <v>1672.87</v>
      </c>
      <c r="U781" t="n">
        <v>0.8</v>
      </c>
      <c r="V781" t="n">
        <v>0.86</v>
      </c>
      <c r="W781" t="n">
        <v>1</v>
      </c>
      <c r="X781" t="n">
        <v>0.1</v>
      </c>
      <c r="Y781" t="n">
        <v>1</v>
      </c>
      <c r="Z781" t="n">
        <v>10</v>
      </c>
    </row>
    <row r="782">
      <c r="A782" t="n">
        <v>54</v>
      </c>
      <c r="B782" t="n">
        <v>130</v>
      </c>
      <c r="C782" t="inlineStr">
        <is>
          <t xml:space="preserve">CONCLUIDO	</t>
        </is>
      </c>
      <c r="D782" t="n">
        <v>9.7461</v>
      </c>
      <c r="E782" t="n">
        <v>10.26</v>
      </c>
      <c r="F782" t="n">
        <v>7.16</v>
      </c>
      <c r="G782" t="n">
        <v>71.62</v>
      </c>
      <c r="H782" t="n">
        <v>0.93</v>
      </c>
      <c r="I782" t="n">
        <v>6</v>
      </c>
      <c r="J782" t="n">
        <v>278.25</v>
      </c>
      <c r="K782" t="n">
        <v>59.19</v>
      </c>
      <c r="L782" t="n">
        <v>14.5</v>
      </c>
      <c r="M782" t="n">
        <v>1</v>
      </c>
      <c r="N782" t="n">
        <v>74.55</v>
      </c>
      <c r="O782" t="n">
        <v>34551.18</v>
      </c>
      <c r="P782" t="n">
        <v>92.94</v>
      </c>
      <c r="Q782" t="n">
        <v>605.84</v>
      </c>
      <c r="R782" t="n">
        <v>27.34</v>
      </c>
      <c r="S782" t="n">
        <v>21.88</v>
      </c>
      <c r="T782" t="n">
        <v>1717.28</v>
      </c>
      <c r="U782" t="n">
        <v>0.8</v>
      </c>
      <c r="V782" t="n">
        <v>0.86</v>
      </c>
      <c r="W782" t="n">
        <v>1</v>
      </c>
      <c r="X782" t="n">
        <v>0.1</v>
      </c>
      <c r="Y782" t="n">
        <v>1</v>
      </c>
      <c r="Z782" t="n">
        <v>10</v>
      </c>
    </row>
    <row r="783">
      <c r="A783" t="n">
        <v>55</v>
      </c>
      <c r="B783" t="n">
        <v>130</v>
      </c>
      <c r="C783" t="inlineStr">
        <is>
          <t xml:space="preserve">CONCLUIDO	</t>
        </is>
      </c>
      <c r="D783" t="n">
        <v>9.7424</v>
      </c>
      <c r="E783" t="n">
        <v>10.26</v>
      </c>
      <c r="F783" t="n">
        <v>7.17</v>
      </c>
      <c r="G783" t="n">
        <v>71.66</v>
      </c>
      <c r="H783" t="n">
        <v>0.9399999999999999</v>
      </c>
      <c r="I783" t="n">
        <v>6</v>
      </c>
      <c r="J783" t="n">
        <v>278.74</v>
      </c>
      <c r="K783" t="n">
        <v>59.19</v>
      </c>
      <c r="L783" t="n">
        <v>14.75</v>
      </c>
      <c r="M783" t="n">
        <v>1</v>
      </c>
      <c r="N783" t="n">
        <v>74.79000000000001</v>
      </c>
      <c r="O783" t="n">
        <v>34611.59</v>
      </c>
      <c r="P783" t="n">
        <v>92.86</v>
      </c>
      <c r="Q783" t="n">
        <v>605.86</v>
      </c>
      <c r="R783" t="n">
        <v>27.45</v>
      </c>
      <c r="S783" t="n">
        <v>21.88</v>
      </c>
      <c r="T783" t="n">
        <v>1774.13</v>
      </c>
      <c r="U783" t="n">
        <v>0.8</v>
      </c>
      <c r="V783" t="n">
        <v>0.86</v>
      </c>
      <c r="W783" t="n">
        <v>1</v>
      </c>
      <c r="X783" t="n">
        <v>0.11</v>
      </c>
      <c r="Y783" t="n">
        <v>1</v>
      </c>
      <c r="Z783" t="n">
        <v>10</v>
      </c>
    </row>
    <row r="784">
      <c r="A784" t="n">
        <v>56</v>
      </c>
      <c r="B784" t="n">
        <v>130</v>
      </c>
      <c r="C784" t="inlineStr">
        <is>
          <t xml:space="preserve">CONCLUIDO	</t>
        </is>
      </c>
      <c r="D784" t="n">
        <v>9.741300000000001</v>
      </c>
      <c r="E784" t="n">
        <v>10.27</v>
      </c>
      <c r="F784" t="n">
        <v>7.17</v>
      </c>
      <c r="G784" t="n">
        <v>71.67</v>
      </c>
      <c r="H784" t="n">
        <v>0.96</v>
      </c>
      <c r="I784" t="n">
        <v>6</v>
      </c>
      <c r="J784" t="n">
        <v>279.23</v>
      </c>
      <c r="K784" t="n">
        <v>59.19</v>
      </c>
      <c r="L784" t="n">
        <v>15</v>
      </c>
      <c r="M784" t="n">
        <v>0</v>
      </c>
      <c r="N784" t="n">
        <v>75.03</v>
      </c>
      <c r="O784" t="n">
        <v>34672.08</v>
      </c>
      <c r="P784" t="n">
        <v>92.79000000000001</v>
      </c>
      <c r="Q784" t="n">
        <v>605.89</v>
      </c>
      <c r="R784" t="n">
        <v>27.48</v>
      </c>
      <c r="S784" t="n">
        <v>21.88</v>
      </c>
      <c r="T784" t="n">
        <v>1786.18</v>
      </c>
      <c r="U784" t="n">
        <v>0.8</v>
      </c>
      <c r="V784" t="n">
        <v>0.86</v>
      </c>
      <c r="W784" t="n">
        <v>1</v>
      </c>
      <c r="X784" t="n">
        <v>0.11</v>
      </c>
      <c r="Y784" t="n">
        <v>1</v>
      </c>
      <c r="Z784" t="n">
        <v>10</v>
      </c>
    </row>
    <row r="785">
      <c r="A785" t="n">
        <v>0</v>
      </c>
      <c r="B785" t="n">
        <v>75</v>
      </c>
      <c r="C785" t="inlineStr">
        <is>
          <t xml:space="preserve">CONCLUIDO	</t>
        </is>
      </c>
      <c r="D785" t="n">
        <v>7.7015</v>
      </c>
      <c r="E785" t="n">
        <v>12.98</v>
      </c>
      <c r="F785" t="n">
        <v>8.51</v>
      </c>
      <c r="G785" t="n">
        <v>7.09</v>
      </c>
      <c r="H785" t="n">
        <v>0.12</v>
      </c>
      <c r="I785" t="n">
        <v>72</v>
      </c>
      <c r="J785" t="n">
        <v>150.44</v>
      </c>
      <c r="K785" t="n">
        <v>49.1</v>
      </c>
      <c r="L785" t="n">
        <v>1</v>
      </c>
      <c r="M785" t="n">
        <v>70</v>
      </c>
      <c r="N785" t="n">
        <v>25.34</v>
      </c>
      <c r="O785" t="n">
        <v>18787.76</v>
      </c>
      <c r="P785" t="n">
        <v>98.34</v>
      </c>
      <c r="Q785" t="n">
        <v>606.03</v>
      </c>
      <c r="R785" t="n">
        <v>69.45999999999999</v>
      </c>
      <c r="S785" t="n">
        <v>21.88</v>
      </c>
      <c r="T785" t="n">
        <v>22447.24</v>
      </c>
      <c r="U785" t="n">
        <v>0.32</v>
      </c>
      <c r="V785" t="n">
        <v>0.73</v>
      </c>
      <c r="W785" t="n">
        <v>1.1</v>
      </c>
      <c r="X785" t="n">
        <v>1.45</v>
      </c>
      <c r="Y785" t="n">
        <v>1</v>
      </c>
      <c r="Z785" t="n">
        <v>10</v>
      </c>
    </row>
    <row r="786">
      <c r="A786" t="n">
        <v>1</v>
      </c>
      <c r="B786" t="n">
        <v>75</v>
      </c>
      <c r="C786" t="inlineStr">
        <is>
          <t xml:space="preserve">CONCLUIDO	</t>
        </is>
      </c>
      <c r="D786" t="n">
        <v>8.2561</v>
      </c>
      <c r="E786" t="n">
        <v>12.11</v>
      </c>
      <c r="F786" t="n">
        <v>8.16</v>
      </c>
      <c r="G786" t="n">
        <v>8.9</v>
      </c>
      <c r="H786" t="n">
        <v>0.15</v>
      </c>
      <c r="I786" t="n">
        <v>55</v>
      </c>
      <c r="J786" t="n">
        <v>150.78</v>
      </c>
      <c r="K786" t="n">
        <v>49.1</v>
      </c>
      <c r="L786" t="n">
        <v>1.25</v>
      </c>
      <c r="M786" t="n">
        <v>53</v>
      </c>
      <c r="N786" t="n">
        <v>25.44</v>
      </c>
      <c r="O786" t="n">
        <v>18830.65</v>
      </c>
      <c r="P786" t="n">
        <v>93.28</v>
      </c>
      <c r="Q786" t="n">
        <v>606.02</v>
      </c>
      <c r="R786" t="n">
        <v>58.56</v>
      </c>
      <c r="S786" t="n">
        <v>21.88</v>
      </c>
      <c r="T786" t="n">
        <v>17081.11</v>
      </c>
      <c r="U786" t="n">
        <v>0.37</v>
      </c>
      <c r="V786" t="n">
        <v>0.76</v>
      </c>
      <c r="W786" t="n">
        <v>1.07</v>
      </c>
      <c r="X786" t="n">
        <v>1.1</v>
      </c>
      <c r="Y786" t="n">
        <v>1</v>
      </c>
      <c r="Z786" t="n">
        <v>10</v>
      </c>
    </row>
    <row r="787">
      <c r="A787" t="n">
        <v>2</v>
      </c>
      <c r="B787" t="n">
        <v>75</v>
      </c>
      <c r="C787" t="inlineStr">
        <is>
          <t xml:space="preserve">CONCLUIDO	</t>
        </is>
      </c>
      <c r="D787" t="n">
        <v>8.6478</v>
      </c>
      <c r="E787" t="n">
        <v>11.56</v>
      </c>
      <c r="F787" t="n">
        <v>7.94</v>
      </c>
      <c r="G787" t="n">
        <v>10.83</v>
      </c>
      <c r="H787" t="n">
        <v>0.18</v>
      </c>
      <c r="I787" t="n">
        <v>44</v>
      </c>
      <c r="J787" t="n">
        <v>151.13</v>
      </c>
      <c r="K787" t="n">
        <v>49.1</v>
      </c>
      <c r="L787" t="n">
        <v>1.5</v>
      </c>
      <c r="M787" t="n">
        <v>42</v>
      </c>
      <c r="N787" t="n">
        <v>25.54</v>
      </c>
      <c r="O787" t="n">
        <v>18873.58</v>
      </c>
      <c r="P787" t="n">
        <v>90.11</v>
      </c>
      <c r="Q787" t="n">
        <v>605.86</v>
      </c>
      <c r="R787" t="n">
        <v>51.76</v>
      </c>
      <c r="S787" t="n">
        <v>21.88</v>
      </c>
      <c r="T787" t="n">
        <v>13736.74</v>
      </c>
      <c r="U787" t="n">
        <v>0.42</v>
      </c>
      <c r="V787" t="n">
        <v>0.78</v>
      </c>
      <c r="W787" t="n">
        <v>1.06</v>
      </c>
      <c r="X787" t="n">
        <v>0.88</v>
      </c>
      <c r="Y787" t="n">
        <v>1</v>
      </c>
      <c r="Z787" t="n">
        <v>10</v>
      </c>
    </row>
    <row r="788">
      <c r="A788" t="n">
        <v>3</v>
      </c>
      <c r="B788" t="n">
        <v>75</v>
      </c>
      <c r="C788" t="inlineStr">
        <is>
          <t xml:space="preserve">CONCLUIDO	</t>
        </is>
      </c>
      <c r="D788" t="n">
        <v>8.936299999999999</v>
      </c>
      <c r="E788" t="n">
        <v>11.19</v>
      </c>
      <c r="F788" t="n">
        <v>7.78</v>
      </c>
      <c r="G788" t="n">
        <v>12.62</v>
      </c>
      <c r="H788" t="n">
        <v>0.2</v>
      </c>
      <c r="I788" t="n">
        <v>37</v>
      </c>
      <c r="J788" t="n">
        <v>151.48</v>
      </c>
      <c r="K788" t="n">
        <v>49.1</v>
      </c>
      <c r="L788" t="n">
        <v>1.75</v>
      </c>
      <c r="M788" t="n">
        <v>35</v>
      </c>
      <c r="N788" t="n">
        <v>25.64</v>
      </c>
      <c r="O788" t="n">
        <v>18916.54</v>
      </c>
      <c r="P788" t="n">
        <v>87.52</v>
      </c>
      <c r="Q788" t="n">
        <v>605.9</v>
      </c>
      <c r="R788" t="n">
        <v>46.45</v>
      </c>
      <c r="S788" t="n">
        <v>21.88</v>
      </c>
      <c r="T788" t="n">
        <v>11118.82</v>
      </c>
      <c r="U788" t="n">
        <v>0.47</v>
      </c>
      <c r="V788" t="n">
        <v>0.79</v>
      </c>
      <c r="W788" t="n">
        <v>1.06</v>
      </c>
      <c r="X788" t="n">
        <v>0.72</v>
      </c>
      <c r="Y788" t="n">
        <v>1</v>
      </c>
      <c r="Z788" t="n">
        <v>10</v>
      </c>
    </row>
    <row r="789">
      <c r="A789" t="n">
        <v>4</v>
      </c>
      <c r="B789" t="n">
        <v>75</v>
      </c>
      <c r="C789" t="inlineStr">
        <is>
          <t xml:space="preserve">CONCLUIDO	</t>
        </is>
      </c>
      <c r="D789" t="n">
        <v>9.1419</v>
      </c>
      <c r="E789" t="n">
        <v>10.94</v>
      </c>
      <c r="F789" t="n">
        <v>7.68</v>
      </c>
      <c r="G789" t="n">
        <v>14.41</v>
      </c>
      <c r="H789" t="n">
        <v>0.23</v>
      </c>
      <c r="I789" t="n">
        <v>32</v>
      </c>
      <c r="J789" t="n">
        <v>151.83</v>
      </c>
      <c r="K789" t="n">
        <v>49.1</v>
      </c>
      <c r="L789" t="n">
        <v>2</v>
      </c>
      <c r="M789" t="n">
        <v>30</v>
      </c>
      <c r="N789" t="n">
        <v>25.73</v>
      </c>
      <c r="O789" t="n">
        <v>18959.54</v>
      </c>
      <c r="P789" t="n">
        <v>85.55</v>
      </c>
      <c r="Q789" t="n">
        <v>605.89</v>
      </c>
      <c r="R789" t="n">
        <v>43.78</v>
      </c>
      <c r="S789" t="n">
        <v>21.88</v>
      </c>
      <c r="T789" t="n">
        <v>9807.07</v>
      </c>
      <c r="U789" t="n">
        <v>0.5</v>
      </c>
      <c r="V789" t="n">
        <v>0.8100000000000001</v>
      </c>
      <c r="W789" t="n">
        <v>1.04</v>
      </c>
      <c r="X789" t="n">
        <v>0.63</v>
      </c>
      <c r="Y789" t="n">
        <v>1</v>
      </c>
      <c r="Z789" t="n">
        <v>10</v>
      </c>
    </row>
    <row r="790">
      <c r="A790" t="n">
        <v>5</v>
      </c>
      <c r="B790" t="n">
        <v>75</v>
      </c>
      <c r="C790" t="inlineStr">
        <is>
          <t xml:space="preserve">CONCLUIDO	</t>
        </is>
      </c>
      <c r="D790" t="n">
        <v>9.317</v>
      </c>
      <c r="E790" t="n">
        <v>10.73</v>
      </c>
      <c r="F790" t="n">
        <v>7.6</v>
      </c>
      <c r="G790" t="n">
        <v>16.29</v>
      </c>
      <c r="H790" t="n">
        <v>0.26</v>
      </c>
      <c r="I790" t="n">
        <v>28</v>
      </c>
      <c r="J790" t="n">
        <v>152.18</v>
      </c>
      <c r="K790" t="n">
        <v>49.1</v>
      </c>
      <c r="L790" t="n">
        <v>2.25</v>
      </c>
      <c r="M790" t="n">
        <v>26</v>
      </c>
      <c r="N790" t="n">
        <v>25.83</v>
      </c>
      <c r="O790" t="n">
        <v>19002.56</v>
      </c>
      <c r="P790" t="n">
        <v>83.47</v>
      </c>
      <c r="Q790" t="n">
        <v>605.89</v>
      </c>
      <c r="R790" t="n">
        <v>41.2</v>
      </c>
      <c r="S790" t="n">
        <v>21.88</v>
      </c>
      <c r="T790" t="n">
        <v>8536.33</v>
      </c>
      <c r="U790" t="n">
        <v>0.53</v>
      </c>
      <c r="V790" t="n">
        <v>0.8100000000000001</v>
      </c>
      <c r="W790" t="n">
        <v>1.03</v>
      </c>
      <c r="X790" t="n">
        <v>0.54</v>
      </c>
      <c r="Y790" t="n">
        <v>1</v>
      </c>
      <c r="Z790" t="n">
        <v>10</v>
      </c>
    </row>
    <row r="791">
      <c r="A791" t="n">
        <v>6</v>
      </c>
      <c r="B791" t="n">
        <v>75</v>
      </c>
      <c r="C791" t="inlineStr">
        <is>
          <t xml:space="preserve">CONCLUIDO	</t>
        </is>
      </c>
      <c r="D791" t="n">
        <v>9.456300000000001</v>
      </c>
      <c r="E791" t="n">
        <v>10.58</v>
      </c>
      <c r="F791" t="n">
        <v>7.53</v>
      </c>
      <c r="G791" t="n">
        <v>18.08</v>
      </c>
      <c r="H791" t="n">
        <v>0.29</v>
      </c>
      <c r="I791" t="n">
        <v>25</v>
      </c>
      <c r="J791" t="n">
        <v>152.53</v>
      </c>
      <c r="K791" t="n">
        <v>49.1</v>
      </c>
      <c r="L791" t="n">
        <v>2.5</v>
      </c>
      <c r="M791" t="n">
        <v>23</v>
      </c>
      <c r="N791" t="n">
        <v>25.93</v>
      </c>
      <c r="O791" t="n">
        <v>19045.63</v>
      </c>
      <c r="P791" t="n">
        <v>81.98</v>
      </c>
      <c r="Q791" t="n">
        <v>605.85</v>
      </c>
      <c r="R791" t="n">
        <v>39.13</v>
      </c>
      <c r="S791" t="n">
        <v>21.88</v>
      </c>
      <c r="T791" t="n">
        <v>7518.87</v>
      </c>
      <c r="U791" t="n">
        <v>0.5600000000000001</v>
      </c>
      <c r="V791" t="n">
        <v>0.82</v>
      </c>
      <c r="W791" t="n">
        <v>1.03</v>
      </c>
      <c r="X791" t="n">
        <v>0.48</v>
      </c>
      <c r="Y791" t="n">
        <v>1</v>
      </c>
      <c r="Z791" t="n">
        <v>10</v>
      </c>
    </row>
    <row r="792">
      <c r="A792" t="n">
        <v>7</v>
      </c>
      <c r="B792" t="n">
        <v>75</v>
      </c>
      <c r="C792" t="inlineStr">
        <is>
          <t xml:space="preserve">CONCLUIDO	</t>
        </is>
      </c>
      <c r="D792" t="n">
        <v>9.5913</v>
      </c>
      <c r="E792" t="n">
        <v>10.43</v>
      </c>
      <c r="F792" t="n">
        <v>7.48</v>
      </c>
      <c r="G792" t="n">
        <v>20.39</v>
      </c>
      <c r="H792" t="n">
        <v>0.32</v>
      </c>
      <c r="I792" t="n">
        <v>22</v>
      </c>
      <c r="J792" t="n">
        <v>152.88</v>
      </c>
      <c r="K792" t="n">
        <v>49.1</v>
      </c>
      <c r="L792" t="n">
        <v>2.75</v>
      </c>
      <c r="M792" t="n">
        <v>20</v>
      </c>
      <c r="N792" t="n">
        <v>26.03</v>
      </c>
      <c r="O792" t="n">
        <v>19088.72</v>
      </c>
      <c r="P792" t="n">
        <v>80.56999999999999</v>
      </c>
      <c r="Q792" t="n">
        <v>605.98</v>
      </c>
      <c r="R792" t="n">
        <v>37.25</v>
      </c>
      <c r="S792" t="n">
        <v>21.88</v>
      </c>
      <c r="T792" t="n">
        <v>6594.13</v>
      </c>
      <c r="U792" t="n">
        <v>0.59</v>
      </c>
      <c r="V792" t="n">
        <v>0.83</v>
      </c>
      <c r="W792" t="n">
        <v>1.02</v>
      </c>
      <c r="X792" t="n">
        <v>0.42</v>
      </c>
      <c r="Y792" t="n">
        <v>1</v>
      </c>
      <c r="Z792" t="n">
        <v>10</v>
      </c>
    </row>
    <row r="793">
      <c r="A793" t="n">
        <v>8</v>
      </c>
      <c r="B793" t="n">
        <v>75</v>
      </c>
      <c r="C793" t="inlineStr">
        <is>
          <t xml:space="preserve">CONCLUIDO	</t>
        </is>
      </c>
      <c r="D793" t="n">
        <v>9.6785</v>
      </c>
      <c r="E793" t="n">
        <v>10.33</v>
      </c>
      <c r="F793" t="n">
        <v>7.44</v>
      </c>
      <c r="G793" t="n">
        <v>22.33</v>
      </c>
      <c r="H793" t="n">
        <v>0.35</v>
      </c>
      <c r="I793" t="n">
        <v>20</v>
      </c>
      <c r="J793" t="n">
        <v>153.23</v>
      </c>
      <c r="K793" t="n">
        <v>49.1</v>
      </c>
      <c r="L793" t="n">
        <v>3</v>
      </c>
      <c r="M793" t="n">
        <v>18</v>
      </c>
      <c r="N793" t="n">
        <v>26.13</v>
      </c>
      <c r="O793" t="n">
        <v>19131.85</v>
      </c>
      <c r="P793" t="n">
        <v>79.38</v>
      </c>
      <c r="Q793" t="n">
        <v>605.85</v>
      </c>
      <c r="R793" t="n">
        <v>36.15</v>
      </c>
      <c r="S793" t="n">
        <v>21.88</v>
      </c>
      <c r="T793" t="n">
        <v>6053.43</v>
      </c>
      <c r="U793" t="n">
        <v>0.61</v>
      </c>
      <c r="V793" t="n">
        <v>0.83</v>
      </c>
      <c r="W793" t="n">
        <v>1.02</v>
      </c>
      <c r="X793" t="n">
        <v>0.39</v>
      </c>
      <c r="Y793" t="n">
        <v>1</v>
      </c>
      <c r="Z793" t="n">
        <v>10</v>
      </c>
    </row>
    <row r="794">
      <c r="A794" t="n">
        <v>9</v>
      </c>
      <c r="B794" t="n">
        <v>75</v>
      </c>
      <c r="C794" t="inlineStr">
        <is>
          <t xml:space="preserve">CONCLUIDO	</t>
        </is>
      </c>
      <c r="D794" t="n">
        <v>9.73</v>
      </c>
      <c r="E794" t="n">
        <v>10.28</v>
      </c>
      <c r="F794" t="n">
        <v>7.42</v>
      </c>
      <c r="G794" t="n">
        <v>23.43</v>
      </c>
      <c r="H794" t="n">
        <v>0.37</v>
      </c>
      <c r="I794" t="n">
        <v>19</v>
      </c>
      <c r="J794" t="n">
        <v>153.58</v>
      </c>
      <c r="K794" t="n">
        <v>49.1</v>
      </c>
      <c r="L794" t="n">
        <v>3.25</v>
      </c>
      <c r="M794" t="n">
        <v>17</v>
      </c>
      <c r="N794" t="n">
        <v>26.23</v>
      </c>
      <c r="O794" t="n">
        <v>19175.02</v>
      </c>
      <c r="P794" t="n">
        <v>77.79000000000001</v>
      </c>
      <c r="Q794" t="n">
        <v>605.85</v>
      </c>
      <c r="R794" t="n">
        <v>35.66</v>
      </c>
      <c r="S794" t="n">
        <v>21.88</v>
      </c>
      <c r="T794" t="n">
        <v>5810.44</v>
      </c>
      <c r="U794" t="n">
        <v>0.61</v>
      </c>
      <c r="V794" t="n">
        <v>0.83</v>
      </c>
      <c r="W794" t="n">
        <v>1.01</v>
      </c>
      <c r="X794" t="n">
        <v>0.36</v>
      </c>
      <c r="Y794" t="n">
        <v>1</v>
      </c>
      <c r="Z794" t="n">
        <v>10</v>
      </c>
    </row>
    <row r="795">
      <c r="A795" t="n">
        <v>10</v>
      </c>
      <c r="B795" t="n">
        <v>75</v>
      </c>
      <c r="C795" t="inlineStr">
        <is>
          <t xml:space="preserve">CONCLUIDO	</t>
        </is>
      </c>
      <c r="D795" t="n">
        <v>9.817</v>
      </c>
      <c r="E795" t="n">
        <v>10.19</v>
      </c>
      <c r="F795" t="n">
        <v>7.39</v>
      </c>
      <c r="G795" t="n">
        <v>26.08</v>
      </c>
      <c r="H795" t="n">
        <v>0.4</v>
      </c>
      <c r="I795" t="n">
        <v>17</v>
      </c>
      <c r="J795" t="n">
        <v>153.93</v>
      </c>
      <c r="K795" t="n">
        <v>49.1</v>
      </c>
      <c r="L795" t="n">
        <v>3.5</v>
      </c>
      <c r="M795" t="n">
        <v>15</v>
      </c>
      <c r="N795" t="n">
        <v>26.33</v>
      </c>
      <c r="O795" t="n">
        <v>19218.22</v>
      </c>
      <c r="P795" t="n">
        <v>76.81</v>
      </c>
      <c r="Q795" t="n">
        <v>605.84</v>
      </c>
      <c r="R795" t="n">
        <v>34.76</v>
      </c>
      <c r="S795" t="n">
        <v>21.88</v>
      </c>
      <c r="T795" t="n">
        <v>5372.77</v>
      </c>
      <c r="U795" t="n">
        <v>0.63</v>
      </c>
      <c r="V795" t="n">
        <v>0.84</v>
      </c>
      <c r="W795" t="n">
        <v>1.01</v>
      </c>
      <c r="X795" t="n">
        <v>0.33</v>
      </c>
      <c r="Y795" t="n">
        <v>1</v>
      </c>
      <c r="Z795" t="n">
        <v>10</v>
      </c>
    </row>
    <row r="796">
      <c r="A796" t="n">
        <v>11</v>
      </c>
      <c r="B796" t="n">
        <v>75</v>
      </c>
      <c r="C796" t="inlineStr">
        <is>
          <t xml:space="preserve">CONCLUIDO	</t>
        </is>
      </c>
      <c r="D796" t="n">
        <v>9.8736</v>
      </c>
      <c r="E796" t="n">
        <v>10.13</v>
      </c>
      <c r="F796" t="n">
        <v>7.36</v>
      </c>
      <c r="G796" t="n">
        <v>27.61</v>
      </c>
      <c r="H796" t="n">
        <v>0.43</v>
      </c>
      <c r="I796" t="n">
        <v>16</v>
      </c>
      <c r="J796" t="n">
        <v>154.28</v>
      </c>
      <c r="K796" t="n">
        <v>49.1</v>
      </c>
      <c r="L796" t="n">
        <v>3.75</v>
      </c>
      <c r="M796" t="n">
        <v>14</v>
      </c>
      <c r="N796" t="n">
        <v>26.43</v>
      </c>
      <c r="O796" t="n">
        <v>19261.45</v>
      </c>
      <c r="P796" t="n">
        <v>75.48</v>
      </c>
      <c r="Q796" t="n">
        <v>605.84</v>
      </c>
      <c r="R796" t="n">
        <v>33.89</v>
      </c>
      <c r="S796" t="n">
        <v>21.88</v>
      </c>
      <c r="T796" t="n">
        <v>4941.43</v>
      </c>
      <c r="U796" t="n">
        <v>0.65</v>
      </c>
      <c r="V796" t="n">
        <v>0.84</v>
      </c>
      <c r="W796" t="n">
        <v>1.01</v>
      </c>
      <c r="X796" t="n">
        <v>0.3</v>
      </c>
      <c r="Y796" t="n">
        <v>1</v>
      </c>
      <c r="Z796" t="n">
        <v>10</v>
      </c>
    </row>
    <row r="797">
      <c r="A797" t="n">
        <v>12</v>
      </c>
      <c r="B797" t="n">
        <v>75</v>
      </c>
      <c r="C797" t="inlineStr">
        <is>
          <t xml:space="preserve">CONCLUIDO	</t>
        </is>
      </c>
      <c r="D797" t="n">
        <v>9.936</v>
      </c>
      <c r="E797" t="n">
        <v>10.06</v>
      </c>
      <c r="F797" t="n">
        <v>7.33</v>
      </c>
      <c r="G797" t="n">
        <v>29.32</v>
      </c>
      <c r="H797" t="n">
        <v>0.46</v>
      </c>
      <c r="I797" t="n">
        <v>15</v>
      </c>
      <c r="J797" t="n">
        <v>154.63</v>
      </c>
      <c r="K797" t="n">
        <v>49.1</v>
      </c>
      <c r="L797" t="n">
        <v>4</v>
      </c>
      <c r="M797" t="n">
        <v>13</v>
      </c>
      <c r="N797" t="n">
        <v>26.53</v>
      </c>
      <c r="O797" t="n">
        <v>19304.72</v>
      </c>
      <c r="P797" t="n">
        <v>73.90000000000001</v>
      </c>
      <c r="Q797" t="n">
        <v>605.9</v>
      </c>
      <c r="R797" t="n">
        <v>32.68</v>
      </c>
      <c r="S797" t="n">
        <v>21.88</v>
      </c>
      <c r="T797" t="n">
        <v>4340.64</v>
      </c>
      <c r="U797" t="n">
        <v>0.67</v>
      </c>
      <c r="V797" t="n">
        <v>0.84</v>
      </c>
      <c r="W797" t="n">
        <v>1.01</v>
      </c>
      <c r="X797" t="n">
        <v>0.27</v>
      </c>
      <c r="Y797" t="n">
        <v>1</v>
      </c>
      <c r="Z797" t="n">
        <v>10</v>
      </c>
    </row>
    <row r="798">
      <c r="A798" t="n">
        <v>13</v>
      </c>
      <c r="B798" t="n">
        <v>75</v>
      </c>
      <c r="C798" t="inlineStr">
        <is>
          <t xml:space="preserve">CONCLUIDO	</t>
        </is>
      </c>
      <c r="D798" t="n">
        <v>9.974500000000001</v>
      </c>
      <c r="E798" t="n">
        <v>10.03</v>
      </c>
      <c r="F798" t="n">
        <v>7.32</v>
      </c>
      <c r="G798" t="n">
        <v>31.38</v>
      </c>
      <c r="H798" t="n">
        <v>0.49</v>
      </c>
      <c r="I798" t="n">
        <v>14</v>
      </c>
      <c r="J798" t="n">
        <v>154.98</v>
      </c>
      <c r="K798" t="n">
        <v>49.1</v>
      </c>
      <c r="L798" t="n">
        <v>4.25</v>
      </c>
      <c r="M798" t="n">
        <v>12</v>
      </c>
      <c r="N798" t="n">
        <v>26.63</v>
      </c>
      <c r="O798" t="n">
        <v>19348.03</v>
      </c>
      <c r="P798" t="n">
        <v>73.43000000000001</v>
      </c>
      <c r="Q798" t="n">
        <v>605.87</v>
      </c>
      <c r="R798" t="n">
        <v>32.47</v>
      </c>
      <c r="S798" t="n">
        <v>21.88</v>
      </c>
      <c r="T798" t="n">
        <v>4242.69</v>
      </c>
      <c r="U798" t="n">
        <v>0.67</v>
      </c>
      <c r="V798" t="n">
        <v>0.84</v>
      </c>
      <c r="W798" t="n">
        <v>1.01</v>
      </c>
      <c r="X798" t="n">
        <v>0.26</v>
      </c>
      <c r="Y798" t="n">
        <v>1</v>
      </c>
      <c r="Z798" t="n">
        <v>10</v>
      </c>
    </row>
    <row r="799">
      <c r="A799" t="n">
        <v>14</v>
      </c>
      <c r="B799" t="n">
        <v>75</v>
      </c>
      <c r="C799" t="inlineStr">
        <is>
          <t xml:space="preserve">CONCLUIDO	</t>
        </is>
      </c>
      <c r="D799" t="n">
        <v>10.0245</v>
      </c>
      <c r="E799" t="n">
        <v>9.98</v>
      </c>
      <c r="F799" t="n">
        <v>7.3</v>
      </c>
      <c r="G799" t="n">
        <v>33.7</v>
      </c>
      <c r="H799" t="n">
        <v>0.51</v>
      </c>
      <c r="I799" t="n">
        <v>13</v>
      </c>
      <c r="J799" t="n">
        <v>155.33</v>
      </c>
      <c r="K799" t="n">
        <v>49.1</v>
      </c>
      <c r="L799" t="n">
        <v>4.5</v>
      </c>
      <c r="M799" t="n">
        <v>11</v>
      </c>
      <c r="N799" t="n">
        <v>26.74</v>
      </c>
      <c r="O799" t="n">
        <v>19391.36</v>
      </c>
      <c r="P799" t="n">
        <v>72.28</v>
      </c>
      <c r="Q799" t="n">
        <v>605.87</v>
      </c>
      <c r="R799" t="n">
        <v>31.88</v>
      </c>
      <c r="S799" t="n">
        <v>21.88</v>
      </c>
      <c r="T799" t="n">
        <v>3952.42</v>
      </c>
      <c r="U799" t="n">
        <v>0.6899999999999999</v>
      </c>
      <c r="V799" t="n">
        <v>0.85</v>
      </c>
      <c r="W799" t="n">
        <v>1.01</v>
      </c>
      <c r="X799" t="n">
        <v>0.24</v>
      </c>
      <c r="Y799" t="n">
        <v>1</v>
      </c>
      <c r="Z799" t="n">
        <v>10</v>
      </c>
    </row>
    <row r="800">
      <c r="A800" t="n">
        <v>15</v>
      </c>
      <c r="B800" t="n">
        <v>75</v>
      </c>
      <c r="C800" t="inlineStr">
        <is>
          <t xml:space="preserve">CONCLUIDO	</t>
        </is>
      </c>
      <c r="D800" t="n">
        <v>10.0795</v>
      </c>
      <c r="E800" t="n">
        <v>9.92</v>
      </c>
      <c r="F800" t="n">
        <v>7.28</v>
      </c>
      <c r="G800" t="n">
        <v>36.39</v>
      </c>
      <c r="H800" t="n">
        <v>0.54</v>
      </c>
      <c r="I800" t="n">
        <v>12</v>
      </c>
      <c r="J800" t="n">
        <v>155.68</v>
      </c>
      <c r="K800" t="n">
        <v>49.1</v>
      </c>
      <c r="L800" t="n">
        <v>4.75</v>
      </c>
      <c r="M800" t="n">
        <v>10</v>
      </c>
      <c r="N800" t="n">
        <v>26.84</v>
      </c>
      <c r="O800" t="n">
        <v>19434.74</v>
      </c>
      <c r="P800" t="n">
        <v>70.58</v>
      </c>
      <c r="Q800" t="n">
        <v>605.89</v>
      </c>
      <c r="R800" t="n">
        <v>31.11</v>
      </c>
      <c r="S800" t="n">
        <v>21.88</v>
      </c>
      <c r="T800" t="n">
        <v>3570.73</v>
      </c>
      <c r="U800" t="n">
        <v>0.7</v>
      </c>
      <c r="V800" t="n">
        <v>0.85</v>
      </c>
      <c r="W800" t="n">
        <v>1.01</v>
      </c>
      <c r="X800" t="n">
        <v>0.22</v>
      </c>
      <c r="Y800" t="n">
        <v>1</v>
      </c>
      <c r="Z800" t="n">
        <v>10</v>
      </c>
    </row>
    <row r="801">
      <c r="A801" t="n">
        <v>16</v>
      </c>
      <c r="B801" t="n">
        <v>75</v>
      </c>
      <c r="C801" t="inlineStr">
        <is>
          <t xml:space="preserve">CONCLUIDO	</t>
        </is>
      </c>
      <c r="D801" t="n">
        <v>10.1414</v>
      </c>
      <c r="E801" t="n">
        <v>9.859999999999999</v>
      </c>
      <c r="F801" t="n">
        <v>7.25</v>
      </c>
      <c r="G801" t="n">
        <v>39.53</v>
      </c>
      <c r="H801" t="n">
        <v>0.57</v>
      </c>
      <c r="I801" t="n">
        <v>11</v>
      </c>
      <c r="J801" t="n">
        <v>156.03</v>
      </c>
      <c r="K801" t="n">
        <v>49.1</v>
      </c>
      <c r="L801" t="n">
        <v>5</v>
      </c>
      <c r="M801" t="n">
        <v>9</v>
      </c>
      <c r="N801" t="n">
        <v>26.94</v>
      </c>
      <c r="O801" t="n">
        <v>19478.15</v>
      </c>
      <c r="P801" t="n">
        <v>69.45</v>
      </c>
      <c r="Q801" t="n">
        <v>605.84</v>
      </c>
      <c r="R801" t="n">
        <v>30.01</v>
      </c>
      <c r="S801" t="n">
        <v>21.88</v>
      </c>
      <c r="T801" t="n">
        <v>3025.39</v>
      </c>
      <c r="U801" t="n">
        <v>0.73</v>
      </c>
      <c r="V801" t="n">
        <v>0.85</v>
      </c>
      <c r="W801" t="n">
        <v>1.01</v>
      </c>
      <c r="X801" t="n">
        <v>0.19</v>
      </c>
      <c r="Y801" t="n">
        <v>1</v>
      </c>
      <c r="Z801" t="n">
        <v>10</v>
      </c>
    </row>
    <row r="802">
      <c r="A802" t="n">
        <v>17</v>
      </c>
      <c r="B802" t="n">
        <v>75</v>
      </c>
      <c r="C802" t="inlineStr">
        <is>
          <t xml:space="preserve">CONCLUIDO	</t>
        </is>
      </c>
      <c r="D802" t="n">
        <v>10.1291</v>
      </c>
      <c r="E802" t="n">
        <v>9.869999999999999</v>
      </c>
      <c r="F802" t="n">
        <v>7.26</v>
      </c>
      <c r="G802" t="n">
        <v>39.6</v>
      </c>
      <c r="H802" t="n">
        <v>0.59</v>
      </c>
      <c r="I802" t="n">
        <v>11</v>
      </c>
      <c r="J802" t="n">
        <v>156.39</v>
      </c>
      <c r="K802" t="n">
        <v>49.1</v>
      </c>
      <c r="L802" t="n">
        <v>5.25</v>
      </c>
      <c r="M802" t="n">
        <v>7</v>
      </c>
      <c r="N802" t="n">
        <v>27.04</v>
      </c>
      <c r="O802" t="n">
        <v>19521.59</v>
      </c>
      <c r="P802" t="n">
        <v>68.05</v>
      </c>
      <c r="Q802" t="n">
        <v>605.88</v>
      </c>
      <c r="R802" t="n">
        <v>30.46</v>
      </c>
      <c r="S802" t="n">
        <v>21.88</v>
      </c>
      <c r="T802" t="n">
        <v>3251.87</v>
      </c>
      <c r="U802" t="n">
        <v>0.72</v>
      </c>
      <c r="V802" t="n">
        <v>0.85</v>
      </c>
      <c r="W802" t="n">
        <v>1.01</v>
      </c>
      <c r="X802" t="n">
        <v>0.2</v>
      </c>
      <c r="Y802" t="n">
        <v>1</v>
      </c>
      <c r="Z802" t="n">
        <v>10</v>
      </c>
    </row>
    <row r="803">
      <c r="A803" t="n">
        <v>18</v>
      </c>
      <c r="B803" t="n">
        <v>75</v>
      </c>
      <c r="C803" t="inlineStr">
        <is>
          <t xml:space="preserve">CONCLUIDO	</t>
        </is>
      </c>
      <c r="D803" t="n">
        <v>10.1827</v>
      </c>
      <c r="E803" t="n">
        <v>9.82</v>
      </c>
      <c r="F803" t="n">
        <v>7.24</v>
      </c>
      <c r="G803" t="n">
        <v>43.43</v>
      </c>
      <c r="H803" t="n">
        <v>0.62</v>
      </c>
      <c r="I803" t="n">
        <v>10</v>
      </c>
      <c r="J803" t="n">
        <v>156.74</v>
      </c>
      <c r="K803" t="n">
        <v>49.1</v>
      </c>
      <c r="L803" t="n">
        <v>5.5</v>
      </c>
      <c r="M803" t="n">
        <v>5</v>
      </c>
      <c r="N803" t="n">
        <v>27.14</v>
      </c>
      <c r="O803" t="n">
        <v>19565.07</v>
      </c>
      <c r="P803" t="n">
        <v>66.95999999999999</v>
      </c>
      <c r="Q803" t="n">
        <v>605.89</v>
      </c>
      <c r="R803" t="n">
        <v>29.55</v>
      </c>
      <c r="S803" t="n">
        <v>21.88</v>
      </c>
      <c r="T803" t="n">
        <v>2801.42</v>
      </c>
      <c r="U803" t="n">
        <v>0.74</v>
      </c>
      <c r="V803" t="n">
        <v>0.85</v>
      </c>
      <c r="W803" t="n">
        <v>1.01</v>
      </c>
      <c r="X803" t="n">
        <v>0.18</v>
      </c>
      <c r="Y803" t="n">
        <v>1</v>
      </c>
      <c r="Z803" t="n">
        <v>10</v>
      </c>
    </row>
    <row r="804">
      <c r="A804" t="n">
        <v>19</v>
      </c>
      <c r="B804" t="n">
        <v>75</v>
      </c>
      <c r="C804" t="inlineStr">
        <is>
          <t xml:space="preserve">CONCLUIDO	</t>
        </is>
      </c>
      <c r="D804" t="n">
        <v>10.1882</v>
      </c>
      <c r="E804" t="n">
        <v>9.82</v>
      </c>
      <c r="F804" t="n">
        <v>7.23</v>
      </c>
      <c r="G804" t="n">
        <v>43.4</v>
      </c>
      <c r="H804" t="n">
        <v>0.65</v>
      </c>
      <c r="I804" t="n">
        <v>10</v>
      </c>
      <c r="J804" t="n">
        <v>157.09</v>
      </c>
      <c r="K804" t="n">
        <v>49.1</v>
      </c>
      <c r="L804" t="n">
        <v>5.75</v>
      </c>
      <c r="M804" t="n">
        <v>4</v>
      </c>
      <c r="N804" t="n">
        <v>27.25</v>
      </c>
      <c r="O804" t="n">
        <v>19608.58</v>
      </c>
      <c r="P804" t="n">
        <v>66.87</v>
      </c>
      <c r="Q804" t="n">
        <v>605.84</v>
      </c>
      <c r="R804" t="n">
        <v>29.47</v>
      </c>
      <c r="S804" t="n">
        <v>21.88</v>
      </c>
      <c r="T804" t="n">
        <v>2761.18</v>
      </c>
      <c r="U804" t="n">
        <v>0.74</v>
      </c>
      <c r="V804" t="n">
        <v>0.86</v>
      </c>
      <c r="W804" t="n">
        <v>1.01</v>
      </c>
      <c r="X804" t="n">
        <v>0.18</v>
      </c>
      <c r="Y804" t="n">
        <v>1</v>
      </c>
      <c r="Z804" t="n">
        <v>10</v>
      </c>
    </row>
    <row r="805">
      <c r="A805" t="n">
        <v>20</v>
      </c>
      <c r="B805" t="n">
        <v>75</v>
      </c>
      <c r="C805" t="inlineStr">
        <is>
          <t xml:space="preserve">CONCLUIDO	</t>
        </is>
      </c>
      <c r="D805" t="n">
        <v>10.1747</v>
      </c>
      <c r="E805" t="n">
        <v>9.83</v>
      </c>
      <c r="F805" t="n">
        <v>7.25</v>
      </c>
      <c r="G805" t="n">
        <v>43.48</v>
      </c>
      <c r="H805" t="n">
        <v>0.67</v>
      </c>
      <c r="I805" t="n">
        <v>10</v>
      </c>
      <c r="J805" t="n">
        <v>157.44</v>
      </c>
      <c r="K805" t="n">
        <v>49.1</v>
      </c>
      <c r="L805" t="n">
        <v>6</v>
      </c>
      <c r="M805" t="n">
        <v>2</v>
      </c>
      <c r="N805" t="n">
        <v>27.35</v>
      </c>
      <c r="O805" t="n">
        <v>19652.13</v>
      </c>
      <c r="P805" t="n">
        <v>66.19</v>
      </c>
      <c r="Q805" t="n">
        <v>605.9299999999999</v>
      </c>
      <c r="R805" t="n">
        <v>29.69</v>
      </c>
      <c r="S805" t="n">
        <v>21.88</v>
      </c>
      <c r="T805" t="n">
        <v>2873.13</v>
      </c>
      <c r="U805" t="n">
        <v>0.74</v>
      </c>
      <c r="V805" t="n">
        <v>0.85</v>
      </c>
      <c r="W805" t="n">
        <v>1.02</v>
      </c>
      <c r="X805" t="n">
        <v>0.19</v>
      </c>
      <c r="Y805" t="n">
        <v>1</v>
      </c>
      <c r="Z805" t="n">
        <v>10</v>
      </c>
    </row>
    <row r="806">
      <c r="A806" t="n">
        <v>21</v>
      </c>
      <c r="B806" t="n">
        <v>75</v>
      </c>
      <c r="C806" t="inlineStr">
        <is>
          <t xml:space="preserve">CONCLUIDO	</t>
        </is>
      </c>
      <c r="D806" t="n">
        <v>10.177</v>
      </c>
      <c r="E806" t="n">
        <v>9.83</v>
      </c>
      <c r="F806" t="n">
        <v>7.24</v>
      </c>
      <c r="G806" t="n">
        <v>43.47</v>
      </c>
      <c r="H806" t="n">
        <v>0.7</v>
      </c>
      <c r="I806" t="n">
        <v>10</v>
      </c>
      <c r="J806" t="n">
        <v>157.8</v>
      </c>
      <c r="K806" t="n">
        <v>49.1</v>
      </c>
      <c r="L806" t="n">
        <v>6.25</v>
      </c>
      <c r="M806" t="n">
        <v>1</v>
      </c>
      <c r="N806" t="n">
        <v>27.45</v>
      </c>
      <c r="O806" t="n">
        <v>19695.71</v>
      </c>
      <c r="P806" t="n">
        <v>65.54000000000001</v>
      </c>
      <c r="Q806" t="n">
        <v>605.84</v>
      </c>
      <c r="R806" t="n">
        <v>29.66</v>
      </c>
      <c r="S806" t="n">
        <v>21.88</v>
      </c>
      <c r="T806" t="n">
        <v>2857.24</v>
      </c>
      <c r="U806" t="n">
        <v>0.74</v>
      </c>
      <c r="V806" t="n">
        <v>0.85</v>
      </c>
      <c r="W806" t="n">
        <v>1.01</v>
      </c>
      <c r="X806" t="n">
        <v>0.19</v>
      </c>
      <c r="Y806" t="n">
        <v>1</v>
      </c>
      <c r="Z806" t="n">
        <v>10</v>
      </c>
    </row>
    <row r="807">
      <c r="A807" t="n">
        <v>22</v>
      </c>
      <c r="B807" t="n">
        <v>75</v>
      </c>
      <c r="C807" t="inlineStr">
        <is>
          <t xml:space="preserve">CONCLUIDO	</t>
        </is>
      </c>
      <c r="D807" t="n">
        <v>10.1784</v>
      </c>
      <c r="E807" t="n">
        <v>9.82</v>
      </c>
      <c r="F807" t="n">
        <v>7.24</v>
      </c>
      <c r="G807" t="n">
        <v>43.46</v>
      </c>
      <c r="H807" t="n">
        <v>0.73</v>
      </c>
      <c r="I807" t="n">
        <v>10</v>
      </c>
      <c r="J807" t="n">
        <v>158.15</v>
      </c>
      <c r="K807" t="n">
        <v>49.1</v>
      </c>
      <c r="L807" t="n">
        <v>6.5</v>
      </c>
      <c r="M807" t="n">
        <v>0</v>
      </c>
      <c r="N807" t="n">
        <v>27.56</v>
      </c>
      <c r="O807" t="n">
        <v>19739.33</v>
      </c>
      <c r="P807" t="n">
        <v>65.64</v>
      </c>
      <c r="Q807" t="n">
        <v>605.84</v>
      </c>
      <c r="R807" t="n">
        <v>29.64</v>
      </c>
      <c r="S807" t="n">
        <v>21.88</v>
      </c>
      <c r="T807" t="n">
        <v>2848.01</v>
      </c>
      <c r="U807" t="n">
        <v>0.74</v>
      </c>
      <c r="V807" t="n">
        <v>0.85</v>
      </c>
      <c r="W807" t="n">
        <v>1.01</v>
      </c>
      <c r="X807" t="n">
        <v>0.19</v>
      </c>
      <c r="Y807" t="n">
        <v>1</v>
      </c>
      <c r="Z807" t="n">
        <v>10</v>
      </c>
    </row>
    <row r="808">
      <c r="A808" t="n">
        <v>0</v>
      </c>
      <c r="B808" t="n">
        <v>95</v>
      </c>
      <c r="C808" t="inlineStr">
        <is>
          <t xml:space="preserve">CONCLUIDO	</t>
        </is>
      </c>
      <c r="D808" t="n">
        <v>6.9041</v>
      </c>
      <c r="E808" t="n">
        <v>14.48</v>
      </c>
      <c r="F808" t="n">
        <v>8.81</v>
      </c>
      <c r="G808" t="n">
        <v>6.15</v>
      </c>
      <c r="H808" t="n">
        <v>0.1</v>
      </c>
      <c r="I808" t="n">
        <v>86</v>
      </c>
      <c r="J808" t="n">
        <v>185.69</v>
      </c>
      <c r="K808" t="n">
        <v>53.44</v>
      </c>
      <c r="L808" t="n">
        <v>1</v>
      </c>
      <c r="M808" t="n">
        <v>84</v>
      </c>
      <c r="N808" t="n">
        <v>36.26</v>
      </c>
      <c r="O808" t="n">
        <v>23136.14</v>
      </c>
      <c r="P808" t="n">
        <v>117.71</v>
      </c>
      <c r="Q808" t="n">
        <v>605.98</v>
      </c>
      <c r="R808" t="n">
        <v>78.84</v>
      </c>
      <c r="S808" t="n">
        <v>21.88</v>
      </c>
      <c r="T808" t="n">
        <v>27064.93</v>
      </c>
      <c r="U808" t="n">
        <v>0.28</v>
      </c>
      <c r="V808" t="n">
        <v>0.7</v>
      </c>
      <c r="W808" t="n">
        <v>1.13</v>
      </c>
      <c r="X808" t="n">
        <v>1.75</v>
      </c>
      <c r="Y808" t="n">
        <v>1</v>
      </c>
      <c r="Z808" t="n">
        <v>10</v>
      </c>
    </row>
    <row r="809">
      <c r="A809" t="n">
        <v>1</v>
      </c>
      <c r="B809" t="n">
        <v>95</v>
      </c>
      <c r="C809" t="inlineStr">
        <is>
          <t xml:space="preserve">CONCLUIDO	</t>
        </is>
      </c>
      <c r="D809" t="n">
        <v>7.5451</v>
      </c>
      <c r="E809" t="n">
        <v>13.25</v>
      </c>
      <c r="F809" t="n">
        <v>8.369999999999999</v>
      </c>
      <c r="G809" t="n">
        <v>7.72</v>
      </c>
      <c r="H809" t="n">
        <v>0.12</v>
      </c>
      <c r="I809" t="n">
        <v>65</v>
      </c>
      <c r="J809" t="n">
        <v>186.07</v>
      </c>
      <c r="K809" t="n">
        <v>53.44</v>
      </c>
      <c r="L809" t="n">
        <v>1.25</v>
      </c>
      <c r="M809" t="n">
        <v>63</v>
      </c>
      <c r="N809" t="n">
        <v>36.39</v>
      </c>
      <c r="O809" t="n">
        <v>23182.76</v>
      </c>
      <c r="P809" t="n">
        <v>111.07</v>
      </c>
      <c r="Q809" t="n">
        <v>606.22</v>
      </c>
      <c r="R809" t="n">
        <v>64.70999999999999</v>
      </c>
      <c r="S809" t="n">
        <v>21.88</v>
      </c>
      <c r="T809" t="n">
        <v>20108.45</v>
      </c>
      <c r="U809" t="n">
        <v>0.34</v>
      </c>
      <c r="V809" t="n">
        <v>0.74</v>
      </c>
      <c r="W809" t="n">
        <v>1.1</v>
      </c>
      <c r="X809" t="n">
        <v>1.31</v>
      </c>
      <c r="Y809" t="n">
        <v>1</v>
      </c>
      <c r="Z809" t="n">
        <v>10</v>
      </c>
    </row>
    <row r="810">
      <c r="A810" t="n">
        <v>2</v>
      </c>
      <c r="B810" t="n">
        <v>95</v>
      </c>
      <c r="C810" t="inlineStr">
        <is>
          <t xml:space="preserve">CONCLUIDO	</t>
        </is>
      </c>
      <c r="D810" t="n">
        <v>7.9906</v>
      </c>
      <c r="E810" t="n">
        <v>12.51</v>
      </c>
      <c r="F810" t="n">
        <v>8.109999999999999</v>
      </c>
      <c r="G810" t="n">
        <v>9.359999999999999</v>
      </c>
      <c r="H810" t="n">
        <v>0.14</v>
      </c>
      <c r="I810" t="n">
        <v>52</v>
      </c>
      <c r="J810" t="n">
        <v>186.45</v>
      </c>
      <c r="K810" t="n">
        <v>53.44</v>
      </c>
      <c r="L810" t="n">
        <v>1.5</v>
      </c>
      <c r="M810" t="n">
        <v>50</v>
      </c>
      <c r="N810" t="n">
        <v>36.51</v>
      </c>
      <c r="O810" t="n">
        <v>23229.42</v>
      </c>
      <c r="P810" t="n">
        <v>106.93</v>
      </c>
      <c r="Q810" t="n">
        <v>605.84</v>
      </c>
      <c r="R810" t="n">
        <v>56.64</v>
      </c>
      <c r="S810" t="n">
        <v>21.88</v>
      </c>
      <c r="T810" t="n">
        <v>16138.62</v>
      </c>
      <c r="U810" t="n">
        <v>0.39</v>
      </c>
      <c r="V810" t="n">
        <v>0.76</v>
      </c>
      <c r="W810" t="n">
        <v>1.08</v>
      </c>
      <c r="X810" t="n">
        <v>1.05</v>
      </c>
      <c r="Y810" t="n">
        <v>1</v>
      </c>
      <c r="Z810" t="n">
        <v>10</v>
      </c>
    </row>
    <row r="811">
      <c r="A811" t="n">
        <v>3</v>
      </c>
      <c r="B811" t="n">
        <v>95</v>
      </c>
      <c r="C811" t="inlineStr">
        <is>
          <t xml:space="preserve">CONCLUIDO	</t>
        </is>
      </c>
      <c r="D811" t="n">
        <v>8.3108</v>
      </c>
      <c r="E811" t="n">
        <v>12.03</v>
      </c>
      <c r="F811" t="n">
        <v>7.93</v>
      </c>
      <c r="G811" t="n">
        <v>10.81</v>
      </c>
      <c r="H811" t="n">
        <v>0.17</v>
      </c>
      <c r="I811" t="n">
        <v>44</v>
      </c>
      <c r="J811" t="n">
        <v>186.83</v>
      </c>
      <c r="K811" t="n">
        <v>53.44</v>
      </c>
      <c r="L811" t="n">
        <v>1.75</v>
      </c>
      <c r="M811" t="n">
        <v>42</v>
      </c>
      <c r="N811" t="n">
        <v>36.64</v>
      </c>
      <c r="O811" t="n">
        <v>23276.13</v>
      </c>
      <c r="P811" t="n">
        <v>103.9</v>
      </c>
      <c r="Q811" t="n">
        <v>605.86</v>
      </c>
      <c r="R811" t="n">
        <v>50.97</v>
      </c>
      <c r="S811" t="n">
        <v>21.88</v>
      </c>
      <c r="T811" t="n">
        <v>13339.68</v>
      </c>
      <c r="U811" t="n">
        <v>0.43</v>
      </c>
      <c r="V811" t="n">
        <v>0.78</v>
      </c>
      <c r="W811" t="n">
        <v>1.06</v>
      </c>
      <c r="X811" t="n">
        <v>0.87</v>
      </c>
      <c r="Y811" t="n">
        <v>1</v>
      </c>
      <c r="Z811" t="n">
        <v>10</v>
      </c>
    </row>
    <row r="812">
      <c r="A812" t="n">
        <v>4</v>
      </c>
      <c r="B812" t="n">
        <v>95</v>
      </c>
      <c r="C812" t="inlineStr">
        <is>
          <t xml:space="preserve">CONCLUIDO	</t>
        </is>
      </c>
      <c r="D812" t="n">
        <v>8.5596</v>
      </c>
      <c r="E812" t="n">
        <v>11.68</v>
      </c>
      <c r="F812" t="n">
        <v>7.8</v>
      </c>
      <c r="G812" t="n">
        <v>12.32</v>
      </c>
      <c r="H812" t="n">
        <v>0.19</v>
      </c>
      <c r="I812" t="n">
        <v>38</v>
      </c>
      <c r="J812" t="n">
        <v>187.21</v>
      </c>
      <c r="K812" t="n">
        <v>53.44</v>
      </c>
      <c r="L812" t="n">
        <v>2</v>
      </c>
      <c r="M812" t="n">
        <v>36</v>
      </c>
      <c r="N812" t="n">
        <v>36.77</v>
      </c>
      <c r="O812" t="n">
        <v>23322.88</v>
      </c>
      <c r="P812" t="n">
        <v>101.48</v>
      </c>
      <c r="Q812" t="n">
        <v>605.92</v>
      </c>
      <c r="R812" t="n">
        <v>47.13</v>
      </c>
      <c r="S812" t="n">
        <v>21.88</v>
      </c>
      <c r="T812" t="n">
        <v>11454.06</v>
      </c>
      <c r="U812" t="n">
        <v>0.46</v>
      </c>
      <c r="V812" t="n">
        <v>0.79</v>
      </c>
      <c r="W812" t="n">
        <v>1.05</v>
      </c>
      <c r="X812" t="n">
        <v>0.74</v>
      </c>
      <c r="Y812" t="n">
        <v>1</v>
      </c>
      <c r="Z812" t="n">
        <v>10</v>
      </c>
    </row>
    <row r="813">
      <c r="A813" t="n">
        <v>5</v>
      </c>
      <c r="B813" t="n">
        <v>95</v>
      </c>
      <c r="C813" t="inlineStr">
        <is>
          <t xml:space="preserve">CONCLUIDO	</t>
        </is>
      </c>
      <c r="D813" t="n">
        <v>8.772600000000001</v>
      </c>
      <c r="E813" t="n">
        <v>11.4</v>
      </c>
      <c r="F813" t="n">
        <v>7.7</v>
      </c>
      <c r="G813" t="n">
        <v>14</v>
      </c>
      <c r="H813" t="n">
        <v>0.21</v>
      </c>
      <c r="I813" t="n">
        <v>33</v>
      </c>
      <c r="J813" t="n">
        <v>187.59</v>
      </c>
      <c r="K813" t="n">
        <v>53.44</v>
      </c>
      <c r="L813" t="n">
        <v>2.25</v>
      </c>
      <c r="M813" t="n">
        <v>31</v>
      </c>
      <c r="N813" t="n">
        <v>36.9</v>
      </c>
      <c r="O813" t="n">
        <v>23369.68</v>
      </c>
      <c r="P813" t="n">
        <v>99.59</v>
      </c>
      <c r="Q813" t="n">
        <v>605.85</v>
      </c>
      <c r="R813" t="n">
        <v>44.42</v>
      </c>
      <c r="S813" t="n">
        <v>21.88</v>
      </c>
      <c r="T813" t="n">
        <v>10123.86</v>
      </c>
      <c r="U813" t="n">
        <v>0.49</v>
      </c>
      <c r="V813" t="n">
        <v>0.8</v>
      </c>
      <c r="W813" t="n">
        <v>1.04</v>
      </c>
      <c r="X813" t="n">
        <v>0.64</v>
      </c>
      <c r="Y813" t="n">
        <v>1</v>
      </c>
      <c r="Z813" t="n">
        <v>10</v>
      </c>
    </row>
    <row r="814">
      <c r="A814" t="n">
        <v>6</v>
      </c>
      <c r="B814" t="n">
        <v>95</v>
      </c>
      <c r="C814" t="inlineStr">
        <is>
          <t xml:space="preserve">CONCLUIDO	</t>
        </is>
      </c>
      <c r="D814" t="n">
        <v>8.8917</v>
      </c>
      <c r="E814" t="n">
        <v>11.25</v>
      </c>
      <c r="F814" t="n">
        <v>7.66</v>
      </c>
      <c r="G814" t="n">
        <v>15.32</v>
      </c>
      <c r="H814" t="n">
        <v>0.24</v>
      </c>
      <c r="I814" t="n">
        <v>30</v>
      </c>
      <c r="J814" t="n">
        <v>187.97</v>
      </c>
      <c r="K814" t="n">
        <v>53.44</v>
      </c>
      <c r="L814" t="n">
        <v>2.5</v>
      </c>
      <c r="M814" t="n">
        <v>28</v>
      </c>
      <c r="N814" t="n">
        <v>37.03</v>
      </c>
      <c r="O814" t="n">
        <v>23416.52</v>
      </c>
      <c r="P814" t="n">
        <v>98.36</v>
      </c>
      <c r="Q814" t="n">
        <v>605.88</v>
      </c>
      <c r="R814" t="n">
        <v>42.87</v>
      </c>
      <c r="S814" t="n">
        <v>21.88</v>
      </c>
      <c r="T814" t="n">
        <v>9364.15</v>
      </c>
      <c r="U814" t="n">
        <v>0.51</v>
      </c>
      <c r="V814" t="n">
        <v>0.8100000000000001</v>
      </c>
      <c r="W814" t="n">
        <v>1.04</v>
      </c>
      <c r="X814" t="n">
        <v>0.6</v>
      </c>
      <c r="Y814" t="n">
        <v>1</v>
      </c>
      <c r="Z814" t="n">
        <v>10</v>
      </c>
    </row>
    <row r="815">
      <c r="A815" t="n">
        <v>7</v>
      </c>
      <c r="B815" t="n">
        <v>95</v>
      </c>
      <c r="C815" t="inlineStr">
        <is>
          <t xml:space="preserve">CONCLUIDO	</t>
        </is>
      </c>
      <c r="D815" t="n">
        <v>9.049799999999999</v>
      </c>
      <c r="E815" t="n">
        <v>11.05</v>
      </c>
      <c r="F815" t="n">
        <v>7.58</v>
      </c>
      <c r="G815" t="n">
        <v>16.84</v>
      </c>
      <c r="H815" t="n">
        <v>0.26</v>
      </c>
      <c r="I815" t="n">
        <v>27</v>
      </c>
      <c r="J815" t="n">
        <v>188.35</v>
      </c>
      <c r="K815" t="n">
        <v>53.44</v>
      </c>
      <c r="L815" t="n">
        <v>2.75</v>
      </c>
      <c r="M815" t="n">
        <v>25</v>
      </c>
      <c r="N815" t="n">
        <v>37.16</v>
      </c>
      <c r="O815" t="n">
        <v>23463.4</v>
      </c>
      <c r="P815" t="n">
        <v>96.42</v>
      </c>
      <c r="Q815" t="n">
        <v>605.9400000000001</v>
      </c>
      <c r="R815" t="n">
        <v>40.39</v>
      </c>
      <c r="S815" t="n">
        <v>21.88</v>
      </c>
      <c r="T815" t="n">
        <v>8134.6</v>
      </c>
      <c r="U815" t="n">
        <v>0.54</v>
      </c>
      <c r="V815" t="n">
        <v>0.82</v>
      </c>
      <c r="W815" t="n">
        <v>1.03</v>
      </c>
      <c r="X815" t="n">
        <v>0.52</v>
      </c>
      <c r="Y815" t="n">
        <v>1</v>
      </c>
      <c r="Z815" t="n">
        <v>10</v>
      </c>
    </row>
    <row r="816">
      <c r="A816" t="n">
        <v>8</v>
      </c>
      <c r="B816" t="n">
        <v>95</v>
      </c>
      <c r="C816" t="inlineStr">
        <is>
          <t xml:space="preserve">CONCLUIDO	</t>
        </is>
      </c>
      <c r="D816" t="n">
        <v>9.191599999999999</v>
      </c>
      <c r="E816" t="n">
        <v>10.88</v>
      </c>
      <c r="F816" t="n">
        <v>7.52</v>
      </c>
      <c r="G816" t="n">
        <v>18.79</v>
      </c>
      <c r="H816" t="n">
        <v>0.28</v>
      </c>
      <c r="I816" t="n">
        <v>24</v>
      </c>
      <c r="J816" t="n">
        <v>188.73</v>
      </c>
      <c r="K816" t="n">
        <v>53.44</v>
      </c>
      <c r="L816" t="n">
        <v>3</v>
      </c>
      <c r="M816" t="n">
        <v>22</v>
      </c>
      <c r="N816" t="n">
        <v>37.29</v>
      </c>
      <c r="O816" t="n">
        <v>23510.33</v>
      </c>
      <c r="P816" t="n">
        <v>95.17</v>
      </c>
      <c r="Q816" t="n">
        <v>605.91</v>
      </c>
      <c r="R816" t="n">
        <v>38.59</v>
      </c>
      <c r="S816" t="n">
        <v>21.88</v>
      </c>
      <c r="T816" t="n">
        <v>7253.47</v>
      </c>
      <c r="U816" t="n">
        <v>0.57</v>
      </c>
      <c r="V816" t="n">
        <v>0.82</v>
      </c>
      <c r="W816" t="n">
        <v>1.02</v>
      </c>
      <c r="X816" t="n">
        <v>0.46</v>
      </c>
      <c r="Y816" t="n">
        <v>1</v>
      </c>
      <c r="Z816" t="n">
        <v>10</v>
      </c>
    </row>
    <row r="817">
      <c r="A817" t="n">
        <v>9</v>
      </c>
      <c r="B817" t="n">
        <v>95</v>
      </c>
      <c r="C817" t="inlineStr">
        <is>
          <t xml:space="preserve">CONCLUIDO	</t>
        </is>
      </c>
      <c r="D817" t="n">
        <v>9.297800000000001</v>
      </c>
      <c r="E817" t="n">
        <v>10.76</v>
      </c>
      <c r="F817" t="n">
        <v>7.47</v>
      </c>
      <c r="G817" t="n">
        <v>20.37</v>
      </c>
      <c r="H817" t="n">
        <v>0.3</v>
      </c>
      <c r="I817" t="n">
        <v>22</v>
      </c>
      <c r="J817" t="n">
        <v>189.11</v>
      </c>
      <c r="K817" t="n">
        <v>53.44</v>
      </c>
      <c r="L817" t="n">
        <v>3.25</v>
      </c>
      <c r="M817" t="n">
        <v>20</v>
      </c>
      <c r="N817" t="n">
        <v>37.42</v>
      </c>
      <c r="O817" t="n">
        <v>23557.3</v>
      </c>
      <c r="P817" t="n">
        <v>93.98999999999999</v>
      </c>
      <c r="Q817" t="n">
        <v>605.84</v>
      </c>
      <c r="R817" t="n">
        <v>36.87</v>
      </c>
      <c r="S817" t="n">
        <v>21.88</v>
      </c>
      <c r="T817" t="n">
        <v>6402.02</v>
      </c>
      <c r="U817" t="n">
        <v>0.59</v>
      </c>
      <c r="V817" t="n">
        <v>0.83</v>
      </c>
      <c r="W817" t="n">
        <v>1.02</v>
      </c>
      <c r="X817" t="n">
        <v>0.41</v>
      </c>
      <c r="Y817" t="n">
        <v>1</v>
      </c>
      <c r="Z817" t="n">
        <v>10</v>
      </c>
    </row>
    <row r="818">
      <c r="A818" t="n">
        <v>10</v>
      </c>
      <c r="B818" t="n">
        <v>95</v>
      </c>
      <c r="C818" t="inlineStr">
        <is>
          <t xml:space="preserve">CONCLUIDO	</t>
        </is>
      </c>
      <c r="D818" t="n">
        <v>9.383100000000001</v>
      </c>
      <c r="E818" t="n">
        <v>10.66</v>
      </c>
      <c r="F818" t="n">
        <v>7.44</v>
      </c>
      <c r="G818" t="n">
        <v>22.33</v>
      </c>
      <c r="H818" t="n">
        <v>0.33</v>
      </c>
      <c r="I818" t="n">
        <v>20</v>
      </c>
      <c r="J818" t="n">
        <v>189.49</v>
      </c>
      <c r="K818" t="n">
        <v>53.44</v>
      </c>
      <c r="L818" t="n">
        <v>3.5</v>
      </c>
      <c r="M818" t="n">
        <v>18</v>
      </c>
      <c r="N818" t="n">
        <v>37.55</v>
      </c>
      <c r="O818" t="n">
        <v>23604.32</v>
      </c>
      <c r="P818" t="n">
        <v>92.88</v>
      </c>
      <c r="Q818" t="n">
        <v>605.88</v>
      </c>
      <c r="R818" t="n">
        <v>36.14</v>
      </c>
      <c r="S818" t="n">
        <v>21.88</v>
      </c>
      <c r="T818" t="n">
        <v>6046.43</v>
      </c>
      <c r="U818" t="n">
        <v>0.61</v>
      </c>
      <c r="V818" t="n">
        <v>0.83</v>
      </c>
      <c r="W818" t="n">
        <v>1.02</v>
      </c>
      <c r="X818" t="n">
        <v>0.39</v>
      </c>
      <c r="Y818" t="n">
        <v>1</v>
      </c>
      <c r="Z818" t="n">
        <v>10</v>
      </c>
    </row>
    <row r="819">
      <c r="A819" t="n">
        <v>11</v>
      </c>
      <c r="B819" t="n">
        <v>95</v>
      </c>
      <c r="C819" t="inlineStr">
        <is>
          <t xml:space="preserve">CONCLUIDO	</t>
        </is>
      </c>
      <c r="D819" t="n">
        <v>9.4444</v>
      </c>
      <c r="E819" t="n">
        <v>10.59</v>
      </c>
      <c r="F819" t="n">
        <v>7.41</v>
      </c>
      <c r="G819" t="n">
        <v>23.41</v>
      </c>
      <c r="H819" t="n">
        <v>0.35</v>
      </c>
      <c r="I819" t="n">
        <v>19</v>
      </c>
      <c r="J819" t="n">
        <v>189.87</v>
      </c>
      <c r="K819" t="n">
        <v>53.44</v>
      </c>
      <c r="L819" t="n">
        <v>3.75</v>
      </c>
      <c r="M819" t="n">
        <v>17</v>
      </c>
      <c r="N819" t="n">
        <v>37.69</v>
      </c>
      <c r="O819" t="n">
        <v>23651.38</v>
      </c>
      <c r="P819" t="n">
        <v>91.54000000000001</v>
      </c>
      <c r="Q819" t="n">
        <v>605.88</v>
      </c>
      <c r="R819" t="n">
        <v>35.28</v>
      </c>
      <c r="S819" t="n">
        <v>21.88</v>
      </c>
      <c r="T819" t="n">
        <v>5624.04</v>
      </c>
      <c r="U819" t="n">
        <v>0.62</v>
      </c>
      <c r="V819" t="n">
        <v>0.83</v>
      </c>
      <c r="W819" t="n">
        <v>1.02</v>
      </c>
      <c r="X819" t="n">
        <v>0.35</v>
      </c>
      <c r="Y819" t="n">
        <v>1</v>
      </c>
      <c r="Z819" t="n">
        <v>10</v>
      </c>
    </row>
    <row r="820">
      <c r="A820" t="n">
        <v>12</v>
      </c>
      <c r="B820" t="n">
        <v>95</v>
      </c>
      <c r="C820" t="inlineStr">
        <is>
          <t xml:space="preserve">CONCLUIDO	</t>
        </is>
      </c>
      <c r="D820" t="n">
        <v>9.492699999999999</v>
      </c>
      <c r="E820" t="n">
        <v>10.53</v>
      </c>
      <c r="F820" t="n">
        <v>7.4</v>
      </c>
      <c r="G820" t="n">
        <v>24.65</v>
      </c>
      <c r="H820" t="n">
        <v>0.37</v>
      </c>
      <c r="I820" t="n">
        <v>18</v>
      </c>
      <c r="J820" t="n">
        <v>190.25</v>
      </c>
      <c r="K820" t="n">
        <v>53.44</v>
      </c>
      <c r="L820" t="n">
        <v>4</v>
      </c>
      <c r="M820" t="n">
        <v>16</v>
      </c>
      <c r="N820" t="n">
        <v>37.82</v>
      </c>
      <c r="O820" t="n">
        <v>23698.48</v>
      </c>
      <c r="P820" t="n">
        <v>90.56</v>
      </c>
      <c r="Q820" t="n">
        <v>605.84</v>
      </c>
      <c r="R820" t="n">
        <v>34.62</v>
      </c>
      <c r="S820" t="n">
        <v>21.88</v>
      </c>
      <c r="T820" t="n">
        <v>5294.92</v>
      </c>
      <c r="U820" t="n">
        <v>0.63</v>
      </c>
      <c r="V820" t="n">
        <v>0.84</v>
      </c>
      <c r="W820" t="n">
        <v>1.02</v>
      </c>
      <c r="X820" t="n">
        <v>0.34</v>
      </c>
      <c r="Y820" t="n">
        <v>1</v>
      </c>
      <c r="Z820" t="n">
        <v>10</v>
      </c>
    </row>
    <row r="821">
      <c r="A821" t="n">
        <v>13</v>
      </c>
      <c r="B821" t="n">
        <v>95</v>
      </c>
      <c r="C821" t="inlineStr">
        <is>
          <t xml:space="preserve">CONCLUIDO	</t>
        </is>
      </c>
      <c r="D821" t="n">
        <v>9.5501</v>
      </c>
      <c r="E821" t="n">
        <v>10.47</v>
      </c>
      <c r="F821" t="n">
        <v>7.37</v>
      </c>
      <c r="G821" t="n">
        <v>26.01</v>
      </c>
      <c r="H821" t="n">
        <v>0.4</v>
      </c>
      <c r="I821" t="n">
        <v>17</v>
      </c>
      <c r="J821" t="n">
        <v>190.63</v>
      </c>
      <c r="K821" t="n">
        <v>53.44</v>
      </c>
      <c r="L821" t="n">
        <v>4.25</v>
      </c>
      <c r="M821" t="n">
        <v>15</v>
      </c>
      <c r="N821" t="n">
        <v>37.95</v>
      </c>
      <c r="O821" t="n">
        <v>23745.63</v>
      </c>
      <c r="P821" t="n">
        <v>89.98</v>
      </c>
      <c r="Q821" t="n">
        <v>605.87</v>
      </c>
      <c r="R821" t="n">
        <v>33.92</v>
      </c>
      <c r="S821" t="n">
        <v>21.88</v>
      </c>
      <c r="T821" t="n">
        <v>4952.85</v>
      </c>
      <c r="U821" t="n">
        <v>0.65</v>
      </c>
      <c r="V821" t="n">
        <v>0.84</v>
      </c>
      <c r="W821" t="n">
        <v>1.01</v>
      </c>
      <c r="X821" t="n">
        <v>0.31</v>
      </c>
      <c r="Y821" t="n">
        <v>1</v>
      </c>
      <c r="Z821" t="n">
        <v>10</v>
      </c>
    </row>
    <row r="822">
      <c r="A822" t="n">
        <v>14</v>
      </c>
      <c r="B822" t="n">
        <v>95</v>
      </c>
      <c r="C822" t="inlineStr">
        <is>
          <t xml:space="preserve">CONCLUIDO	</t>
        </is>
      </c>
      <c r="D822" t="n">
        <v>9.5791</v>
      </c>
      <c r="E822" t="n">
        <v>10.44</v>
      </c>
      <c r="F822" t="n">
        <v>7.38</v>
      </c>
      <c r="G822" t="n">
        <v>27.66</v>
      </c>
      <c r="H822" t="n">
        <v>0.42</v>
      </c>
      <c r="I822" t="n">
        <v>16</v>
      </c>
      <c r="J822" t="n">
        <v>191.02</v>
      </c>
      <c r="K822" t="n">
        <v>53.44</v>
      </c>
      <c r="L822" t="n">
        <v>4.5</v>
      </c>
      <c r="M822" t="n">
        <v>14</v>
      </c>
      <c r="N822" t="n">
        <v>38.08</v>
      </c>
      <c r="O822" t="n">
        <v>23792.83</v>
      </c>
      <c r="P822" t="n">
        <v>88.77</v>
      </c>
      <c r="Q822" t="n">
        <v>605.84</v>
      </c>
      <c r="R822" t="n">
        <v>33.96</v>
      </c>
      <c r="S822" t="n">
        <v>21.88</v>
      </c>
      <c r="T822" t="n">
        <v>4978.1</v>
      </c>
      <c r="U822" t="n">
        <v>0.64</v>
      </c>
      <c r="V822" t="n">
        <v>0.84</v>
      </c>
      <c r="W822" t="n">
        <v>1.02</v>
      </c>
      <c r="X822" t="n">
        <v>0.32</v>
      </c>
      <c r="Y822" t="n">
        <v>1</v>
      </c>
      <c r="Z822" t="n">
        <v>10</v>
      </c>
    </row>
    <row r="823">
      <c r="A823" t="n">
        <v>15</v>
      </c>
      <c r="B823" t="n">
        <v>95</v>
      </c>
      <c r="C823" t="inlineStr">
        <is>
          <t xml:space="preserve">CONCLUIDO	</t>
        </is>
      </c>
      <c r="D823" t="n">
        <v>9.6533</v>
      </c>
      <c r="E823" t="n">
        <v>10.36</v>
      </c>
      <c r="F823" t="n">
        <v>7.33</v>
      </c>
      <c r="G823" t="n">
        <v>29.33</v>
      </c>
      <c r="H823" t="n">
        <v>0.44</v>
      </c>
      <c r="I823" t="n">
        <v>15</v>
      </c>
      <c r="J823" t="n">
        <v>191.4</v>
      </c>
      <c r="K823" t="n">
        <v>53.44</v>
      </c>
      <c r="L823" t="n">
        <v>4.75</v>
      </c>
      <c r="M823" t="n">
        <v>13</v>
      </c>
      <c r="N823" t="n">
        <v>38.22</v>
      </c>
      <c r="O823" t="n">
        <v>23840.07</v>
      </c>
      <c r="P823" t="n">
        <v>87.64</v>
      </c>
      <c r="Q823" t="n">
        <v>605.89</v>
      </c>
      <c r="R823" t="n">
        <v>32.64</v>
      </c>
      <c r="S823" t="n">
        <v>21.88</v>
      </c>
      <c r="T823" t="n">
        <v>4321.76</v>
      </c>
      <c r="U823" t="n">
        <v>0.67</v>
      </c>
      <c r="V823" t="n">
        <v>0.84</v>
      </c>
      <c r="W823" t="n">
        <v>1.01</v>
      </c>
      <c r="X823" t="n">
        <v>0.27</v>
      </c>
      <c r="Y823" t="n">
        <v>1</v>
      </c>
      <c r="Z823" t="n">
        <v>10</v>
      </c>
    </row>
    <row r="824">
      <c r="A824" t="n">
        <v>16</v>
      </c>
      <c r="B824" t="n">
        <v>95</v>
      </c>
      <c r="C824" t="inlineStr">
        <is>
          <t xml:space="preserve">CONCLUIDO	</t>
        </is>
      </c>
      <c r="D824" t="n">
        <v>9.702500000000001</v>
      </c>
      <c r="E824" t="n">
        <v>10.31</v>
      </c>
      <c r="F824" t="n">
        <v>7.32</v>
      </c>
      <c r="G824" t="n">
        <v>31.36</v>
      </c>
      <c r="H824" t="n">
        <v>0.46</v>
      </c>
      <c r="I824" t="n">
        <v>14</v>
      </c>
      <c r="J824" t="n">
        <v>191.78</v>
      </c>
      <c r="K824" t="n">
        <v>53.44</v>
      </c>
      <c r="L824" t="n">
        <v>5</v>
      </c>
      <c r="M824" t="n">
        <v>12</v>
      </c>
      <c r="N824" t="n">
        <v>38.35</v>
      </c>
      <c r="O824" t="n">
        <v>23887.36</v>
      </c>
      <c r="P824" t="n">
        <v>87.38</v>
      </c>
      <c r="Q824" t="n">
        <v>605.87</v>
      </c>
      <c r="R824" t="n">
        <v>32.1</v>
      </c>
      <c r="S824" t="n">
        <v>21.88</v>
      </c>
      <c r="T824" t="n">
        <v>4055.81</v>
      </c>
      <c r="U824" t="n">
        <v>0.68</v>
      </c>
      <c r="V824" t="n">
        <v>0.85</v>
      </c>
      <c r="W824" t="n">
        <v>1.01</v>
      </c>
      <c r="X824" t="n">
        <v>0.26</v>
      </c>
      <c r="Y824" t="n">
        <v>1</v>
      </c>
      <c r="Z824" t="n">
        <v>10</v>
      </c>
    </row>
    <row r="825">
      <c r="A825" t="n">
        <v>17</v>
      </c>
      <c r="B825" t="n">
        <v>95</v>
      </c>
      <c r="C825" t="inlineStr">
        <is>
          <t xml:space="preserve">CONCLUIDO	</t>
        </is>
      </c>
      <c r="D825" t="n">
        <v>9.7561</v>
      </c>
      <c r="E825" t="n">
        <v>10.25</v>
      </c>
      <c r="F825" t="n">
        <v>7.3</v>
      </c>
      <c r="G825" t="n">
        <v>33.68</v>
      </c>
      <c r="H825" t="n">
        <v>0.48</v>
      </c>
      <c r="I825" t="n">
        <v>13</v>
      </c>
      <c r="J825" t="n">
        <v>192.17</v>
      </c>
      <c r="K825" t="n">
        <v>53.44</v>
      </c>
      <c r="L825" t="n">
        <v>5.25</v>
      </c>
      <c r="M825" t="n">
        <v>11</v>
      </c>
      <c r="N825" t="n">
        <v>38.48</v>
      </c>
      <c r="O825" t="n">
        <v>23934.69</v>
      </c>
      <c r="P825" t="n">
        <v>85.78</v>
      </c>
      <c r="Q825" t="n">
        <v>605.86</v>
      </c>
      <c r="R825" t="n">
        <v>31.66</v>
      </c>
      <c r="S825" t="n">
        <v>21.88</v>
      </c>
      <c r="T825" t="n">
        <v>3841.4</v>
      </c>
      <c r="U825" t="n">
        <v>0.6899999999999999</v>
      </c>
      <c r="V825" t="n">
        <v>0.85</v>
      </c>
      <c r="W825" t="n">
        <v>1.01</v>
      </c>
      <c r="X825" t="n">
        <v>0.24</v>
      </c>
      <c r="Y825" t="n">
        <v>1</v>
      </c>
      <c r="Z825" t="n">
        <v>10</v>
      </c>
    </row>
    <row r="826">
      <c r="A826" t="n">
        <v>18</v>
      </c>
      <c r="B826" t="n">
        <v>95</v>
      </c>
      <c r="C826" t="inlineStr">
        <is>
          <t xml:space="preserve">CONCLUIDO	</t>
        </is>
      </c>
      <c r="D826" t="n">
        <v>9.7492</v>
      </c>
      <c r="E826" t="n">
        <v>10.26</v>
      </c>
      <c r="F826" t="n">
        <v>7.3</v>
      </c>
      <c r="G826" t="n">
        <v>33.71</v>
      </c>
      <c r="H826" t="n">
        <v>0.51</v>
      </c>
      <c r="I826" t="n">
        <v>13</v>
      </c>
      <c r="J826" t="n">
        <v>192.55</v>
      </c>
      <c r="K826" t="n">
        <v>53.44</v>
      </c>
      <c r="L826" t="n">
        <v>5.5</v>
      </c>
      <c r="M826" t="n">
        <v>11</v>
      </c>
      <c r="N826" t="n">
        <v>38.62</v>
      </c>
      <c r="O826" t="n">
        <v>23982.06</v>
      </c>
      <c r="P826" t="n">
        <v>85.68000000000001</v>
      </c>
      <c r="Q826" t="n">
        <v>605.88</v>
      </c>
      <c r="R826" t="n">
        <v>31.77</v>
      </c>
      <c r="S826" t="n">
        <v>21.88</v>
      </c>
      <c r="T826" t="n">
        <v>3895.76</v>
      </c>
      <c r="U826" t="n">
        <v>0.6899999999999999</v>
      </c>
      <c r="V826" t="n">
        <v>0.85</v>
      </c>
      <c r="W826" t="n">
        <v>1.01</v>
      </c>
      <c r="X826" t="n">
        <v>0.25</v>
      </c>
      <c r="Y826" t="n">
        <v>1</v>
      </c>
      <c r="Z826" t="n">
        <v>10</v>
      </c>
    </row>
    <row r="827">
      <c r="A827" t="n">
        <v>19</v>
      </c>
      <c r="B827" t="n">
        <v>95</v>
      </c>
      <c r="C827" t="inlineStr">
        <is>
          <t xml:space="preserve">CONCLUIDO	</t>
        </is>
      </c>
      <c r="D827" t="n">
        <v>9.802099999999999</v>
      </c>
      <c r="E827" t="n">
        <v>10.2</v>
      </c>
      <c r="F827" t="n">
        <v>7.29</v>
      </c>
      <c r="G827" t="n">
        <v>36.43</v>
      </c>
      <c r="H827" t="n">
        <v>0.53</v>
      </c>
      <c r="I827" t="n">
        <v>12</v>
      </c>
      <c r="J827" t="n">
        <v>192.94</v>
      </c>
      <c r="K827" t="n">
        <v>53.44</v>
      </c>
      <c r="L827" t="n">
        <v>5.75</v>
      </c>
      <c r="M827" t="n">
        <v>10</v>
      </c>
      <c r="N827" t="n">
        <v>38.75</v>
      </c>
      <c r="O827" t="n">
        <v>24029.48</v>
      </c>
      <c r="P827" t="n">
        <v>84.41</v>
      </c>
      <c r="Q827" t="n">
        <v>605.85</v>
      </c>
      <c r="R827" t="n">
        <v>31.28</v>
      </c>
      <c r="S827" t="n">
        <v>21.88</v>
      </c>
      <c r="T827" t="n">
        <v>3655.05</v>
      </c>
      <c r="U827" t="n">
        <v>0.7</v>
      </c>
      <c r="V827" t="n">
        <v>0.85</v>
      </c>
      <c r="W827" t="n">
        <v>1.01</v>
      </c>
      <c r="X827" t="n">
        <v>0.23</v>
      </c>
      <c r="Y827" t="n">
        <v>1</v>
      </c>
      <c r="Z827" t="n">
        <v>10</v>
      </c>
    </row>
    <row r="828">
      <c r="A828" t="n">
        <v>20</v>
      </c>
      <c r="B828" t="n">
        <v>95</v>
      </c>
      <c r="C828" t="inlineStr">
        <is>
          <t xml:space="preserve">CONCLUIDO	</t>
        </is>
      </c>
      <c r="D828" t="n">
        <v>9.876799999999999</v>
      </c>
      <c r="E828" t="n">
        <v>10.12</v>
      </c>
      <c r="F828" t="n">
        <v>7.25</v>
      </c>
      <c r="G828" t="n">
        <v>39.53</v>
      </c>
      <c r="H828" t="n">
        <v>0.55</v>
      </c>
      <c r="I828" t="n">
        <v>11</v>
      </c>
      <c r="J828" t="n">
        <v>193.32</v>
      </c>
      <c r="K828" t="n">
        <v>53.44</v>
      </c>
      <c r="L828" t="n">
        <v>6</v>
      </c>
      <c r="M828" t="n">
        <v>9</v>
      </c>
      <c r="N828" t="n">
        <v>38.89</v>
      </c>
      <c r="O828" t="n">
        <v>24076.95</v>
      </c>
      <c r="P828" t="n">
        <v>83.22</v>
      </c>
      <c r="Q828" t="n">
        <v>605.86</v>
      </c>
      <c r="R828" t="n">
        <v>29.98</v>
      </c>
      <c r="S828" t="n">
        <v>21.88</v>
      </c>
      <c r="T828" t="n">
        <v>3009.59</v>
      </c>
      <c r="U828" t="n">
        <v>0.73</v>
      </c>
      <c r="V828" t="n">
        <v>0.85</v>
      </c>
      <c r="W828" t="n">
        <v>1.01</v>
      </c>
      <c r="X828" t="n">
        <v>0.19</v>
      </c>
      <c r="Y828" t="n">
        <v>1</v>
      </c>
      <c r="Z828" t="n">
        <v>10</v>
      </c>
    </row>
    <row r="829">
      <c r="A829" t="n">
        <v>21</v>
      </c>
      <c r="B829" t="n">
        <v>95</v>
      </c>
      <c r="C829" t="inlineStr">
        <is>
          <t xml:space="preserve">CONCLUIDO	</t>
        </is>
      </c>
      <c r="D829" t="n">
        <v>9.8619</v>
      </c>
      <c r="E829" t="n">
        <v>10.14</v>
      </c>
      <c r="F829" t="n">
        <v>7.26</v>
      </c>
      <c r="G829" t="n">
        <v>39.61</v>
      </c>
      <c r="H829" t="n">
        <v>0.57</v>
      </c>
      <c r="I829" t="n">
        <v>11</v>
      </c>
      <c r="J829" t="n">
        <v>193.71</v>
      </c>
      <c r="K829" t="n">
        <v>53.44</v>
      </c>
      <c r="L829" t="n">
        <v>6.25</v>
      </c>
      <c r="M829" t="n">
        <v>9</v>
      </c>
      <c r="N829" t="n">
        <v>39.02</v>
      </c>
      <c r="O829" t="n">
        <v>24124.47</v>
      </c>
      <c r="P829" t="n">
        <v>82.40000000000001</v>
      </c>
      <c r="Q829" t="n">
        <v>605.86</v>
      </c>
      <c r="R829" t="n">
        <v>30.53</v>
      </c>
      <c r="S829" t="n">
        <v>21.88</v>
      </c>
      <c r="T829" t="n">
        <v>3287.12</v>
      </c>
      <c r="U829" t="n">
        <v>0.72</v>
      </c>
      <c r="V829" t="n">
        <v>0.85</v>
      </c>
      <c r="W829" t="n">
        <v>1.01</v>
      </c>
      <c r="X829" t="n">
        <v>0.2</v>
      </c>
      <c r="Y829" t="n">
        <v>1</v>
      </c>
      <c r="Z829" t="n">
        <v>10</v>
      </c>
    </row>
    <row r="830">
      <c r="A830" t="n">
        <v>22</v>
      </c>
      <c r="B830" t="n">
        <v>95</v>
      </c>
      <c r="C830" t="inlineStr">
        <is>
          <t xml:space="preserve">CONCLUIDO	</t>
        </is>
      </c>
      <c r="D830" t="n">
        <v>9.925000000000001</v>
      </c>
      <c r="E830" t="n">
        <v>10.08</v>
      </c>
      <c r="F830" t="n">
        <v>7.23</v>
      </c>
      <c r="G830" t="n">
        <v>43.41</v>
      </c>
      <c r="H830" t="n">
        <v>0.59</v>
      </c>
      <c r="I830" t="n">
        <v>10</v>
      </c>
      <c r="J830" t="n">
        <v>194.09</v>
      </c>
      <c r="K830" t="n">
        <v>53.44</v>
      </c>
      <c r="L830" t="n">
        <v>6.5</v>
      </c>
      <c r="M830" t="n">
        <v>8</v>
      </c>
      <c r="N830" t="n">
        <v>39.16</v>
      </c>
      <c r="O830" t="n">
        <v>24172.03</v>
      </c>
      <c r="P830" t="n">
        <v>81.40000000000001</v>
      </c>
      <c r="Q830" t="n">
        <v>605.84</v>
      </c>
      <c r="R830" t="n">
        <v>29.8</v>
      </c>
      <c r="S830" t="n">
        <v>21.88</v>
      </c>
      <c r="T830" t="n">
        <v>2925</v>
      </c>
      <c r="U830" t="n">
        <v>0.73</v>
      </c>
      <c r="V830" t="n">
        <v>0.85</v>
      </c>
      <c r="W830" t="n">
        <v>1</v>
      </c>
      <c r="X830" t="n">
        <v>0.18</v>
      </c>
      <c r="Y830" t="n">
        <v>1</v>
      </c>
      <c r="Z830" t="n">
        <v>10</v>
      </c>
    </row>
    <row r="831">
      <c r="A831" t="n">
        <v>23</v>
      </c>
      <c r="B831" t="n">
        <v>95</v>
      </c>
      <c r="C831" t="inlineStr">
        <is>
          <t xml:space="preserve">CONCLUIDO	</t>
        </is>
      </c>
      <c r="D831" t="n">
        <v>9.9239</v>
      </c>
      <c r="E831" t="n">
        <v>10.08</v>
      </c>
      <c r="F831" t="n">
        <v>7.24</v>
      </c>
      <c r="G831" t="n">
        <v>43.41</v>
      </c>
      <c r="H831" t="n">
        <v>0.62</v>
      </c>
      <c r="I831" t="n">
        <v>10</v>
      </c>
      <c r="J831" t="n">
        <v>194.48</v>
      </c>
      <c r="K831" t="n">
        <v>53.44</v>
      </c>
      <c r="L831" t="n">
        <v>6.75</v>
      </c>
      <c r="M831" t="n">
        <v>8</v>
      </c>
      <c r="N831" t="n">
        <v>39.29</v>
      </c>
      <c r="O831" t="n">
        <v>24219.63</v>
      </c>
      <c r="P831" t="n">
        <v>80.26000000000001</v>
      </c>
      <c r="Q831" t="n">
        <v>605.84</v>
      </c>
      <c r="R831" t="n">
        <v>29.66</v>
      </c>
      <c r="S831" t="n">
        <v>21.88</v>
      </c>
      <c r="T831" t="n">
        <v>2855.24</v>
      </c>
      <c r="U831" t="n">
        <v>0.74</v>
      </c>
      <c r="V831" t="n">
        <v>0.85</v>
      </c>
      <c r="W831" t="n">
        <v>1.01</v>
      </c>
      <c r="X831" t="n">
        <v>0.18</v>
      </c>
      <c r="Y831" t="n">
        <v>1</v>
      </c>
      <c r="Z831" t="n">
        <v>10</v>
      </c>
    </row>
    <row r="832">
      <c r="A832" t="n">
        <v>24</v>
      </c>
      <c r="B832" t="n">
        <v>95</v>
      </c>
      <c r="C832" t="inlineStr">
        <is>
          <t xml:space="preserve">CONCLUIDO	</t>
        </is>
      </c>
      <c r="D832" t="n">
        <v>9.925599999999999</v>
      </c>
      <c r="E832" t="n">
        <v>10.07</v>
      </c>
      <c r="F832" t="n">
        <v>7.23</v>
      </c>
      <c r="G832" t="n">
        <v>43.41</v>
      </c>
      <c r="H832" t="n">
        <v>0.64</v>
      </c>
      <c r="I832" t="n">
        <v>10</v>
      </c>
      <c r="J832" t="n">
        <v>194.86</v>
      </c>
      <c r="K832" t="n">
        <v>53.44</v>
      </c>
      <c r="L832" t="n">
        <v>7</v>
      </c>
      <c r="M832" t="n">
        <v>8</v>
      </c>
      <c r="N832" t="n">
        <v>39.43</v>
      </c>
      <c r="O832" t="n">
        <v>24267.28</v>
      </c>
      <c r="P832" t="n">
        <v>78.83</v>
      </c>
      <c r="Q832" t="n">
        <v>605.84</v>
      </c>
      <c r="R832" t="n">
        <v>29.65</v>
      </c>
      <c r="S832" t="n">
        <v>21.88</v>
      </c>
      <c r="T832" t="n">
        <v>2851.3</v>
      </c>
      <c r="U832" t="n">
        <v>0.74</v>
      </c>
      <c r="V832" t="n">
        <v>0.86</v>
      </c>
      <c r="W832" t="n">
        <v>1</v>
      </c>
      <c r="X832" t="n">
        <v>0.18</v>
      </c>
      <c r="Y832" t="n">
        <v>1</v>
      </c>
      <c r="Z832" t="n">
        <v>10</v>
      </c>
    </row>
    <row r="833">
      <c r="A833" t="n">
        <v>25</v>
      </c>
      <c r="B833" t="n">
        <v>95</v>
      </c>
      <c r="C833" t="inlineStr">
        <is>
          <t xml:space="preserve">CONCLUIDO	</t>
        </is>
      </c>
      <c r="D833" t="n">
        <v>9.977600000000001</v>
      </c>
      <c r="E833" t="n">
        <v>10.02</v>
      </c>
      <c r="F833" t="n">
        <v>7.22</v>
      </c>
      <c r="G833" t="n">
        <v>48.13</v>
      </c>
      <c r="H833" t="n">
        <v>0.66</v>
      </c>
      <c r="I833" t="n">
        <v>9</v>
      </c>
      <c r="J833" t="n">
        <v>195.25</v>
      </c>
      <c r="K833" t="n">
        <v>53.44</v>
      </c>
      <c r="L833" t="n">
        <v>7.25</v>
      </c>
      <c r="M833" t="n">
        <v>7</v>
      </c>
      <c r="N833" t="n">
        <v>39.57</v>
      </c>
      <c r="O833" t="n">
        <v>24314.98</v>
      </c>
      <c r="P833" t="n">
        <v>78.45999999999999</v>
      </c>
      <c r="Q833" t="n">
        <v>605.84</v>
      </c>
      <c r="R833" t="n">
        <v>29.16</v>
      </c>
      <c r="S833" t="n">
        <v>21.88</v>
      </c>
      <c r="T833" t="n">
        <v>2610.21</v>
      </c>
      <c r="U833" t="n">
        <v>0.75</v>
      </c>
      <c r="V833" t="n">
        <v>0.86</v>
      </c>
      <c r="W833" t="n">
        <v>1</v>
      </c>
      <c r="X833" t="n">
        <v>0.16</v>
      </c>
      <c r="Y833" t="n">
        <v>1</v>
      </c>
      <c r="Z833" t="n">
        <v>10</v>
      </c>
    </row>
    <row r="834">
      <c r="A834" t="n">
        <v>26</v>
      </c>
      <c r="B834" t="n">
        <v>95</v>
      </c>
      <c r="C834" t="inlineStr">
        <is>
          <t xml:space="preserve">CONCLUIDO	</t>
        </is>
      </c>
      <c r="D834" t="n">
        <v>9.9748</v>
      </c>
      <c r="E834" t="n">
        <v>10.03</v>
      </c>
      <c r="F834" t="n">
        <v>7.22</v>
      </c>
      <c r="G834" t="n">
        <v>48.14</v>
      </c>
      <c r="H834" t="n">
        <v>0.68</v>
      </c>
      <c r="I834" t="n">
        <v>9</v>
      </c>
      <c r="J834" t="n">
        <v>195.64</v>
      </c>
      <c r="K834" t="n">
        <v>53.44</v>
      </c>
      <c r="L834" t="n">
        <v>7.5</v>
      </c>
      <c r="M834" t="n">
        <v>7</v>
      </c>
      <c r="N834" t="n">
        <v>39.7</v>
      </c>
      <c r="O834" t="n">
        <v>24362.73</v>
      </c>
      <c r="P834" t="n">
        <v>77.52</v>
      </c>
      <c r="Q834" t="n">
        <v>605.91</v>
      </c>
      <c r="R834" t="n">
        <v>29.22</v>
      </c>
      <c r="S834" t="n">
        <v>21.88</v>
      </c>
      <c r="T834" t="n">
        <v>2639.63</v>
      </c>
      <c r="U834" t="n">
        <v>0.75</v>
      </c>
      <c r="V834" t="n">
        <v>0.86</v>
      </c>
      <c r="W834" t="n">
        <v>1.01</v>
      </c>
      <c r="X834" t="n">
        <v>0.16</v>
      </c>
      <c r="Y834" t="n">
        <v>1</v>
      </c>
      <c r="Z834" t="n">
        <v>10</v>
      </c>
    </row>
    <row r="835">
      <c r="A835" t="n">
        <v>27</v>
      </c>
      <c r="B835" t="n">
        <v>95</v>
      </c>
      <c r="C835" t="inlineStr">
        <is>
          <t xml:space="preserve">CONCLUIDO	</t>
        </is>
      </c>
      <c r="D835" t="n">
        <v>9.9657</v>
      </c>
      <c r="E835" t="n">
        <v>10.03</v>
      </c>
      <c r="F835" t="n">
        <v>7.23</v>
      </c>
      <c r="G835" t="n">
        <v>48.21</v>
      </c>
      <c r="H835" t="n">
        <v>0.7</v>
      </c>
      <c r="I835" t="n">
        <v>9</v>
      </c>
      <c r="J835" t="n">
        <v>196.03</v>
      </c>
      <c r="K835" t="n">
        <v>53.44</v>
      </c>
      <c r="L835" t="n">
        <v>7.75</v>
      </c>
      <c r="M835" t="n">
        <v>5</v>
      </c>
      <c r="N835" t="n">
        <v>39.84</v>
      </c>
      <c r="O835" t="n">
        <v>24410.52</v>
      </c>
      <c r="P835" t="n">
        <v>76.61</v>
      </c>
      <c r="Q835" t="n">
        <v>605.84</v>
      </c>
      <c r="R835" t="n">
        <v>29.54</v>
      </c>
      <c r="S835" t="n">
        <v>21.88</v>
      </c>
      <c r="T835" t="n">
        <v>2800.26</v>
      </c>
      <c r="U835" t="n">
        <v>0.74</v>
      </c>
      <c r="V835" t="n">
        <v>0.86</v>
      </c>
      <c r="W835" t="n">
        <v>1.01</v>
      </c>
      <c r="X835" t="n">
        <v>0.17</v>
      </c>
      <c r="Y835" t="n">
        <v>1</v>
      </c>
      <c r="Z835" t="n">
        <v>10</v>
      </c>
    </row>
    <row r="836">
      <c r="A836" t="n">
        <v>28</v>
      </c>
      <c r="B836" t="n">
        <v>95</v>
      </c>
      <c r="C836" t="inlineStr">
        <is>
          <t xml:space="preserve">CONCLUIDO	</t>
        </is>
      </c>
      <c r="D836" t="n">
        <v>10.0348</v>
      </c>
      <c r="E836" t="n">
        <v>9.970000000000001</v>
      </c>
      <c r="F836" t="n">
        <v>7.2</v>
      </c>
      <c r="G836" t="n">
        <v>53.99</v>
      </c>
      <c r="H836" t="n">
        <v>0.72</v>
      </c>
      <c r="I836" t="n">
        <v>8</v>
      </c>
      <c r="J836" t="n">
        <v>196.41</v>
      </c>
      <c r="K836" t="n">
        <v>53.44</v>
      </c>
      <c r="L836" t="n">
        <v>8</v>
      </c>
      <c r="M836" t="n">
        <v>4</v>
      </c>
      <c r="N836" t="n">
        <v>39.98</v>
      </c>
      <c r="O836" t="n">
        <v>24458.36</v>
      </c>
      <c r="P836" t="n">
        <v>76.14</v>
      </c>
      <c r="Q836" t="n">
        <v>605.88</v>
      </c>
      <c r="R836" t="n">
        <v>28.44</v>
      </c>
      <c r="S836" t="n">
        <v>21.88</v>
      </c>
      <c r="T836" t="n">
        <v>2256.27</v>
      </c>
      <c r="U836" t="n">
        <v>0.77</v>
      </c>
      <c r="V836" t="n">
        <v>0.86</v>
      </c>
      <c r="W836" t="n">
        <v>1.01</v>
      </c>
      <c r="X836" t="n">
        <v>0.14</v>
      </c>
      <c r="Y836" t="n">
        <v>1</v>
      </c>
      <c r="Z836" t="n">
        <v>10</v>
      </c>
    </row>
    <row r="837">
      <c r="A837" t="n">
        <v>29</v>
      </c>
      <c r="B837" t="n">
        <v>95</v>
      </c>
      <c r="C837" t="inlineStr">
        <is>
          <t xml:space="preserve">CONCLUIDO	</t>
        </is>
      </c>
      <c r="D837" t="n">
        <v>10.0368</v>
      </c>
      <c r="E837" t="n">
        <v>9.960000000000001</v>
      </c>
      <c r="F837" t="n">
        <v>7.2</v>
      </c>
      <c r="G837" t="n">
        <v>53.98</v>
      </c>
      <c r="H837" t="n">
        <v>0.74</v>
      </c>
      <c r="I837" t="n">
        <v>8</v>
      </c>
      <c r="J837" t="n">
        <v>196.8</v>
      </c>
      <c r="K837" t="n">
        <v>53.44</v>
      </c>
      <c r="L837" t="n">
        <v>8.25</v>
      </c>
      <c r="M837" t="n">
        <v>3</v>
      </c>
      <c r="N837" t="n">
        <v>40.12</v>
      </c>
      <c r="O837" t="n">
        <v>24506.24</v>
      </c>
      <c r="P837" t="n">
        <v>74.90000000000001</v>
      </c>
      <c r="Q837" t="n">
        <v>605.84</v>
      </c>
      <c r="R837" t="n">
        <v>28.33</v>
      </c>
      <c r="S837" t="n">
        <v>21.88</v>
      </c>
      <c r="T837" t="n">
        <v>2201.57</v>
      </c>
      <c r="U837" t="n">
        <v>0.77</v>
      </c>
      <c r="V837" t="n">
        <v>0.86</v>
      </c>
      <c r="W837" t="n">
        <v>1.01</v>
      </c>
      <c r="X837" t="n">
        <v>0.14</v>
      </c>
      <c r="Y837" t="n">
        <v>1</v>
      </c>
      <c r="Z837" t="n">
        <v>10</v>
      </c>
    </row>
    <row r="838">
      <c r="A838" t="n">
        <v>30</v>
      </c>
      <c r="B838" t="n">
        <v>95</v>
      </c>
      <c r="C838" t="inlineStr">
        <is>
          <t xml:space="preserve">CONCLUIDO	</t>
        </is>
      </c>
      <c r="D838" t="n">
        <v>10.0388</v>
      </c>
      <c r="E838" t="n">
        <v>9.960000000000001</v>
      </c>
      <c r="F838" t="n">
        <v>7.2</v>
      </c>
      <c r="G838" t="n">
        <v>53.96</v>
      </c>
      <c r="H838" t="n">
        <v>0.77</v>
      </c>
      <c r="I838" t="n">
        <v>8</v>
      </c>
      <c r="J838" t="n">
        <v>197.19</v>
      </c>
      <c r="K838" t="n">
        <v>53.44</v>
      </c>
      <c r="L838" t="n">
        <v>8.5</v>
      </c>
      <c r="M838" t="n">
        <v>2</v>
      </c>
      <c r="N838" t="n">
        <v>40.26</v>
      </c>
      <c r="O838" t="n">
        <v>24554.18</v>
      </c>
      <c r="P838" t="n">
        <v>74.91</v>
      </c>
      <c r="Q838" t="n">
        <v>605.84</v>
      </c>
      <c r="R838" t="n">
        <v>28.31</v>
      </c>
      <c r="S838" t="n">
        <v>21.88</v>
      </c>
      <c r="T838" t="n">
        <v>2191.93</v>
      </c>
      <c r="U838" t="n">
        <v>0.77</v>
      </c>
      <c r="V838" t="n">
        <v>0.86</v>
      </c>
      <c r="W838" t="n">
        <v>1.01</v>
      </c>
      <c r="X838" t="n">
        <v>0.14</v>
      </c>
      <c r="Y838" t="n">
        <v>1</v>
      </c>
      <c r="Z838" t="n">
        <v>10</v>
      </c>
    </row>
    <row r="839">
      <c r="A839" t="n">
        <v>31</v>
      </c>
      <c r="B839" t="n">
        <v>95</v>
      </c>
      <c r="C839" t="inlineStr">
        <is>
          <t xml:space="preserve">CONCLUIDO	</t>
        </is>
      </c>
      <c r="D839" t="n">
        <v>10.0371</v>
      </c>
      <c r="E839" t="n">
        <v>9.960000000000001</v>
      </c>
      <c r="F839" t="n">
        <v>7.2</v>
      </c>
      <c r="G839" t="n">
        <v>53.98</v>
      </c>
      <c r="H839" t="n">
        <v>0.79</v>
      </c>
      <c r="I839" t="n">
        <v>8</v>
      </c>
      <c r="J839" t="n">
        <v>197.58</v>
      </c>
      <c r="K839" t="n">
        <v>53.44</v>
      </c>
      <c r="L839" t="n">
        <v>8.75</v>
      </c>
      <c r="M839" t="n">
        <v>1</v>
      </c>
      <c r="N839" t="n">
        <v>40.39</v>
      </c>
      <c r="O839" t="n">
        <v>24602.15</v>
      </c>
      <c r="P839" t="n">
        <v>74.70999999999999</v>
      </c>
      <c r="Q839" t="n">
        <v>605.86</v>
      </c>
      <c r="R839" t="n">
        <v>28.35</v>
      </c>
      <c r="S839" t="n">
        <v>21.88</v>
      </c>
      <c r="T839" t="n">
        <v>2213.17</v>
      </c>
      <c r="U839" t="n">
        <v>0.77</v>
      </c>
      <c r="V839" t="n">
        <v>0.86</v>
      </c>
      <c r="W839" t="n">
        <v>1</v>
      </c>
      <c r="X839" t="n">
        <v>0.14</v>
      </c>
      <c r="Y839" t="n">
        <v>1</v>
      </c>
      <c r="Z839" t="n">
        <v>10</v>
      </c>
    </row>
    <row r="840">
      <c r="A840" t="n">
        <v>32</v>
      </c>
      <c r="B840" t="n">
        <v>95</v>
      </c>
      <c r="C840" t="inlineStr">
        <is>
          <t xml:space="preserve">CONCLUIDO	</t>
        </is>
      </c>
      <c r="D840" t="n">
        <v>10.0371</v>
      </c>
      <c r="E840" t="n">
        <v>9.960000000000001</v>
      </c>
      <c r="F840" t="n">
        <v>7.2</v>
      </c>
      <c r="G840" t="n">
        <v>53.98</v>
      </c>
      <c r="H840" t="n">
        <v>0.8100000000000001</v>
      </c>
      <c r="I840" t="n">
        <v>8</v>
      </c>
      <c r="J840" t="n">
        <v>197.97</v>
      </c>
      <c r="K840" t="n">
        <v>53.44</v>
      </c>
      <c r="L840" t="n">
        <v>9</v>
      </c>
      <c r="M840" t="n">
        <v>0</v>
      </c>
      <c r="N840" t="n">
        <v>40.53</v>
      </c>
      <c r="O840" t="n">
        <v>24650.18</v>
      </c>
      <c r="P840" t="n">
        <v>74.73</v>
      </c>
      <c r="Q840" t="n">
        <v>605.86</v>
      </c>
      <c r="R840" t="n">
        <v>28.3</v>
      </c>
      <c r="S840" t="n">
        <v>21.88</v>
      </c>
      <c r="T840" t="n">
        <v>2184.42</v>
      </c>
      <c r="U840" t="n">
        <v>0.77</v>
      </c>
      <c r="V840" t="n">
        <v>0.86</v>
      </c>
      <c r="W840" t="n">
        <v>1.01</v>
      </c>
      <c r="X840" t="n">
        <v>0.14</v>
      </c>
      <c r="Y840" t="n">
        <v>1</v>
      </c>
      <c r="Z840" t="n">
        <v>10</v>
      </c>
    </row>
    <row r="841">
      <c r="A841" t="n">
        <v>0</v>
      </c>
      <c r="B841" t="n">
        <v>55</v>
      </c>
      <c r="C841" t="inlineStr">
        <is>
          <t xml:space="preserve">CONCLUIDO	</t>
        </is>
      </c>
      <c r="D841" t="n">
        <v>8.5533</v>
      </c>
      <c r="E841" t="n">
        <v>11.69</v>
      </c>
      <c r="F841" t="n">
        <v>8.220000000000001</v>
      </c>
      <c r="G841" t="n">
        <v>8.51</v>
      </c>
      <c r="H841" t="n">
        <v>0.15</v>
      </c>
      <c r="I841" t="n">
        <v>58</v>
      </c>
      <c r="J841" t="n">
        <v>116.05</v>
      </c>
      <c r="K841" t="n">
        <v>43.4</v>
      </c>
      <c r="L841" t="n">
        <v>1</v>
      </c>
      <c r="M841" t="n">
        <v>56</v>
      </c>
      <c r="N841" t="n">
        <v>16.65</v>
      </c>
      <c r="O841" t="n">
        <v>14546.17</v>
      </c>
      <c r="P841" t="n">
        <v>78.79000000000001</v>
      </c>
      <c r="Q841" t="n">
        <v>605.9299999999999</v>
      </c>
      <c r="R841" t="n">
        <v>60.11</v>
      </c>
      <c r="S841" t="n">
        <v>21.88</v>
      </c>
      <c r="T841" t="n">
        <v>17839.76</v>
      </c>
      <c r="U841" t="n">
        <v>0.36</v>
      </c>
      <c r="V841" t="n">
        <v>0.75</v>
      </c>
      <c r="W841" t="n">
        <v>1.09</v>
      </c>
      <c r="X841" t="n">
        <v>1.16</v>
      </c>
      <c r="Y841" t="n">
        <v>1</v>
      </c>
      <c r="Z841" t="n">
        <v>10</v>
      </c>
    </row>
    <row r="842">
      <c r="A842" t="n">
        <v>1</v>
      </c>
      <c r="B842" t="n">
        <v>55</v>
      </c>
      <c r="C842" t="inlineStr">
        <is>
          <t xml:space="preserve">CONCLUIDO	</t>
        </is>
      </c>
      <c r="D842" t="n">
        <v>9.032999999999999</v>
      </c>
      <c r="E842" t="n">
        <v>11.07</v>
      </c>
      <c r="F842" t="n">
        <v>7.94</v>
      </c>
      <c r="G842" t="n">
        <v>10.82</v>
      </c>
      <c r="H842" t="n">
        <v>0.19</v>
      </c>
      <c r="I842" t="n">
        <v>44</v>
      </c>
      <c r="J842" t="n">
        <v>116.37</v>
      </c>
      <c r="K842" t="n">
        <v>43.4</v>
      </c>
      <c r="L842" t="n">
        <v>1.25</v>
      </c>
      <c r="M842" t="n">
        <v>42</v>
      </c>
      <c r="N842" t="n">
        <v>16.72</v>
      </c>
      <c r="O842" t="n">
        <v>14585.96</v>
      </c>
      <c r="P842" t="n">
        <v>74.83</v>
      </c>
      <c r="Q842" t="n">
        <v>605.86</v>
      </c>
      <c r="R842" t="n">
        <v>51.46</v>
      </c>
      <c r="S842" t="n">
        <v>21.88</v>
      </c>
      <c r="T842" t="n">
        <v>13588.06</v>
      </c>
      <c r="U842" t="n">
        <v>0.43</v>
      </c>
      <c r="V842" t="n">
        <v>0.78</v>
      </c>
      <c r="W842" t="n">
        <v>1.06</v>
      </c>
      <c r="X842" t="n">
        <v>0.88</v>
      </c>
      <c r="Y842" t="n">
        <v>1</v>
      </c>
      <c r="Z842" t="n">
        <v>10</v>
      </c>
    </row>
    <row r="843">
      <c r="A843" t="n">
        <v>2</v>
      </c>
      <c r="B843" t="n">
        <v>55</v>
      </c>
      <c r="C843" t="inlineStr">
        <is>
          <t xml:space="preserve">CONCLUIDO	</t>
        </is>
      </c>
      <c r="D843" t="n">
        <v>9.324299999999999</v>
      </c>
      <c r="E843" t="n">
        <v>10.72</v>
      </c>
      <c r="F843" t="n">
        <v>7.78</v>
      </c>
      <c r="G843" t="n">
        <v>12.97</v>
      </c>
      <c r="H843" t="n">
        <v>0.23</v>
      </c>
      <c r="I843" t="n">
        <v>36</v>
      </c>
      <c r="J843" t="n">
        <v>116.69</v>
      </c>
      <c r="K843" t="n">
        <v>43.4</v>
      </c>
      <c r="L843" t="n">
        <v>1.5</v>
      </c>
      <c r="M843" t="n">
        <v>34</v>
      </c>
      <c r="N843" t="n">
        <v>16.79</v>
      </c>
      <c r="O843" t="n">
        <v>14625.77</v>
      </c>
      <c r="P843" t="n">
        <v>72.3</v>
      </c>
      <c r="Q843" t="n">
        <v>605.88</v>
      </c>
      <c r="R843" t="n">
        <v>46.69</v>
      </c>
      <c r="S843" t="n">
        <v>21.88</v>
      </c>
      <c r="T843" t="n">
        <v>11240.27</v>
      </c>
      <c r="U843" t="n">
        <v>0.47</v>
      </c>
      <c r="V843" t="n">
        <v>0.8</v>
      </c>
      <c r="W843" t="n">
        <v>1.05</v>
      </c>
      <c r="X843" t="n">
        <v>0.72</v>
      </c>
      <c r="Y843" t="n">
        <v>1</v>
      </c>
      <c r="Z843" t="n">
        <v>10</v>
      </c>
    </row>
    <row r="844">
      <c r="A844" t="n">
        <v>3</v>
      </c>
      <c r="B844" t="n">
        <v>55</v>
      </c>
      <c r="C844" t="inlineStr">
        <is>
          <t xml:space="preserve">CONCLUIDO	</t>
        </is>
      </c>
      <c r="D844" t="n">
        <v>9.571899999999999</v>
      </c>
      <c r="E844" t="n">
        <v>10.45</v>
      </c>
      <c r="F844" t="n">
        <v>7.65</v>
      </c>
      <c r="G844" t="n">
        <v>15.29</v>
      </c>
      <c r="H844" t="n">
        <v>0.26</v>
      </c>
      <c r="I844" t="n">
        <v>30</v>
      </c>
      <c r="J844" t="n">
        <v>117.01</v>
      </c>
      <c r="K844" t="n">
        <v>43.4</v>
      </c>
      <c r="L844" t="n">
        <v>1.75</v>
      </c>
      <c r="M844" t="n">
        <v>28</v>
      </c>
      <c r="N844" t="n">
        <v>16.86</v>
      </c>
      <c r="O844" t="n">
        <v>14665.62</v>
      </c>
      <c r="P844" t="n">
        <v>69.83</v>
      </c>
      <c r="Q844" t="n">
        <v>605.91</v>
      </c>
      <c r="R844" t="n">
        <v>42.62</v>
      </c>
      <c r="S844" t="n">
        <v>21.88</v>
      </c>
      <c r="T844" t="n">
        <v>9237.370000000001</v>
      </c>
      <c r="U844" t="n">
        <v>0.51</v>
      </c>
      <c r="V844" t="n">
        <v>0.8100000000000001</v>
      </c>
      <c r="W844" t="n">
        <v>1.03</v>
      </c>
      <c r="X844" t="n">
        <v>0.59</v>
      </c>
      <c r="Y844" t="n">
        <v>1</v>
      </c>
      <c r="Z844" t="n">
        <v>10</v>
      </c>
    </row>
    <row r="845">
      <c r="A845" t="n">
        <v>4</v>
      </c>
      <c r="B845" t="n">
        <v>55</v>
      </c>
      <c r="C845" t="inlineStr">
        <is>
          <t xml:space="preserve">CONCLUIDO	</t>
        </is>
      </c>
      <c r="D845" t="n">
        <v>9.7347</v>
      </c>
      <c r="E845" t="n">
        <v>10.27</v>
      </c>
      <c r="F845" t="n">
        <v>7.57</v>
      </c>
      <c r="G845" t="n">
        <v>17.46</v>
      </c>
      <c r="H845" t="n">
        <v>0.3</v>
      </c>
      <c r="I845" t="n">
        <v>26</v>
      </c>
      <c r="J845" t="n">
        <v>117.34</v>
      </c>
      <c r="K845" t="n">
        <v>43.4</v>
      </c>
      <c r="L845" t="n">
        <v>2</v>
      </c>
      <c r="M845" t="n">
        <v>24</v>
      </c>
      <c r="N845" t="n">
        <v>16.94</v>
      </c>
      <c r="O845" t="n">
        <v>14705.49</v>
      </c>
      <c r="P845" t="n">
        <v>67.87</v>
      </c>
      <c r="Q845" t="n">
        <v>605.9</v>
      </c>
      <c r="R845" t="n">
        <v>39.93</v>
      </c>
      <c r="S845" t="n">
        <v>21.88</v>
      </c>
      <c r="T845" t="n">
        <v>7909.5</v>
      </c>
      <c r="U845" t="n">
        <v>0.55</v>
      </c>
      <c r="V845" t="n">
        <v>0.82</v>
      </c>
      <c r="W845" t="n">
        <v>1.03</v>
      </c>
      <c r="X845" t="n">
        <v>0.51</v>
      </c>
      <c r="Y845" t="n">
        <v>1</v>
      </c>
      <c r="Z845" t="n">
        <v>10</v>
      </c>
    </row>
    <row r="846">
      <c r="A846" t="n">
        <v>5</v>
      </c>
      <c r="B846" t="n">
        <v>55</v>
      </c>
      <c r="C846" t="inlineStr">
        <is>
          <t xml:space="preserve">CONCLUIDO	</t>
        </is>
      </c>
      <c r="D846" t="n">
        <v>9.9171</v>
      </c>
      <c r="E846" t="n">
        <v>10.08</v>
      </c>
      <c r="F846" t="n">
        <v>7.47</v>
      </c>
      <c r="G846" t="n">
        <v>20.38</v>
      </c>
      <c r="H846" t="n">
        <v>0.34</v>
      </c>
      <c r="I846" t="n">
        <v>22</v>
      </c>
      <c r="J846" t="n">
        <v>117.66</v>
      </c>
      <c r="K846" t="n">
        <v>43.4</v>
      </c>
      <c r="L846" t="n">
        <v>2.25</v>
      </c>
      <c r="M846" t="n">
        <v>20</v>
      </c>
      <c r="N846" t="n">
        <v>17.01</v>
      </c>
      <c r="O846" t="n">
        <v>14745.39</v>
      </c>
      <c r="P846" t="n">
        <v>65.76000000000001</v>
      </c>
      <c r="Q846" t="n">
        <v>605.9299999999999</v>
      </c>
      <c r="R846" t="n">
        <v>37.19</v>
      </c>
      <c r="S846" t="n">
        <v>21.88</v>
      </c>
      <c r="T846" t="n">
        <v>6561.62</v>
      </c>
      <c r="U846" t="n">
        <v>0.59</v>
      </c>
      <c r="V846" t="n">
        <v>0.83</v>
      </c>
      <c r="W846" t="n">
        <v>1.02</v>
      </c>
      <c r="X846" t="n">
        <v>0.42</v>
      </c>
      <c r="Y846" t="n">
        <v>1</v>
      </c>
      <c r="Z846" t="n">
        <v>10</v>
      </c>
    </row>
    <row r="847">
      <c r="A847" t="n">
        <v>6</v>
      </c>
      <c r="B847" t="n">
        <v>55</v>
      </c>
      <c r="C847" t="inlineStr">
        <is>
          <t xml:space="preserve">CONCLUIDO	</t>
        </is>
      </c>
      <c r="D847" t="n">
        <v>10.0014</v>
      </c>
      <c r="E847" t="n">
        <v>10</v>
      </c>
      <c r="F847" t="n">
        <v>7.44</v>
      </c>
      <c r="G847" t="n">
        <v>22.31</v>
      </c>
      <c r="H847" t="n">
        <v>0.37</v>
      </c>
      <c r="I847" t="n">
        <v>20</v>
      </c>
      <c r="J847" t="n">
        <v>117.98</v>
      </c>
      <c r="K847" t="n">
        <v>43.4</v>
      </c>
      <c r="L847" t="n">
        <v>2.5</v>
      </c>
      <c r="M847" t="n">
        <v>18</v>
      </c>
      <c r="N847" t="n">
        <v>17.08</v>
      </c>
      <c r="O847" t="n">
        <v>14785.31</v>
      </c>
      <c r="P847" t="n">
        <v>64.29000000000001</v>
      </c>
      <c r="Q847" t="n">
        <v>605.84</v>
      </c>
      <c r="R847" t="n">
        <v>35.83</v>
      </c>
      <c r="S847" t="n">
        <v>21.88</v>
      </c>
      <c r="T847" t="n">
        <v>5894.08</v>
      </c>
      <c r="U847" t="n">
        <v>0.61</v>
      </c>
      <c r="V847" t="n">
        <v>0.83</v>
      </c>
      <c r="W847" t="n">
        <v>1.02</v>
      </c>
      <c r="X847" t="n">
        <v>0.38</v>
      </c>
      <c r="Y847" t="n">
        <v>1</v>
      </c>
      <c r="Z847" t="n">
        <v>10</v>
      </c>
    </row>
    <row r="848">
      <c r="A848" t="n">
        <v>7</v>
      </c>
      <c r="B848" t="n">
        <v>55</v>
      </c>
      <c r="C848" t="inlineStr">
        <is>
          <t xml:space="preserve">CONCLUIDO	</t>
        </is>
      </c>
      <c r="D848" t="n">
        <v>10.0985</v>
      </c>
      <c r="E848" t="n">
        <v>9.9</v>
      </c>
      <c r="F848" t="n">
        <v>7.39</v>
      </c>
      <c r="G848" t="n">
        <v>24.63</v>
      </c>
      <c r="H848" t="n">
        <v>0.41</v>
      </c>
      <c r="I848" t="n">
        <v>18</v>
      </c>
      <c r="J848" t="n">
        <v>118.31</v>
      </c>
      <c r="K848" t="n">
        <v>43.4</v>
      </c>
      <c r="L848" t="n">
        <v>2.75</v>
      </c>
      <c r="M848" t="n">
        <v>16</v>
      </c>
      <c r="N848" t="n">
        <v>17.16</v>
      </c>
      <c r="O848" t="n">
        <v>14825.26</v>
      </c>
      <c r="P848" t="n">
        <v>61.8</v>
      </c>
      <c r="Q848" t="n">
        <v>605.98</v>
      </c>
      <c r="R848" t="n">
        <v>34.55</v>
      </c>
      <c r="S848" t="n">
        <v>21.88</v>
      </c>
      <c r="T848" t="n">
        <v>5261.24</v>
      </c>
      <c r="U848" t="n">
        <v>0.63</v>
      </c>
      <c r="V848" t="n">
        <v>0.84</v>
      </c>
      <c r="W848" t="n">
        <v>1.01</v>
      </c>
      <c r="X848" t="n">
        <v>0.33</v>
      </c>
      <c r="Y848" t="n">
        <v>1</v>
      </c>
      <c r="Z848" t="n">
        <v>10</v>
      </c>
    </row>
    <row r="849">
      <c r="A849" t="n">
        <v>8</v>
      </c>
      <c r="B849" t="n">
        <v>55</v>
      </c>
      <c r="C849" t="inlineStr">
        <is>
          <t xml:space="preserve">CONCLUIDO	</t>
        </is>
      </c>
      <c r="D849" t="n">
        <v>10.1695</v>
      </c>
      <c r="E849" t="n">
        <v>9.83</v>
      </c>
      <c r="F849" t="n">
        <v>7.37</v>
      </c>
      <c r="G849" t="n">
        <v>27.63</v>
      </c>
      <c r="H849" t="n">
        <v>0.45</v>
      </c>
      <c r="I849" t="n">
        <v>16</v>
      </c>
      <c r="J849" t="n">
        <v>118.63</v>
      </c>
      <c r="K849" t="n">
        <v>43.4</v>
      </c>
      <c r="L849" t="n">
        <v>3</v>
      </c>
      <c r="M849" t="n">
        <v>14</v>
      </c>
      <c r="N849" t="n">
        <v>17.23</v>
      </c>
      <c r="O849" t="n">
        <v>14865.24</v>
      </c>
      <c r="P849" t="n">
        <v>60.74</v>
      </c>
      <c r="Q849" t="n">
        <v>605.98</v>
      </c>
      <c r="R849" t="n">
        <v>33.9</v>
      </c>
      <c r="S849" t="n">
        <v>21.88</v>
      </c>
      <c r="T849" t="n">
        <v>4947.96</v>
      </c>
      <c r="U849" t="n">
        <v>0.65</v>
      </c>
      <c r="V849" t="n">
        <v>0.84</v>
      </c>
      <c r="W849" t="n">
        <v>1.01</v>
      </c>
      <c r="X849" t="n">
        <v>0.31</v>
      </c>
      <c r="Y849" t="n">
        <v>1</v>
      </c>
      <c r="Z849" t="n">
        <v>10</v>
      </c>
    </row>
    <row r="850">
      <c r="A850" t="n">
        <v>9</v>
      </c>
      <c r="B850" t="n">
        <v>55</v>
      </c>
      <c r="C850" t="inlineStr">
        <is>
          <t xml:space="preserve">CONCLUIDO	</t>
        </is>
      </c>
      <c r="D850" t="n">
        <v>10.281</v>
      </c>
      <c r="E850" t="n">
        <v>9.73</v>
      </c>
      <c r="F850" t="n">
        <v>7.31</v>
      </c>
      <c r="G850" t="n">
        <v>31.32</v>
      </c>
      <c r="H850" t="n">
        <v>0.48</v>
      </c>
      <c r="I850" t="n">
        <v>14</v>
      </c>
      <c r="J850" t="n">
        <v>118.96</v>
      </c>
      <c r="K850" t="n">
        <v>43.4</v>
      </c>
      <c r="L850" t="n">
        <v>3.25</v>
      </c>
      <c r="M850" t="n">
        <v>11</v>
      </c>
      <c r="N850" t="n">
        <v>17.31</v>
      </c>
      <c r="O850" t="n">
        <v>14905.25</v>
      </c>
      <c r="P850" t="n">
        <v>58.45</v>
      </c>
      <c r="Q850" t="n">
        <v>605.84</v>
      </c>
      <c r="R850" t="n">
        <v>32.08</v>
      </c>
      <c r="S850" t="n">
        <v>21.88</v>
      </c>
      <c r="T850" t="n">
        <v>4048.94</v>
      </c>
      <c r="U850" t="n">
        <v>0.68</v>
      </c>
      <c r="V850" t="n">
        <v>0.85</v>
      </c>
      <c r="W850" t="n">
        <v>1.01</v>
      </c>
      <c r="X850" t="n">
        <v>0.25</v>
      </c>
      <c r="Y850" t="n">
        <v>1</v>
      </c>
      <c r="Z850" t="n">
        <v>10</v>
      </c>
    </row>
    <row r="851">
      <c r="A851" t="n">
        <v>10</v>
      </c>
      <c r="B851" t="n">
        <v>55</v>
      </c>
      <c r="C851" t="inlineStr">
        <is>
          <t xml:space="preserve">CONCLUIDO	</t>
        </is>
      </c>
      <c r="D851" t="n">
        <v>10.3022</v>
      </c>
      <c r="E851" t="n">
        <v>9.710000000000001</v>
      </c>
      <c r="F851" t="n">
        <v>7.31</v>
      </c>
      <c r="G851" t="n">
        <v>33.75</v>
      </c>
      <c r="H851" t="n">
        <v>0.52</v>
      </c>
      <c r="I851" t="n">
        <v>13</v>
      </c>
      <c r="J851" t="n">
        <v>119.28</v>
      </c>
      <c r="K851" t="n">
        <v>43.4</v>
      </c>
      <c r="L851" t="n">
        <v>3.5</v>
      </c>
      <c r="M851" t="n">
        <v>7</v>
      </c>
      <c r="N851" t="n">
        <v>17.38</v>
      </c>
      <c r="O851" t="n">
        <v>14945.29</v>
      </c>
      <c r="P851" t="n">
        <v>57.24</v>
      </c>
      <c r="Q851" t="n">
        <v>605.84</v>
      </c>
      <c r="R851" t="n">
        <v>31.83</v>
      </c>
      <c r="S851" t="n">
        <v>21.88</v>
      </c>
      <c r="T851" t="n">
        <v>3924.26</v>
      </c>
      <c r="U851" t="n">
        <v>0.6899999999999999</v>
      </c>
      <c r="V851" t="n">
        <v>0.85</v>
      </c>
      <c r="W851" t="n">
        <v>1.02</v>
      </c>
      <c r="X851" t="n">
        <v>0.25</v>
      </c>
      <c r="Y851" t="n">
        <v>1</v>
      </c>
      <c r="Z851" t="n">
        <v>10</v>
      </c>
    </row>
    <row r="852">
      <c r="A852" t="n">
        <v>11</v>
      </c>
      <c r="B852" t="n">
        <v>55</v>
      </c>
      <c r="C852" t="inlineStr">
        <is>
          <t xml:space="preserve">CONCLUIDO	</t>
        </is>
      </c>
      <c r="D852" t="n">
        <v>10.2919</v>
      </c>
      <c r="E852" t="n">
        <v>9.720000000000001</v>
      </c>
      <c r="F852" t="n">
        <v>7.32</v>
      </c>
      <c r="G852" t="n">
        <v>33.79</v>
      </c>
      <c r="H852" t="n">
        <v>0.55</v>
      </c>
      <c r="I852" t="n">
        <v>13</v>
      </c>
      <c r="J852" t="n">
        <v>119.61</v>
      </c>
      <c r="K852" t="n">
        <v>43.4</v>
      </c>
      <c r="L852" t="n">
        <v>3.75</v>
      </c>
      <c r="M852" t="n">
        <v>3</v>
      </c>
      <c r="N852" t="n">
        <v>17.46</v>
      </c>
      <c r="O852" t="n">
        <v>14985.35</v>
      </c>
      <c r="P852" t="n">
        <v>57.47</v>
      </c>
      <c r="Q852" t="n">
        <v>605.84</v>
      </c>
      <c r="R852" t="n">
        <v>32.04</v>
      </c>
      <c r="S852" t="n">
        <v>21.88</v>
      </c>
      <c r="T852" t="n">
        <v>4034.02</v>
      </c>
      <c r="U852" t="n">
        <v>0.68</v>
      </c>
      <c r="V852" t="n">
        <v>0.84</v>
      </c>
      <c r="W852" t="n">
        <v>1.02</v>
      </c>
      <c r="X852" t="n">
        <v>0.26</v>
      </c>
      <c r="Y852" t="n">
        <v>1</v>
      </c>
      <c r="Z852" t="n">
        <v>10</v>
      </c>
    </row>
    <row r="853">
      <c r="A853" t="n">
        <v>12</v>
      </c>
      <c r="B853" t="n">
        <v>55</v>
      </c>
      <c r="C853" t="inlineStr">
        <is>
          <t xml:space="preserve">CONCLUIDO	</t>
        </is>
      </c>
      <c r="D853" t="n">
        <v>10.2957</v>
      </c>
      <c r="E853" t="n">
        <v>9.710000000000001</v>
      </c>
      <c r="F853" t="n">
        <v>7.32</v>
      </c>
      <c r="G853" t="n">
        <v>33.78</v>
      </c>
      <c r="H853" t="n">
        <v>0.59</v>
      </c>
      <c r="I853" t="n">
        <v>13</v>
      </c>
      <c r="J853" t="n">
        <v>119.93</v>
      </c>
      <c r="K853" t="n">
        <v>43.4</v>
      </c>
      <c r="L853" t="n">
        <v>4</v>
      </c>
      <c r="M853" t="n">
        <v>1</v>
      </c>
      <c r="N853" t="n">
        <v>17.53</v>
      </c>
      <c r="O853" t="n">
        <v>15025.44</v>
      </c>
      <c r="P853" t="n">
        <v>57</v>
      </c>
      <c r="Q853" t="n">
        <v>605.88</v>
      </c>
      <c r="R853" t="n">
        <v>31.84</v>
      </c>
      <c r="S853" t="n">
        <v>21.88</v>
      </c>
      <c r="T853" t="n">
        <v>3931.46</v>
      </c>
      <c r="U853" t="n">
        <v>0.6899999999999999</v>
      </c>
      <c r="V853" t="n">
        <v>0.85</v>
      </c>
      <c r="W853" t="n">
        <v>1.02</v>
      </c>
      <c r="X853" t="n">
        <v>0.26</v>
      </c>
      <c r="Y853" t="n">
        <v>1</v>
      </c>
      <c r="Z853" t="n">
        <v>10</v>
      </c>
    </row>
    <row r="854">
      <c r="A854" t="n">
        <v>13</v>
      </c>
      <c r="B854" t="n">
        <v>55</v>
      </c>
      <c r="C854" t="inlineStr">
        <is>
          <t xml:space="preserve">CONCLUIDO	</t>
        </is>
      </c>
      <c r="D854" t="n">
        <v>10.296</v>
      </c>
      <c r="E854" t="n">
        <v>9.710000000000001</v>
      </c>
      <c r="F854" t="n">
        <v>7.32</v>
      </c>
      <c r="G854" t="n">
        <v>33.77</v>
      </c>
      <c r="H854" t="n">
        <v>0.62</v>
      </c>
      <c r="I854" t="n">
        <v>13</v>
      </c>
      <c r="J854" t="n">
        <v>120.26</v>
      </c>
      <c r="K854" t="n">
        <v>43.4</v>
      </c>
      <c r="L854" t="n">
        <v>4.25</v>
      </c>
      <c r="M854" t="n">
        <v>1</v>
      </c>
      <c r="N854" t="n">
        <v>17.61</v>
      </c>
      <c r="O854" t="n">
        <v>15065.56</v>
      </c>
      <c r="P854" t="n">
        <v>56.85</v>
      </c>
      <c r="Q854" t="n">
        <v>605.88</v>
      </c>
      <c r="R854" t="n">
        <v>31.84</v>
      </c>
      <c r="S854" t="n">
        <v>21.88</v>
      </c>
      <c r="T854" t="n">
        <v>3931.47</v>
      </c>
      <c r="U854" t="n">
        <v>0.6899999999999999</v>
      </c>
      <c r="V854" t="n">
        <v>0.85</v>
      </c>
      <c r="W854" t="n">
        <v>1.02</v>
      </c>
      <c r="X854" t="n">
        <v>0.26</v>
      </c>
      <c r="Y854" t="n">
        <v>1</v>
      </c>
      <c r="Z854" t="n">
        <v>10</v>
      </c>
    </row>
    <row r="855">
      <c r="A855" t="n">
        <v>14</v>
      </c>
      <c r="B855" t="n">
        <v>55</v>
      </c>
      <c r="C855" t="inlineStr">
        <is>
          <t xml:space="preserve">CONCLUIDO	</t>
        </is>
      </c>
      <c r="D855" t="n">
        <v>10.2945</v>
      </c>
      <c r="E855" t="n">
        <v>9.710000000000001</v>
      </c>
      <c r="F855" t="n">
        <v>7.32</v>
      </c>
      <c r="G855" t="n">
        <v>33.78</v>
      </c>
      <c r="H855" t="n">
        <v>0.66</v>
      </c>
      <c r="I855" t="n">
        <v>13</v>
      </c>
      <c r="J855" t="n">
        <v>120.58</v>
      </c>
      <c r="K855" t="n">
        <v>43.4</v>
      </c>
      <c r="L855" t="n">
        <v>4.5</v>
      </c>
      <c r="M855" t="n">
        <v>0</v>
      </c>
      <c r="N855" t="n">
        <v>17.68</v>
      </c>
      <c r="O855" t="n">
        <v>15105.7</v>
      </c>
      <c r="P855" t="n">
        <v>57</v>
      </c>
      <c r="Q855" t="n">
        <v>605.88</v>
      </c>
      <c r="R855" t="n">
        <v>31.84</v>
      </c>
      <c r="S855" t="n">
        <v>21.88</v>
      </c>
      <c r="T855" t="n">
        <v>3934.05</v>
      </c>
      <c r="U855" t="n">
        <v>0.6899999999999999</v>
      </c>
      <c r="V855" t="n">
        <v>0.85</v>
      </c>
      <c r="W855" t="n">
        <v>1.03</v>
      </c>
      <c r="X855" t="n">
        <v>0.26</v>
      </c>
      <c r="Y855" t="n">
        <v>1</v>
      </c>
      <c r="Z85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8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INDEX(resultados!$A$2:$ZZ$855, 1, MATCH($B$1, resultados!$A$1:$ZZ$1, 0))</f>
        <v/>
      </c>
      <c r="B7">
        <f>INDEX(resultados!$A$2:$ZZ$855, 1, MATCH($B$2, resultados!$A$1:$ZZ$1, 0))</f>
        <v/>
      </c>
      <c r="C7">
        <f>INDEX(resultados!$A$2:$ZZ$855, 1, MATCH($B$3, resultados!$A$1:$ZZ$1, 0))</f>
        <v/>
      </c>
    </row>
    <row r="8">
      <c r="A8">
        <f>INDEX(resultados!$A$2:$ZZ$855, 2, MATCH($B$1, resultados!$A$1:$ZZ$1, 0))</f>
        <v/>
      </c>
      <c r="B8">
        <f>INDEX(resultados!$A$2:$ZZ$855, 2, MATCH($B$2, resultados!$A$1:$ZZ$1, 0))</f>
        <v/>
      </c>
      <c r="C8">
        <f>INDEX(resultados!$A$2:$ZZ$855, 2, MATCH($B$3, resultados!$A$1:$ZZ$1, 0))</f>
        <v/>
      </c>
    </row>
    <row r="9">
      <c r="A9">
        <f>INDEX(resultados!$A$2:$ZZ$855, 3, MATCH($B$1, resultados!$A$1:$ZZ$1, 0))</f>
        <v/>
      </c>
      <c r="B9">
        <f>INDEX(resultados!$A$2:$ZZ$855, 3, MATCH($B$2, resultados!$A$1:$ZZ$1, 0))</f>
        <v/>
      </c>
      <c r="C9">
        <f>INDEX(resultados!$A$2:$ZZ$855, 3, MATCH($B$3, resultados!$A$1:$ZZ$1, 0))</f>
        <v/>
      </c>
    </row>
    <row r="10">
      <c r="A10">
        <f>INDEX(resultados!$A$2:$ZZ$855, 4, MATCH($B$1, resultados!$A$1:$ZZ$1, 0))</f>
        <v/>
      </c>
      <c r="B10">
        <f>INDEX(resultados!$A$2:$ZZ$855, 4, MATCH($B$2, resultados!$A$1:$ZZ$1, 0))</f>
        <v/>
      </c>
      <c r="C10">
        <f>INDEX(resultados!$A$2:$ZZ$855, 4, MATCH($B$3, resultados!$A$1:$ZZ$1, 0))</f>
        <v/>
      </c>
    </row>
    <row r="11">
      <c r="A11">
        <f>INDEX(resultados!$A$2:$ZZ$855, 5, MATCH($B$1, resultados!$A$1:$ZZ$1, 0))</f>
        <v/>
      </c>
      <c r="B11">
        <f>INDEX(resultados!$A$2:$ZZ$855, 5, MATCH($B$2, resultados!$A$1:$ZZ$1, 0))</f>
        <v/>
      </c>
      <c r="C11">
        <f>INDEX(resultados!$A$2:$ZZ$855, 5, MATCH($B$3, resultados!$A$1:$ZZ$1, 0))</f>
        <v/>
      </c>
    </row>
    <row r="12">
      <c r="A12">
        <f>INDEX(resultados!$A$2:$ZZ$855, 6, MATCH($B$1, resultados!$A$1:$ZZ$1, 0))</f>
        <v/>
      </c>
      <c r="B12">
        <f>INDEX(resultados!$A$2:$ZZ$855, 6, MATCH($B$2, resultados!$A$1:$ZZ$1, 0))</f>
        <v/>
      </c>
      <c r="C12">
        <f>INDEX(resultados!$A$2:$ZZ$855, 6, MATCH($B$3, resultados!$A$1:$ZZ$1, 0))</f>
        <v/>
      </c>
    </row>
    <row r="13">
      <c r="A13">
        <f>INDEX(resultados!$A$2:$ZZ$855, 7, MATCH($B$1, resultados!$A$1:$ZZ$1, 0))</f>
        <v/>
      </c>
      <c r="B13">
        <f>INDEX(resultados!$A$2:$ZZ$855, 7, MATCH($B$2, resultados!$A$1:$ZZ$1, 0))</f>
        <v/>
      </c>
      <c r="C13">
        <f>INDEX(resultados!$A$2:$ZZ$855, 7, MATCH($B$3, resultados!$A$1:$ZZ$1, 0))</f>
        <v/>
      </c>
    </row>
    <row r="14">
      <c r="A14">
        <f>INDEX(resultados!$A$2:$ZZ$855, 8, MATCH($B$1, resultados!$A$1:$ZZ$1, 0))</f>
        <v/>
      </c>
      <c r="B14">
        <f>INDEX(resultados!$A$2:$ZZ$855, 8, MATCH($B$2, resultados!$A$1:$ZZ$1, 0))</f>
        <v/>
      </c>
      <c r="C14">
        <f>INDEX(resultados!$A$2:$ZZ$855, 8, MATCH($B$3, resultados!$A$1:$ZZ$1, 0))</f>
        <v/>
      </c>
    </row>
    <row r="15">
      <c r="A15">
        <f>INDEX(resultados!$A$2:$ZZ$855, 9, MATCH($B$1, resultados!$A$1:$ZZ$1, 0))</f>
        <v/>
      </c>
      <c r="B15">
        <f>INDEX(resultados!$A$2:$ZZ$855, 9, MATCH($B$2, resultados!$A$1:$ZZ$1, 0))</f>
        <v/>
      </c>
      <c r="C15">
        <f>INDEX(resultados!$A$2:$ZZ$855, 9, MATCH($B$3, resultados!$A$1:$ZZ$1, 0))</f>
        <v/>
      </c>
    </row>
    <row r="16">
      <c r="A16">
        <f>INDEX(resultados!$A$2:$ZZ$855, 10, MATCH($B$1, resultados!$A$1:$ZZ$1, 0))</f>
        <v/>
      </c>
      <c r="B16">
        <f>INDEX(resultados!$A$2:$ZZ$855, 10, MATCH($B$2, resultados!$A$1:$ZZ$1, 0))</f>
        <v/>
      </c>
      <c r="C16">
        <f>INDEX(resultados!$A$2:$ZZ$855, 10, MATCH($B$3, resultados!$A$1:$ZZ$1, 0))</f>
        <v/>
      </c>
    </row>
    <row r="17">
      <c r="A17">
        <f>INDEX(resultados!$A$2:$ZZ$855, 11, MATCH($B$1, resultados!$A$1:$ZZ$1, 0))</f>
        <v/>
      </c>
      <c r="B17">
        <f>INDEX(resultados!$A$2:$ZZ$855, 11, MATCH($B$2, resultados!$A$1:$ZZ$1, 0))</f>
        <v/>
      </c>
      <c r="C17">
        <f>INDEX(resultados!$A$2:$ZZ$855, 11, MATCH($B$3, resultados!$A$1:$ZZ$1, 0))</f>
        <v/>
      </c>
    </row>
    <row r="18">
      <c r="A18">
        <f>INDEX(resultados!$A$2:$ZZ$855, 12, MATCH($B$1, resultados!$A$1:$ZZ$1, 0))</f>
        <v/>
      </c>
      <c r="B18">
        <f>INDEX(resultados!$A$2:$ZZ$855, 12, MATCH($B$2, resultados!$A$1:$ZZ$1, 0))</f>
        <v/>
      </c>
      <c r="C18">
        <f>INDEX(resultados!$A$2:$ZZ$855, 12, MATCH($B$3, resultados!$A$1:$ZZ$1, 0))</f>
        <v/>
      </c>
    </row>
    <row r="19">
      <c r="A19">
        <f>INDEX(resultados!$A$2:$ZZ$855, 13, MATCH($B$1, resultados!$A$1:$ZZ$1, 0))</f>
        <v/>
      </c>
      <c r="B19">
        <f>INDEX(resultados!$A$2:$ZZ$855, 13, MATCH($B$2, resultados!$A$1:$ZZ$1, 0))</f>
        <v/>
      </c>
      <c r="C19">
        <f>INDEX(resultados!$A$2:$ZZ$855, 13, MATCH($B$3, resultados!$A$1:$ZZ$1, 0))</f>
        <v/>
      </c>
    </row>
    <row r="20">
      <c r="A20">
        <f>INDEX(resultados!$A$2:$ZZ$855, 14, MATCH($B$1, resultados!$A$1:$ZZ$1, 0))</f>
        <v/>
      </c>
      <c r="B20">
        <f>INDEX(resultados!$A$2:$ZZ$855, 14, MATCH($B$2, resultados!$A$1:$ZZ$1, 0))</f>
        <v/>
      </c>
      <c r="C20">
        <f>INDEX(resultados!$A$2:$ZZ$855, 14, MATCH($B$3, resultados!$A$1:$ZZ$1, 0))</f>
        <v/>
      </c>
    </row>
    <row r="21">
      <c r="A21">
        <f>INDEX(resultados!$A$2:$ZZ$855, 15, MATCH($B$1, resultados!$A$1:$ZZ$1, 0))</f>
        <v/>
      </c>
      <c r="B21">
        <f>INDEX(resultados!$A$2:$ZZ$855, 15, MATCH($B$2, resultados!$A$1:$ZZ$1, 0))</f>
        <v/>
      </c>
      <c r="C21">
        <f>INDEX(resultados!$A$2:$ZZ$855, 15, MATCH($B$3, resultados!$A$1:$ZZ$1, 0))</f>
        <v/>
      </c>
    </row>
    <row r="22">
      <c r="A22">
        <f>INDEX(resultados!$A$2:$ZZ$855, 16, MATCH($B$1, resultados!$A$1:$ZZ$1, 0))</f>
        <v/>
      </c>
      <c r="B22">
        <f>INDEX(resultados!$A$2:$ZZ$855, 16, MATCH($B$2, resultados!$A$1:$ZZ$1, 0))</f>
        <v/>
      </c>
      <c r="C22">
        <f>INDEX(resultados!$A$2:$ZZ$855, 16, MATCH($B$3, resultados!$A$1:$ZZ$1, 0))</f>
        <v/>
      </c>
    </row>
    <row r="23">
      <c r="A23">
        <f>INDEX(resultados!$A$2:$ZZ$855, 17, MATCH($B$1, resultados!$A$1:$ZZ$1, 0))</f>
        <v/>
      </c>
      <c r="B23">
        <f>INDEX(resultados!$A$2:$ZZ$855, 17, MATCH($B$2, resultados!$A$1:$ZZ$1, 0))</f>
        <v/>
      </c>
      <c r="C23">
        <f>INDEX(resultados!$A$2:$ZZ$855, 17, MATCH($B$3, resultados!$A$1:$ZZ$1, 0))</f>
        <v/>
      </c>
    </row>
    <row r="24">
      <c r="A24">
        <f>INDEX(resultados!$A$2:$ZZ$855, 18, MATCH($B$1, resultados!$A$1:$ZZ$1, 0))</f>
        <v/>
      </c>
      <c r="B24">
        <f>INDEX(resultados!$A$2:$ZZ$855, 18, MATCH($B$2, resultados!$A$1:$ZZ$1, 0))</f>
        <v/>
      </c>
      <c r="C24">
        <f>INDEX(resultados!$A$2:$ZZ$855, 18, MATCH($B$3, resultados!$A$1:$ZZ$1, 0))</f>
        <v/>
      </c>
    </row>
    <row r="25">
      <c r="A25">
        <f>INDEX(resultados!$A$2:$ZZ$855, 19, MATCH($B$1, resultados!$A$1:$ZZ$1, 0))</f>
        <v/>
      </c>
      <c r="B25">
        <f>INDEX(resultados!$A$2:$ZZ$855, 19, MATCH($B$2, resultados!$A$1:$ZZ$1, 0))</f>
        <v/>
      </c>
      <c r="C25">
        <f>INDEX(resultados!$A$2:$ZZ$855, 19, MATCH($B$3, resultados!$A$1:$ZZ$1, 0))</f>
        <v/>
      </c>
    </row>
    <row r="26">
      <c r="A26">
        <f>INDEX(resultados!$A$2:$ZZ$855, 20, MATCH($B$1, resultados!$A$1:$ZZ$1, 0))</f>
        <v/>
      </c>
      <c r="B26">
        <f>INDEX(resultados!$A$2:$ZZ$855, 20, MATCH($B$2, resultados!$A$1:$ZZ$1, 0))</f>
        <v/>
      </c>
      <c r="C26">
        <f>INDEX(resultados!$A$2:$ZZ$855, 20, MATCH($B$3, resultados!$A$1:$ZZ$1, 0))</f>
        <v/>
      </c>
    </row>
    <row r="27">
      <c r="A27">
        <f>INDEX(resultados!$A$2:$ZZ$855, 21, MATCH($B$1, resultados!$A$1:$ZZ$1, 0))</f>
        <v/>
      </c>
      <c r="B27">
        <f>INDEX(resultados!$A$2:$ZZ$855, 21, MATCH($B$2, resultados!$A$1:$ZZ$1, 0))</f>
        <v/>
      </c>
      <c r="C27">
        <f>INDEX(resultados!$A$2:$ZZ$855, 21, MATCH($B$3, resultados!$A$1:$ZZ$1, 0))</f>
        <v/>
      </c>
    </row>
    <row r="28">
      <c r="A28">
        <f>INDEX(resultados!$A$2:$ZZ$855, 22, MATCH($B$1, resultados!$A$1:$ZZ$1, 0))</f>
        <v/>
      </c>
      <c r="B28">
        <f>INDEX(resultados!$A$2:$ZZ$855, 22, MATCH($B$2, resultados!$A$1:$ZZ$1, 0))</f>
        <v/>
      </c>
      <c r="C28">
        <f>INDEX(resultados!$A$2:$ZZ$855, 22, MATCH($B$3, resultados!$A$1:$ZZ$1, 0))</f>
        <v/>
      </c>
    </row>
    <row r="29">
      <c r="A29">
        <f>INDEX(resultados!$A$2:$ZZ$855, 23, MATCH($B$1, resultados!$A$1:$ZZ$1, 0))</f>
        <v/>
      </c>
      <c r="B29">
        <f>INDEX(resultados!$A$2:$ZZ$855, 23, MATCH($B$2, resultados!$A$1:$ZZ$1, 0))</f>
        <v/>
      </c>
      <c r="C29">
        <f>INDEX(resultados!$A$2:$ZZ$855, 23, MATCH($B$3, resultados!$A$1:$ZZ$1, 0))</f>
        <v/>
      </c>
    </row>
    <row r="30">
      <c r="A30">
        <f>INDEX(resultados!$A$2:$ZZ$855, 24, MATCH($B$1, resultados!$A$1:$ZZ$1, 0))</f>
        <v/>
      </c>
      <c r="B30">
        <f>INDEX(resultados!$A$2:$ZZ$855, 24, MATCH($B$2, resultados!$A$1:$ZZ$1, 0))</f>
        <v/>
      </c>
      <c r="C30">
        <f>INDEX(resultados!$A$2:$ZZ$855, 24, MATCH($B$3, resultados!$A$1:$ZZ$1, 0))</f>
        <v/>
      </c>
    </row>
    <row r="31">
      <c r="A31">
        <f>INDEX(resultados!$A$2:$ZZ$855, 25, MATCH($B$1, resultados!$A$1:$ZZ$1, 0))</f>
        <v/>
      </c>
      <c r="B31">
        <f>INDEX(resultados!$A$2:$ZZ$855, 25, MATCH($B$2, resultados!$A$1:$ZZ$1, 0))</f>
        <v/>
      </c>
      <c r="C31">
        <f>INDEX(resultados!$A$2:$ZZ$855, 25, MATCH($B$3, resultados!$A$1:$ZZ$1, 0))</f>
        <v/>
      </c>
    </row>
    <row r="32">
      <c r="A32">
        <f>INDEX(resultados!$A$2:$ZZ$855, 26, MATCH($B$1, resultados!$A$1:$ZZ$1, 0))</f>
        <v/>
      </c>
      <c r="B32">
        <f>INDEX(resultados!$A$2:$ZZ$855, 26, MATCH($B$2, resultados!$A$1:$ZZ$1, 0))</f>
        <v/>
      </c>
      <c r="C32">
        <f>INDEX(resultados!$A$2:$ZZ$855, 26, MATCH($B$3, resultados!$A$1:$ZZ$1, 0))</f>
        <v/>
      </c>
    </row>
    <row r="33">
      <c r="A33">
        <f>INDEX(resultados!$A$2:$ZZ$855, 27, MATCH($B$1, resultados!$A$1:$ZZ$1, 0))</f>
        <v/>
      </c>
      <c r="B33">
        <f>INDEX(resultados!$A$2:$ZZ$855, 27, MATCH($B$2, resultados!$A$1:$ZZ$1, 0))</f>
        <v/>
      </c>
      <c r="C33">
        <f>INDEX(resultados!$A$2:$ZZ$855, 27, MATCH($B$3, resultados!$A$1:$ZZ$1, 0))</f>
        <v/>
      </c>
    </row>
    <row r="34">
      <c r="A34">
        <f>INDEX(resultados!$A$2:$ZZ$855, 28, MATCH($B$1, resultados!$A$1:$ZZ$1, 0))</f>
        <v/>
      </c>
      <c r="B34">
        <f>INDEX(resultados!$A$2:$ZZ$855, 28, MATCH($B$2, resultados!$A$1:$ZZ$1, 0))</f>
        <v/>
      </c>
      <c r="C34">
        <f>INDEX(resultados!$A$2:$ZZ$855, 28, MATCH($B$3, resultados!$A$1:$ZZ$1, 0))</f>
        <v/>
      </c>
    </row>
    <row r="35">
      <c r="A35">
        <f>INDEX(resultados!$A$2:$ZZ$855, 29, MATCH($B$1, resultados!$A$1:$ZZ$1, 0))</f>
        <v/>
      </c>
      <c r="B35">
        <f>INDEX(resultados!$A$2:$ZZ$855, 29, MATCH($B$2, resultados!$A$1:$ZZ$1, 0))</f>
        <v/>
      </c>
      <c r="C35">
        <f>INDEX(resultados!$A$2:$ZZ$855, 29, MATCH($B$3, resultados!$A$1:$ZZ$1, 0))</f>
        <v/>
      </c>
    </row>
    <row r="36">
      <c r="A36">
        <f>INDEX(resultados!$A$2:$ZZ$855, 30, MATCH($B$1, resultados!$A$1:$ZZ$1, 0))</f>
        <v/>
      </c>
      <c r="B36">
        <f>INDEX(resultados!$A$2:$ZZ$855, 30, MATCH($B$2, resultados!$A$1:$ZZ$1, 0))</f>
        <v/>
      </c>
      <c r="C36">
        <f>INDEX(resultados!$A$2:$ZZ$855, 30, MATCH($B$3, resultados!$A$1:$ZZ$1, 0))</f>
        <v/>
      </c>
    </row>
    <row r="37">
      <c r="A37">
        <f>INDEX(resultados!$A$2:$ZZ$855, 31, MATCH($B$1, resultados!$A$1:$ZZ$1, 0))</f>
        <v/>
      </c>
      <c r="B37">
        <f>INDEX(resultados!$A$2:$ZZ$855, 31, MATCH($B$2, resultados!$A$1:$ZZ$1, 0))</f>
        <v/>
      </c>
      <c r="C37">
        <f>INDEX(resultados!$A$2:$ZZ$855, 31, MATCH($B$3, resultados!$A$1:$ZZ$1, 0))</f>
        <v/>
      </c>
    </row>
    <row r="38">
      <c r="A38">
        <f>INDEX(resultados!$A$2:$ZZ$855, 32, MATCH($B$1, resultados!$A$1:$ZZ$1, 0))</f>
        <v/>
      </c>
      <c r="B38">
        <f>INDEX(resultados!$A$2:$ZZ$855, 32, MATCH($B$2, resultados!$A$1:$ZZ$1, 0))</f>
        <v/>
      </c>
      <c r="C38">
        <f>INDEX(resultados!$A$2:$ZZ$855, 32, MATCH($B$3, resultados!$A$1:$ZZ$1, 0))</f>
        <v/>
      </c>
    </row>
    <row r="39">
      <c r="A39">
        <f>INDEX(resultados!$A$2:$ZZ$855, 33, MATCH($B$1, resultados!$A$1:$ZZ$1, 0))</f>
        <v/>
      </c>
      <c r="B39">
        <f>INDEX(resultados!$A$2:$ZZ$855, 33, MATCH($B$2, resultados!$A$1:$ZZ$1, 0))</f>
        <v/>
      </c>
      <c r="C39">
        <f>INDEX(resultados!$A$2:$ZZ$855, 33, MATCH($B$3, resultados!$A$1:$ZZ$1, 0))</f>
        <v/>
      </c>
    </row>
    <row r="40">
      <c r="A40">
        <f>INDEX(resultados!$A$2:$ZZ$855, 34, MATCH($B$1, resultados!$A$1:$ZZ$1, 0))</f>
        <v/>
      </c>
      <c r="B40">
        <f>INDEX(resultados!$A$2:$ZZ$855, 34, MATCH($B$2, resultados!$A$1:$ZZ$1, 0))</f>
        <v/>
      </c>
      <c r="C40">
        <f>INDEX(resultados!$A$2:$ZZ$855, 34, MATCH($B$3, resultados!$A$1:$ZZ$1, 0))</f>
        <v/>
      </c>
    </row>
    <row r="41">
      <c r="A41">
        <f>INDEX(resultados!$A$2:$ZZ$855, 35, MATCH($B$1, resultados!$A$1:$ZZ$1, 0))</f>
        <v/>
      </c>
      <c r="B41">
        <f>INDEX(resultados!$A$2:$ZZ$855, 35, MATCH($B$2, resultados!$A$1:$ZZ$1, 0))</f>
        <v/>
      </c>
      <c r="C41">
        <f>INDEX(resultados!$A$2:$ZZ$855, 35, MATCH($B$3, resultados!$A$1:$ZZ$1, 0))</f>
        <v/>
      </c>
    </row>
    <row r="42">
      <c r="A42">
        <f>INDEX(resultados!$A$2:$ZZ$855, 36, MATCH($B$1, resultados!$A$1:$ZZ$1, 0))</f>
        <v/>
      </c>
      <c r="B42">
        <f>INDEX(resultados!$A$2:$ZZ$855, 36, MATCH($B$2, resultados!$A$1:$ZZ$1, 0))</f>
        <v/>
      </c>
      <c r="C42">
        <f>INDEX(resultados!$A$2:$ZZ$855, 36, MATCH($B$3, resultados!$A$1:$ZZ$1, 0))</f>
        <v/>
      </c>
    </row>
    <row r="43">
      <c r="A43">
        <f>INDEX(resultados!$A$2:$ZZ$855, 37, MATCH($B$1, resultados!$A$1:$ZZ$1, 0))</f>
        <v/>
      </c>
      <c r="B43">
        <f>INDEX(resultados!$A$2:$ZZ$855, 37, MATCH($B$2, resultados!$A$1:$ZZ$1, 0))</f>
        <v/>
      </c>
      <c r="C43">
        <f>INDEX(resultados!$A$2:$ZZ$855, 37, MATCH($B$3, resultados!$A$1:$ZZ$1, 0))</f>
        <v/>
      </c>
    </row>
    <row r="44">
      <c r="A44">
        <f>INDEX(resultados!$A$2:$ZZ$855, 38, MATCH($B$1, resultados!$A$1:$ZZ$1, 0))</f>
        <v/>
      </c>
      <c r="B44">
        <f>INDEX(resultados!$A$2:$ZZ$855, 38, MATCH($B$2, resultados!$A$1:$ZZ$1, 0))</f>
        <v/>
      </c>
      <c r="C44">
        <f>INDEX(resultados!$A$2:$ZZ$855, 38, MATCH($B$3, resultados!$A$1:$ZZ$1, 0))</f>
        <v/>
      </c>
    </row>
    <row r="45">
      <c r="A45">
        <f>INDEX(resultados!$A$2:$ZZ$855, 39, MATCH($B$1, resultados!$A$1:$ZZ$1, 0))</f>
        <v/>
      </c>
      <c r="B45">
        <f>INDEX(resultados!$A$2:$ZZ$855, 39, MATCH($B$2, resultados!$A$1:$ZZ$1, 0))</f>
        <v/>
      </c>
      <c r="C45">
        <f>INDEX(resultados!$A$2:$ZZ$855, 39, MATCH($B$3, resultados!$A$1:$ZZ$1, 0))</f>
        <v/>
      </c>
    </row>
    <row r="46">
      <c r="A46">
        <f>INDEX(resultados!$A$2:$ZZ$855, 40, MATCH($B$1, resultados!$A$1:$ZZ$1, 0))</f>
        <v/>
      </c>
      <c r="B46">
        <f>INDEX(resultados!$A$2:$ZZ$855, 40, MATCH($B$2, resultados!$A$1:$ZZ$1, 0))</f>
        <v/>
      </c>
      <c r="C46">
        <f>INDEX(resultados!$A$2:$ZZ$855, 40, MATCH($B$3, resultados!$A$1:$ZZ$1, 0))</f>
        <v/>
      </c>
    </row>
    <row r="47">
      <c r="A47">
        <f>INDEX(resultados!$A$2:$ZZ$855, 41, MATCH($B$1, resultados!$A$1:$ZZ$1, 0))</f>
        <v/>
      </c>
      <c r="B47">
        <f>INDEX(resultados!$A$2:$ZZ$855, 41, MATCH($B$2, resultados!$A$1:$ZZ$1, 0))</f>
        <v/>
      </c>
      <c r="C47">
        <f>INDEX(resultados!$A$2:$ZZ$855, 41, MATCH($B$3, resultados!$A$1:$ZZ$1, 0))</f>
        <v/>
      </c>
    </row>
    <row r="48">
      <c r="A48">
        <f>INDEX(resultados!$A$2:$ZZ$855, 42, MATCH($B$1, resultados!$A$1:$ZZ$1, 0))</f>
        <v/>
      </c>
      <c r="B48">
        <f>INDEX(resultados!$A$2:$ZZ$855, 42, MATCH($B$2, resultados!$A$1:$ZZ$1, 0))</f>
        <v/>
      </c>
      <c r="C48">
        <f>INDEX(resultados!$A$2:$ZZ$855, 42, MATCH($B$3, resultados!$A$1:$ZZ$1, 0))</f>
        <v/>
      </c>
    </row>
    <row r="49">
      <c r="A49">
        <f>INDEX(resultados!$A$2:$ZZ$855, 43, MATCH($B$1, resultados!$A$1:$ZZ$1, 0))</f>
        <v/>
      </c>
      <c r="B49">
        <f>INDEX(resultados!$A$2:$ZZ$855, 43, MATCH($B$2, resultados!$A$1:$ZZ$1, 0))</f>
        <v/>
      </c>
      <c r="C49">
        <f>INDEX(resultados!$A$2:$ZZ$855, 43, MATCH($B$3, resultados!$A$1:$ZZ$1, 0))</f>
        <v/>
      </c>
    </row>
    <row r="50">
      <c r="A50">
        <f>INDEX(resultados!$A$2:$ZZ$855, 44, MATCH($B$1, resultados!$A$1:$ZZ$1, 0))</f>
        <v/>
      </c>
      <c r="B50">
        <f>INDEX(resultados!$A$2:$ZZ$855, 44, MATCH($B$2, resultados!$A$1:$ZZ$1, 0))</f>
        <v/>
      </c>
      <c r="C50">
        <f>INDEX(resultados!$A$2:$ZZ$855, 44, MATCH($B$3, resultados!$A$1:$ZZ$1, 0))</f>
        <v/>
      </c>
    </row>
    <row r="51">
      <c r="A51">
        <f>INDEX(resultados!$A$2:$ZZ$855, 45, MATCH($B$1, resultados!$A$1:$ZZ$1, 0))</f>
        <v/>
      </c>
      <c r="B51">
        <f>INDEX(resultados!$A$2:$ZZ$855, 45, MATCH($B$2, resultados!$A$1:$ZZ$1, 0))</f>
        <v/>
      </c>
      <c r="C51">
        <f>INDEX(resultados!$A$2:$ZZ$855, 45, MATCH($B$3, resultados!$A$1:$ZZ$1, 0))</f>
        <v/>
      </c>
    </row>
    <row r="52">
      <c r="A52">
        <f>INDEX(resultados!$A$2:$ZZ$855, 46, MATCH($B$1, resultados!$A$1:$ZZ$1, 0))</f>
        <v/>
      </c>
      <c r="B52">
        <f>INDEX(resultados!$A$2:$ZZ$855, 46, MATCH($B$2, resultados!$A$1:$ZZ$1, 0))</f>
        <v/>
      </c>
      <c r="C52">
        <f>INDEX(resultados!$A$2:$ZZ$855, 46, MATCH($B$3, resultados!$A$1:$ZZ$1, 0))</f>
        <v/>
      </c>
    </row>
    <row r="53">
      <c r="A53">
        <f>INDEX(resultados!$A$2:$ZZ$855, 47, MATCH($B$1, resultados!$A$1:$ZZ$1, 0))</f>
        <v/>
      </c>
      <c r="B53">
        <f>INDEX(resultados!$A$2:$ZZ$855, 47, MATCH($B$2, resultados!$A$1:$ZZ$1, 0))</f>
        <v/>
      </c>
      <c r="C53">
        <f>INDEX(resultados!$A$2:$ZZ$855, 47, MATCH($B$3, resultados!$A$1:$ZZ$1, 0))</f>
        <v/>
      </c>
    </row>
    <row r="54">
      <c r="A54">
        <f>INDEX(resultados!$A$2:$ZZ$855, 48, MATCH($B$1, resultados!$A$1:$ZZ$1, 0))</f>
        <v/>
      </c>
      <c r="B54">
        <f>INDEX(resultados!$A$2:$ZZ$855, 48, MATCH($B$2, resultados!$A$1:$ZZ$1, 0))</f>
        <v/>
      </c>
      <c r="C54">
        <f>INDEX(resultados!$A$2:$ZZ$855, 48, MATCH($B$3, resultados!$A$1:$ZZ$1, 0))</f>
        <v/>
      </c>
    </row>
    <row r="55">
      <c r="A55">
        <f>INDEX(resultados!$A$2:$ZZ$855, 49, MATCH($B$1, resultados!$A$1:$ZZ$1, 0))</f>
        <v/>
      </c>
      <c r="B55">
        <f>INDEX(resultados!$A$2:$ZZ$855, 49, MATCH($B$2, resultados!$A$1:$ZZ$1, 0))</f>
        <v/>
      </c>
      <c r="C55">
        <f>INDEX(resultados!$A$2:$ZZ$855, 49, MATCH($B$3, resultados!$A$1:$ZZ$1, 0))</f>
        <v/>
      </c>
    </row>
    <row r="56">
      <c r="A56">
        <f>INDEX(resultados!$A$2:$ZZ$855, 50, MATCH($B$1, resultados!$A$1:$ZZ$1, 0))</f>
        <v/>
      </c>
      <c r="B56">
        <f>INDEX(resultados!$A$2:$ZZ$855, 50, MATCH($B$2, resultados!$A$1:$ZZ$1, 0))</f>
        <v/>
      </c>
      <c r="C56">
        <f>INDEX(resultados!$A$2:$ZZ$855, 50, MATCH($B$3, resultados!$A$1:$ZZ$1, 0))</f>
        <v/>
      </c>
    </row>
    <row r="57">
      <c r="A57">
        <f>INDEX(resultados!$A$2:$ZZ$855, 51, MATCH($B$1, resultados!$A$1:$ZZ$1, 0))</f>
        <v/>
      </c>
      <c r="B57">
        <f>INDEX(resultados!$A$2:$ZZ$855, 51, MATCH($B$2, resultados!$A$1:$ZZ$1, 0))</f>
        <v/>
      </c>
      <c r="C57">
        <f>INDEX(resultados!$A$2:$ZZ$855, 51, MATCH($B$3, resultados!$A$1:$ZZ$1, 0))</f>
        <v/>
      </c>
    </row>
    <row r="58">
      <c r="A58">
        <f>INDEX(resultados!$A$2:$ZZ$855, 52, MATCH($B$1, resultados!$A$1:$ZZ$1, 0))</f>
        <v/>
      </c>
      <c r="B58">
        <f>INDEX(resultados!$A$2:$ZZ$855, 52, MATCH($B$2, resultados!$A$1:$ZZ$1, 0))</f>
        <v/>
      </c>
      <c r="C58">
        <f>INDEX(resultados!$A$2:$ZZ$855, 52, MATCH($B$3, resultados!$A$1:$ZZ$1, 0))</f>
        <v/>
      </c>
    </row>
    <row r="59">
      <c r="A59">
        <f>INDEX(resultados!$A$2:$ZZ$855, 53, MATCH($B$1, resultados!$A$1:$ZZ$1, 0))</f>
        <v/>
      </c>
      <c r="B59">
        <f>INDEX(resultados!$A$2:$ZZ$855, 53, MATCH($B$2, resultados!$A$1:$ZZ$1, 0))</f>
        <v/>
      </c>
      <c r="C59">
        <f>INDEX(resultados!$A$2:$ZZ$855, 53, MATCH($B$3, resultados!$A$1:$ZZ$1, 0))</f>
        <v/>
      </c>
    </row>
    <row r="60">
      <c r="A60">
        <f>INDEX(resultados!$A$2:$ZZ$855, 54, MATCH($B$1, resultados!$A$1:$ZZ$1, 0))</f>
        <v/>
      </c>
      <c r="B60">
        <f>INDEX(resultados!$A$2:$ZZ$855, 54, MATCH($B$2, resultados!$A$1:$ZZ$1, 0))</f>
        <v/>
      </c>
      <c r="C60">
        <f>INDEX(resultados!$A$2:$ZZ$855, 54, MATCH($B$3, resultados!$A$1:$ZZ$1, 0))</f>
        <v/>
      </c>
    </row>
    <row r="61">
      <c r="A61">
        <f>INDEX(resultados!$A$2:$ZZ$855, 55, MATCH($B$1, resultados!$A$1:$ZZ$1, 0))</f>
        <v/>
      </c>
      <c r="B61">
        <f>INDEX(resultados!$A$2:$ZZ$855, 55, MATCH($B$2, resultados!$A$1:$ZZ$1, 0))</f>
        <v/>
      </c>
      <c r="C61">
        <f>INDEX(resultados!$A$2:$ZZ$855, 55, MATCH($B$3, resultados!$A$1:$ZZ$1, 0))</f>
        <v/>
      </c>
    </row>
    <row r="62">
      <c r="A62">
        <f>INDEX(resultados!$A$2:$ZZ$855, 56, MATCH($B$1, resultados!$A$1:$ZZ$1, 0))</f>
        <v/>
      </c>
      <c r="B62">
        <f>INDEX(resultados!$A$2:$ZZ$855, 56, MATCH($B$2, resultados!$A$1:$ZZ$1, 0))</f>
        <v/>
      </c>
      <c r="C62">
        <f>INDEX(resultados!$A$2:$ZZ$855, 56, MATCH($B$3, resultados!$A$1:$ZZ$1, 0))</f>
        <v/>
      </c>
    </row>
    <row r="63">
      <c r="A63">
        <f>INDEX(resultados!$A$2:$ZZ$855, 57, MATCH($B$1, resultados!$A$1:$ZZ$1, 0))</f>
        <v/>
      </c>
      <c r="B63">
        <f>INDEX(resultados!$A$2:$ZZ$855, 57, MATCH($B$2, resultados!$A$1:$ZZ$1, 0))</f>
        <v/>
      </c>
      <c r="C63">
        <f>INDEX(resultados!$A$2:$ZZ$855, 57, MATCH($B$3, resultados!$A$1:$ZZ$1, 0))</f>
        <v/>
      </c>
    </row>
    <row r="64">
      <c r="A64">
        <f>INDEX(resultados!$A$2:$ZZ$855, 58, MATCH($B$1, resultados!$A$1:$ZZ$1, 0))</f>
        <v/>
      </c>
      <c r="B64">
        <f>INDEX(resultados!$A$2:$ZZ$855, 58, MATCH($B$2, resultados!$A$1:$ZZ$1, 0))</f>
        <v/>
      </c>
      <c r="C64">
        <f>INDEX(resultados!$A$2:$ZZ$855, 58, MATCH($B$3, resultados!$A$1:$ZZ$1, 0))</f>
        <v/>
      </c>
    </row>
    <row r="65">
      <c r="A65">
        <f>INDEX(resultados!$A$2:$ZZ$855, 59, MATCH($B$1, resultados!$A$1:$ZZ$1, 0))</f>
        <v/>
      </c>
      <c r="B65">
        <f>INDEX(resultados!$A$2:$ZZ$855, 59, MATCH($B$2, resultados!$A$1:$ZZ$1, 0))</f>
        <v/>
      </c>
      <c r="C65">
        <f>INDEX(resultados!$A$2:$ZZ$855, 59, MATCH($B$3, resultados!$A$1:$ZZ$1, 0))</f>
        <v/>
      </c>
    </row>
    <row r="66">
      <c r="A66">
        <f>INDEX(resultados!$A$2:$ZZ$855, 60, MATCH($B$1, resultados!$A$1:$ZZ$1, 0))</f>
        <v/>
      </c>
      <c r="B66">
        <f>INDEX(resultados!$A$2:$ZZ$855, 60, MATCH($B$2, resultados!$A$1:$ZZ$1, 0))</f>
        <v/>
      </c>
      <c r="C66">
        <f>INDEX(resultados!$A$2:$ZZ$855, 60, MATCH($B$3, resultados!$A$1:$ZZ$1, 0))</f>
        <v/>
      </c>
    </row>
    <row r="67">
      <c r="A67">
        <f>INDEX(resultados!$A$2:$ZZ$855, 61, MATCH($B$1, resultados!$A$1:$ZZ$1, 0))</f>
        <v/>
      </c>
      <c r="B67">
        <f>INDEX(resultados!$A$2:$ZZ$855, 61, MATCH($B$2, resultados!$A$1:$ZZ$1, 0))</f>
        <v/>
      </c>
      <c r="C67">
        <f>INDEX(resultados!$A$2:$ZZ$855, 61, MATCH($B$3, resultados!$A$1:$ZZ$1, 0))</f>
        <v/>
      </c>
    </row>
    <row r="68">
      <c r="A68">
        <f>INDEX(resultados!$A$2:$ZZ$855, 62, MATCH($B$1, resultados!$A$1:$ZZ$1, 0))</f>
        <v/>
      </c>
      <c r="B68">
        <f>INDEX(resultados!$A$2:$ZZ$855, 62, MATCH($B$2, resultados!$A$1:$ZZ$1, 0))</f>
        <v/>
      </c>
      <c r="C68">
        <f>INDEX(resultados!$A$2:$ZZ$855, 62, MATCH($B$3, resultados!$A$1:$ZZ$1, 0))</f>
        <v/>
      </c>
    </row>
    <row r="69">
      <c r="A69">
        <f>INDEX(resultados!$A$2:$ZZ$855, 63, MATCH($B$1, resultados!$A$1:$ZZ$1, 0))</f>
        <v/>
      </c>
      <c r="B69">
        <f>INDEX(resultados!$A$2:$ZZ$855, 63, MATCH($B$2, resultados!$A$1:$ZZ$1, 0))</f>
        <v/>
      </c>
      <c r="C69">
        <f>INDEX(resultados!$A$2:$ZZ$855, 63, MATCH($B$3, resultados!$A$1:$ZZ$1, 0))</f>
        <v/>
      </c>
    </row>
    <row r="70">
      <c r="A70">
        <f>INDEX(resultados!$A$2:$ZZ$855, 64, MATCH($B$1, resultados!$A$1:$ZZ$1, 0))</f>
        <v/>
      </c>
      <c r="B70">
        <f>INDEX(resultados!$A$2:$ZZ$855, 64, MATCH($B$2, resultados!$A$1:$ZZ$1, 0))</f>
        <v/>
      </c>
      <c r="C70">
        <f>INDEX(resultados!$A$2:$ZZ$855, 64, MATCH($B$3, resultados!$A$1:$ZZ$1, 0))</f>
        <v/>
      </c>
    </row>
    <row r="71">
      <c r="A71">
        <f>INDEX(resultados!$A$2:$ZZ$855, 65, MATCH($B$1, resultados!$A$1:$ZZ$1, 0))</f>
        <v/>
      </c>
      <c r="B71">
        <f>INDEX(resultados!$A$2:$ZZ$855, 65, MATCH($B$2, resultados!$A$1:$ZZ$1, 0))</f>
        <v/>
      </c>
      <c r="C71">
        <f>INDEX(resultados!$A$2:$ZZ$855, 65, MATCH($B$3, resultados!$A$1:$ZZ$1, 0))</f>
        <v/>
      </c>
    </row>
    <row r="72">
      <c r="A72">
        <f>INDEX(resultados!$A$2:$ZZ$855, 66, MATCH($B$1, resultados!$A$1:$ZZ$1, 0))</f>
        <v/>
      </c>
      <c r="B72">
        <f>INDEX(resultados!$A$2:$ZZ$855, 66, MATCH($B$2, resultados!$A$1:$ZZ$1, 0))</f>
        <v/>
      </c>
      <c r="C72">
        <f>INDEX(resultados!$A$2:$ZZ$855, 66, MATCH($B$3, resultados!$A$1:$ZZ$1, 0))</f>
        <v/>
      </c>
    </row>
    <row r="73">
      <c r="A73">
        <f>INDEX(resultados!$A$2:$ZZ$855, 67, MATCH($B$1, resultados!$A$1:$ZZ$1, 0))</f>
        <v/>
      </c>
      <c r="B73">
        <f>INDEX(resultados!$A$2:$ZZ$855, 67, MATCH($B$2, resultados!$A$1:$ZZ$1, 0))</f>
        <v/>
      </c>
      <c r="C73">
        <f>INDEX(resultados!$A$2:$ZZ$855, 67, MATCH($B$3, resultados!$A$1:$ZZ$1, 0))</f>
        <v/>
      </c>
    </row>
    <row r="74">
      <c r="A74">
        <f>INDEX(resultados!$A$2:$ZZ$855, 68, MATCH($B$1, resultados!$A$1:$ZZ$1, 0))</f>
        <v/>
      </c>
      <c r="B74">
        <f>INDEX(resultados!$A$2:$ZZ$855, 68, MATCH($B$2, resultados!$A$1:$ZZ$1, 0))</f>
        <v/>
      </c>
      <c r="C74">
        <f>INDEX(resultados!$A$2:$ZZ$855, 68, MATCH($B$3, resultados!$A$1:$ZZ$1, 0))</f>
        <v/>
      </c>
    </row>
    <row r="75">
      <c r="A75">
        <f>INDEX(resultados!$A$2:$ZZ$855, 69, MATCH($B$1, resultados!$A$1:$ZZ$1, 0))</f>
        <v/>
      </c>
      <c r="B75">
        <f>INDEX(resultados!$A$2:$ZZ$855, 69, MATCH($B$2, resultados!$A$1:$ZZ$1, 0))</f>
        <v/>
      </c>
      <c r="C75">
        <f>INDEX(resultados!$A$2:$ZZ$855, 69, MATCH($B$3, resultados!$A$1:$ZZ$1, 0))</f>
        <v/>
      </c>
    </row>
    <row r="76">
      <c r="A76">
        <f>INDEX(resultados!$A$2:$ZZ$855, 70, MATCH($B$1, resultados!$A$1:$ZZ$1, 0))</f>
        <v/>
      </c>
      <c r="B76">
        <f>INDEX(resultados!$A$2:$ZZ$855, 70, MATCH($B$2, resultados!$A$1:$ZZ$1, 0))</f>
        <v/>
      </c>
      <c r="C76">
        <f>INDEX(resultados!$A$2:$ZZ$855, 70, MATCH($B$3, resultados!$A$1:$ZZ$1, 0))</f>
        <v/>
      </c>
    </row>
    <row r="77">
      <c r="A77">
        <f>INDEX(resultados!$A$2:$ZZ$855, 71, MATCH($B$1, resultados!$A$1:$ZZ$1, 0))</f>
        <v/>
      </c>
      <c r="B77">
        <f>INDEX(resultados!$A$2:$ZZ$855, 71, MATCH($B$2, resultados!$A$1:$ZZ$1, 0))</f>
        <v/>
      </c>
      <c r="C77">
        <f>INDEX(resultados!$A$2:$ZZ$855, 71, MATCH($B$3, resultados!$A$1:$ZZ$1, 0))</f>
        <v/>
      </c>
    </row>
    <row r="78">
      <c r="A78">
        <f>INDEX(resultados!$A$2:$ZZ$855, 72, MATCH($B$1, resultados!$A$1:$ZZ$1, 0))</f>
        <v/>
      </c>
      <c r="B78">
        <f>INDEX(resultados!$A$2:$ZZ$855, 72, MATCH($B$2, resultados!$A$1:$ZZ$1, 0))</f>
        <v/>
      </c>
      <c r="C78">
        <f>INDEX(resultados!$A$2:$ZZ$855, 72, MATCH($B$3, resultados!$A$1:$ZZ$1, 0))</f>
        <v/>
      </c>
    </row>
    <row r="79">
      <c r="A79">
        <f>INDEX(resultados!$A$2:$ZZ$855, 73, MATCH($B$1, resultados!$A$1:$ZZ$1, 0))</f>
        <v/>
      </c>
      <c r="B79">
        <f>INDEX(resultados!$A$2:$ZZ$855, 73, MATCH($B$2, resultados!$A$1:$ZZ$1, 0))</f>
        <v/>
      </c>
      <c r="C79">
        <f>INDEX(resultados!$A$2:$ZZ$855, 73, MATCH($B$3, resultados!$A$1:$ZZ$1, 0))</f>
        <v/>
      </c>
    </row>
    <row r="80">
      <c r="A80">
        <f>INDEX(resultados!$A$2:$ZZ$855, 74, MATCH($B$1, resultados!$A$1:$ZZ$1, 0))</f>
        <v/>
      </c>
      <c r="B80">
        <f>INDEX(resultados!$A$2:$ZZ$855, 74, MATCH($B$2, resultados!$A$1:$ZZ$1, 0))</f>
        <v/>
      </c>
      <c r="C80">
        <f>INDEX(resultados!$A$2:$ZZ$855, 74, MATCH($B$3, resultados!$A$1:$ZZ$1, 0))</f>
        <v/>
      </c>
    </row>
    <row r="81">
      <c r="A81">
        <f>INDEX(resultados!$A$2:$ZZ$855, 75, MATCH($B$1, resultados!$A$1:$ZZ$1, 0))</f>
        <v/>
      </c>
      <c r="B81">
        <f>INDEX(resultados!$A$2:$ZZ$855, 75, MATCH($B$2, resultados!$A$1:$ZZ$1, 0))</f>
        <v/>
      </c>
      <c r="C81">
        <f>INDEX(resultados!$A$2:$ZZ$855, 75, MATCH($B$3, resultados!$A$1:$ZZ$1, 0))</f>
        <v/>
      </c>
    </row>
    <row r="82">
      <c r="A82">
        <f>INDEX(resultados!$A$2:$ZZ$855, 76, MATCH($B$1, resultados!$A$1:$ZZ$1, 0))</f>
        <v/>
      </c>
      <c r="B82">
        <f>INDEX(resultados!$A$2:$ZZ$855, 76, MATCH($B$2, resultados!$A$1:$ZZ$1, 0))</f>
        <v/>
      </c>
      <c r="C82">
        <f>INDEX(resultados!$A$2:$ZZ$855, 76, MATCH($B$3, resultados!$A$1:$ZZ$1, 0))</f>
        <v/>
      </c>
    </row>
    <row r="83">
      <c r="A83">
        <f>INDEX(resultados!$A$2:$ZZ$855, 77, MATCH($B$1, resultados!$A$1:$ZZ$1, 0))</f>
        <v/>
      </c>
      <c r="B83">
        <f>INDEX(resultados!$A$2:$ZZ$855, 77, MATCH($B$2, resultados!$A$1:$ZZ$1, 0))</f>
        <v/>
      </c>
      <c r="C83">
        <f>INDEX(resultados!$A$2:$ZZ$855, 77, MATCH($B$3, resultados!$A$1:$ZZ$1, 0))</f>
        <v/>
      </c>
    </row>
    <row r="84">
      <c r="A84">
        <f>INDEX(resultados!$A$2:$ZZ$855, 78, MATCH($B$1, resultados!$A$1:$ZZ$1, 0))</f>
        <v/>
      </c>
      <c r="B84">
        <f>INDEX(resultados!$A$2:$ZZ$855, 78, MATCH($B$2, resultados!$A$1:$ZZ$1, 0))</f>
        <v/>
      </c>
      <c r="C84">
        <f>INDEX(resultados!$A$2:$ZZ$855, 78, MATCH($B$3, resultados!$A$1:$ZZ$1, 0))</f>
        <v/>
      </c>
    </row>
    <row r="85">
      <c r="A85">
        <f>INDEX(resultados!$A$2:$ZZ$855, 79, MATCH($B$1, resultados!$A$1:$ZZ$1, 0))</f>
        <v/>
      </c>
      <c r="B85">
        <f>INDEX(resultados!$A$2:$ZZ$855, 79, MATCH($B$2, resultados!$A$1:$ZZ$1, 0))</f>
        <v/>
      </c>
      <c r="C85">
        <f>INDEX(resultados!$A$2:$ZZ$855, 79, MATCH($B$3, resultados!$A$1:$ZZ$1, 0))</f>
        <v/>
      </c>
    </row>
    <row r="86">
      <c r="A86">
        <f>INDEX(resultados!$A$2:$ZZ$855, 80, MATCH($B$1, resultados!$A$1:$ZZ$1, 0))</f>
        <v/>
      </c>
      <c r="B86">
        <f>INDEX(resultados!$A$2:$ZZ$855, 80, MATCH($B$2, resultados!$A$1:$ZZ$1, 0))</f>
        <v/>
      </c>
      <c r="C86">
        <f>INDEX(resultados!$A$2:$ZZ$855, 80, MATCH($B$3, resultados!$A$1:$ZZ$1, 0))</f>
        <v/>
      </c>
    </row>
    <row r="87">
      <c r="A87">
        <f>INDEX(resultados!$A$2:$ZZ$855, 81, MATCH($B$1, resultados!$A$1:$ZZ$1, 0))</f>
        <v/>
      </c>
      <c r="B87">
        <f>INDEX(resultados!$A$2:$ZZ$855, 81, MATCH($B$2, resultados!$A$1:$ZZ$1, 0))</f>
        <v/>
      </c>
      <c r="C87">
        <f>INDEX(resultados!$A$2:$ZZ$855, 81, MATCH($B$3, resultados!$A$1:$ZZ$1, 0))</f>
        <v/>
      </c>
    </row>
    <row r="88">
      <c r="A88">
        <f>INDEX(resultados!$A$2:$ZZ$855, 82, MATCH($B$1, resultados!$A$1:$ZZ$1, 0))</f>
        <v/>
      </c>
      <c r="B88">
        <f>INDEX(resultados!$A$2:$ZZ$855, 82, MATCH($B$2, resultados!$A$1:$ZZ$1, 0))</f>
        <v/>
      </c>
      <c r="C88">
        <f>INDEX(resultados!$A$2:$ZZ$855, 82, MATCH($B$3, resultados!$A$1:$ZZ$1, 0))</f>
        <v/>
      </c>
    </row>
    <row r="89">
      <c r="A89">
        <f>INDEX(resultados!$A$2:$ZZ$855, 83, MATCH($B$1, resultados!$A$1:$ZZ$1, 0))</f>
        <v/>
      </c>
      <c r="B89">
        <f>INDEX(resultados!$A$2:$ZZ$855, 83, MATCH($B$2, resultados!$A$1:$ZZ$1, 0))</f>
        <v/>
      </c>
      <c r="C89">
        <f>INDEX(resultados!$A$2:$ZZ$855, 83, MATCH($B$3, resultados!$A$1:$ZZ$1, 0))</f>
        <v/>
      </c>
    </row>
    <row r="90">
      <c r="A90">
        <f>INDEX(resultados!$A$2:$ZZ$855, 84, MATCH($B$1, resultados!$A$1:$ZZ$1, 0))</f>
        <v/>
      </c>
      <c r="B90">
        <f>INDEX(resultados!$A$2:$ZZ$855, 84, MATCH($B$2, resultados!$A$1:$ZZ$1, 0))</f>
        <v/>
      </c>
      <c r="C90">
        <f>INDEX(resultados!$A$2:$ZZ$855, 84, MATCH($B$3, resultados!$A$1:$ZZ$1, 0))</f>
        <v/>
      </c>
    </row>
    <row r="91">
      <c r="A91">
        <f>INDEX(resultados!$A$2:$ZZ$855, 85, MATCH($B$1, resultados!$A$1:$ZZ$1, 0))</f>
        <v/>
      </c>
      <c r="B91">
        <f>INDEX(resultados!$A$2:$ZZ$855, 85, MATCH($B$2, resultados!$A$1:$ZZ$1, 0))</f>
        <v/>
      </c>
      <c r="C91">
        <f>INDEX(resultados!$A$2:$ZZ$855, 85, MATCH($B$3, resultados!$A$1:$ZZ$1, 0))</f>
        <v/>
      </c>
    </row>
    <row r="92">
      <c r="A92">
        <f>INDEX(resultados!$A$2:$ZZ$855, 86, MATCH($B$1, resultados!$A$1:$ZZ$1, 0))</f>
        <v/>
      </c>
      <c r="B92">
        <f>INDEX(resultados!$A$2:$ZZ$855, 86, MATCH($B$2, resultados!$A$1:$ZZ$1, 0))</f>
        <v/>
      </c>
      <c r="C92">
        <f>INDEX(resultados!$A$2:$ZZ$855, 86, MATCH($B$3, resultados!$A$1:$ZZ$1, 0))</f>
        <v/>
      </c>
    </row>
    <row r="93">
      <c r="A93">
        <f>INDEX(resultados!$A$2:$ZZ$855, 87, MATCH($B$1, resultados!$A$1:$ZZ$1, 0))</f>
        <v/>
      </c>
      <c r="B93">
        <f>INDEX(resultados!$A$2:$ZZ$855, 87, MATCH($B$2, resultados!$A$1:$ZZ$1, 0))</f>
        <v/>
      </c>
      <c r="C93">
        <f>INDEX(resultados!$A$2:$ZZ$855, 87, MATCH($B$3, resultados!$A$1:$ZZ$1, 0))</f>
        <v/>
      </c>
    </row>
    <row r="94">
      <c r="A94">
        <f>INDEX(resultados!$A$2:$ZZ$855, 88, MATCH($B$1, resultados!$A$1:$ZZ$1, 0))</f>
        <v/>
      </c>
      <c r="B94">
        <f>INDEX(resultados!$A$2:$ZZ$855, 88, MATCH($B$2, resultados!$A$1:$ZZ$1, 0))</f>
        <v/>
      </c>
      <c r="C94">
        <f>INDEX(resultados!$A$2:$ZZ$855, 88, MATCH($B$3, resultados!$A$1:$ZZ$1, 0))</f>
        <v/>
      </c>
    </row>
    <row r="95">
      <c r="A95">
        <f>INDEX(resultados!$A$2:$ZZ$855, 89, MATCH($B$1, resultados!$A$1:$ZZ$1, 0))</f>
        <v/>
      </c>
      <c r="B95">
        <f>INDEX(resultados!$A$2:$ZZ$855, 89, MATCH($B$2, resultados!$A$1:$ZZ$1, 0))</f>
        <v/>
      </c>
      <c r="C95">
        <f>INDEX(resultados!$A$2:$ZZ$855, 89, MATCH($B$3, resultados!$A$1:$ZZ$1, 0))</f>
        <v/>
      </c>
    </row>
    <row r="96">
      <c r="A96">
        <f>INDEX(resultados!$A$2:$ZZ$855, 90, MATCH($B$1, resultados!$A$1:$ZZ$1, 0))</f>
        <v/>
      </c>
      <c r="B96">
        <f>INDEX(resultados!$A$2:$ZZ$855, 90, MATCH($B$2, resultados!$A$1:$ZZ$1, 0))</f>
        <v/>
      </c>
      <c r="C96">
        <f>INDEX(resultados!$A$2:$ZZ$855, 90, MATCH($B$3, resultados!$A$1:$ZZ$1, 0))</f>
        <v/>
      </c>
    </row>
    <row r="97">
      <c r="A97">
        <f>INDEX(resultados!$A$2:$ZZ$855, 91, MATCH($B$1, resultados!$A$1:$ZZ$1, 0))</f>
        <v/>
      </c>
      <c r="B97">
        <f>INDEX(resultados!$A$2:$ZZ$855, 91, MATCH($B$2, resultados!$A$1:$ZZ$1, 0))</f>
        <v/>
      </c>
      <c r="C97">
        <f>INDEX(resultados!$A$2:$ZZ$855, 91, MATCH($B$3, resultados!$A$1:$ZZ$1, 0))</f>
        <v/>
      </c>
    </row>
    <row r="98">
      <c r="A98">
        <f>INDEX(resultados!$A$2:$ZZ$855, 92, MATCH($B$1, resultados!$A$1:$ZZ$1, 0))</f>
        <v/>
      </c>
      <c r="B98">
        <f>INDEX(resultados!$A$2:$ZZ$855, 92, MATCH($B$2, resultados!$A$1:$ZZ$1, 0))</f>
        <v/>
      </c>
      <c r="C98">
        <f>INDEX(resultados!$A$2:$ZZ$855, 92, MATCH($B$3, resultados!$A$1:$ZZ$1, 0))</f>
        <v/>
      </c>
    </row>
    <row r="99">
      <c r="A99">
        <f>INDEX(resultados!$A$2:$ZZ$855, 93, MATCH($B$1, resultados!$A$1:$ZZ$1, 0))</f>
        <v/>
      </c>
      <c r="B99">
        <f>INDEX(resultados!$A$2:$ZZ$855, 93, MATCH($B$2, resultados!$A$1:$ZZ$1, 0))</f>
        <v/>
      </c>
      <c r="C99">
        <f>INDEX(resultados!$A$2:$ZZ$855, 93, MATCH($B$3, resultados!$A$1:$ZZ$1, 0))</f>
        <v/>
      </c>
    </row>
    <row r="100">
      <c r="A100">
        <f>INDEX(resultados!$A$2:$ZZ$855, 94, MATCH($B$1, resultados!$A$1:$ZZ$1, 0))</f>
        <v/>
      </c>
      <c r="B100">
        <f>INDEX(resultados!$A$2:$ZZ$855, 94, MATCH($B$2, resultados!$A$1:$ZZ$1, 0))</f>
        <v/>
      </c>
      <c r="C100">
        <f>INDEX(resultados!$A$2:$ZZ$855, 94, MATCH($B$3, resultados!$A$1:$ZZ$1, 0))</f>
        <v/>
      </c>
    </row>
    <row r="101">
      <c r="A101">
        <f>INDEX(resultados!$A$2:$ZZ$855, 95, MATCH($B$1, resultados!$A$1:$ZZ$1, 0))</f>
        <v/>
      </c>
      <c r="B101">
        <f>INDEX(resultados!$A$2:$ZZ$855, 95, MATCH($B$2, resultados!$A$1:$ZZ$1, 0))</f>
        <v/>
      </c>
      <c r="C101">
        <f>INDEX(resultados!$A$2:$ZZ$855, 95, MATCH($B$3, resultados!$A$1:$ZZ$1, 0))</f>
        <v/>
      </c>
    </row>
    <row r="102">
      <c r="A102">
        <f>INDEX(resultados!$A$2:$ZZ$855, 96, MATCH($B$1, resultados!$A$1:$ZZ$1, 0))</f>
        <v/>
      </c>
      <c r="B102">
        <f>INDEX(resultados!$A$2:$ZZ$855, 96, MATCH($B$2, resultados!$A$1:$ZZ$1, 0))</f>
        <v/>
      </c>
      <c r="C102">
        <f>INDEX(resultados!$A$2:$ZZ$855, 96, MATCH($B$3, resultados!$A$1:$ZZ$1, 0))</f>
        <v/>
      </c>
    </row>
    <row r="103">
      <c r="A103">
        <f>INDEX(resultados!$A$2:$ZZ$855, 97, MATCH($B$1, resultados!$A$1:$ZZ$1, 0))</f>
        <v/>
      </c>
      <c r="B103">
        <f>INDEX(resultados!$A$2:$ZZ$855, 97, MATCH($B$2, resultados!$A$1:$ZZ$1, 0))</f>
        <v/>
      </c>
      <c r="C103">
        <f>INDEX(resultados!$A$2:$ZZ$855, 97, MATCH($B$3, resultados!$A$1:$ZZ$1, 0))</f>
        <v/>
      </c>
    </row>
    <row r="104">
      <c r="A104">
        <f>INDEX(resultados!$A$2:$ZZ$855, 98, MATCH($B$1, resultados!$A$1:$ZZ$1, 0))</f>
        <v/>
      </c>
      <c r="B104">
        <f>INDEX(resultados!$A$2:$ZZ$855, 98, MATCH($B$2, resultados!$A$1:$ZZ$1, 0))</f>
        <v/>
      </c>
      <c r="C104">
        <f>INDEX(resultados!$A$2:$ZZ$855, 98, MATCH($B$3, resultados!$A$1:$ZZ$1, 0))</f>
        <v/>
      </c>
    </row>
    <row r="105">
      <c r="A105">
        <f>INDEX(resultados!$A$2:$ZZ$855, 99, MATCH($B$1, resultados!$A$1:$ZZ$1, 0))</f>
        <v/>
      </c>
      <c r="B105">
        <f>INDEX(resultados!$A$2:$ZZ$855, 99, MATCH($B$2, resultados!$A$1:$ZZ$1, 0))</f>
        <v/>
      </c>
      <c r="C105">
        <f>INDEX(resultados!$A$2:$ZZ$855, 99, MATCH($B$3, resultados!$A$1:$ZZ$1, 0))</f>
        <v/>
      </c>
    </row>
    <row r="106">
      <c r="A106">
        <f>INDEX(resultados!$A$2:$ZZ$855, 100, MATCH($B$1, resultados!$A$1:$ZZ$1, 0))</f>
        <v/>
      </c>
      <c r="B106">
        <f>INDEX(resultados!$A$2:$ZZ$855, 100, MATCH($B$2, resultados!$A$1:$ZZ$1, 0))</f>
        <v/>
      </c>
      <c r="C106">
        <f>INDEX(resultados!$A$2:$ZZ$855, 100, MATCH($B$3, resultados!$A$1:$ZZ$1, 0))</f>
        <v/>
      </c>
    </row>
    <row r="107">
      <c r="A107">
        <f>INDEX(resultados!$A$2:$ZZ$855, 101, MATCH($B$1, resultados!$A$1:$ZZ$1, 0))</f>
        <v/>
      </c>
      <c r="B107">
        <f>INDEX(resultados!$A$2:$ZZ$855, 101, MATCH($B$2, resultados!$A$1:$ZZ$1, 0))</f>
        <v/>
      </c>
      <c r="C107">
        <f>INDEX(resultados!$A$2:$ZZ$855, 101, MATCH($B$3, resultados!$A$1:$ZZ$1, 0))</f>
        <v/>
      </c>
    </row>
    <row r="108">
      <c r="A108">
        <f>INDEX(resultados!$A$2:$ZZ$855, 102, MATCH($B$1, resultados!$A$1:$ZZ$1, 0))</f>
        <v/>
      </c>
      <c r="B108">
        <f>INDEX(resultados!$A$2:$ZZ$855, 102, MATCH($B$2, resultados!$A$1:$ZZ$1, 0))</f>
        <v/>
      </c>
      <c r="C108">
        <f>INDEX(resultados!$A$2:$ZZ$855, 102, MATCH($B$3, resultados!$A$1:$ZZ$1, 0))</f>
        <v/>
      </c>
    </row>
    <row r="109">
      <c r="A109">
        <f>INDEX(resultados!$A$2:$ZZ$855, 103, MATCH($B$1, resultados!$A$1:$ZZ$1, 0))</f>
        <v/>
      </c>
      <c r="B109">
        <f>INDEX(resultados!$A$2:$ZZ$855, 103, MATCH($B$2, resultados!$A$1:$ZZ$1, 0))</f>
        <v/>
      </c>
      <c r="C109">
        <f>INDEX(resultados!$A$2:$ZZ$855, 103, MATCH($B$3, resultados!$A$1:$ZZ$1, 0))</f>
        <v/>
      </c>
    </row>
    <row r="110">
      <c r="A110">
        <f>INDEX(resultados!$A$2:$ZZ$855, 104, MATCH($B$1, resultados!$A$1:$ZZ$1, 0))</f>
        <v/>
      </c>
      <c r="B110">
        <f>INDEX(resultados!$A$2:$ZZ$855, 104, MATCH($B$2, resultados!$A$1:$ZZ$1, 0))</f>
        <v/>
      </c>
      <c r="C110">
        <f>INDEX(resultados!$A$2:$ZZ$855, 104, MATCH($B$3, resultados!$A$1:$ZZ$1, 0))</f>
        <v/>
      </c>
    </row>
    <row r="111">
      <c r="A111">
        <f>INDEX(resultados!$A$2:$ZZ$855, 105, MATCH($B$1, resultados!$A$1:$ZZ$1, 0))</f>
        <v/>
      </c>
      <c r="B111">
        <f>INDEX(resultados!$A$2:$ZZ$855, 105, MATCH($B$2, resultados!$A$1:$ZZ$1, 0))</f>
        <v/>
      </c>
      <c r="C111">
        <f>INDEX(resultados!$A$2:$ZZ$855, 105, MATCH($B$3, resultados!$A$1:$ZZ$1, 0))</f>
        <v/>
      </c>
    </row>
    <row r="112">
      <c r="A112">
        <f>INDEX(resultados!$A$2:$ZZ$855, 106, MATCH($B$1, resultados!$A$1:$ZZ$1, 0))</f>
        <v/>
      </c>
      <c r="B112">
        <f>INDEX(resultados!$A$2:$ZZ$855, 106, MATCH($B$2, resultados!$A$1:$ZZ$1, 0))</f>
        <v/>
      </c>
      <c r="C112">
        <f>INDEX(resultados!$A$2:$ZZ$855, 106, MATCH($B$3, resultados!$A$1:$ZZ$1, 0))</f>
        <v/>
      </c>
    </row>
    <row r="113">
      <c r="A113">
        <f>INDEX(resultados!$A$2:$ZZ$855, 107, MATCH($B$1, resultados!$A$1:$ZZ$1, 0))</f>
        <v/>
      </c>
      <c r="B113">
        <f>INDEX(resultados!$A$2:$ZZ$855, 107, MATCH($B$2, resultados!$A$1:$ZZ$1, 0))</f>
        <v/>
      </c>
      <c r="C113">
        <f>INDEX(resultados!$A$2:$ZZ$855, 107, MATCH($B$3, resultados!$A$1:$ZZ$1, 0))</f>
        <v/>
      </c>
    </row>
    <row r="114">
      <c r="A114">
        <f>INDEX(resultados!$A$2:$ZZ$855, 108, MATCH($B$1, resultados!$A$1:$ZZ$1, 0))</f>
        <v/>
      </c>
      <c r="B114">
        <f>INDEX(resultados!$A$2:$ZZ$855, 108, MATCH($B$2, resultados!$A$1:$ZZ$1, 0))</f>
        <v/>
      </c>
      <c r="C114">
        <f>INDEX(resultados!$A$2:$ZZ$855, 108, MATCH($B$3, resultados!$A$1:$ZZ$1, 0))</f>
        <v/>
      </c>
    </row>
    <row r="115">
      <c r="A115">
        <f>INDEX(resultados!$A$2:$ZZ$855, 109, MATCH($B$1, resultados!$A$1:$ZZ$1, 0))</f>
        <v/>
      </c>
      <c r="B115">
        <f>INDEX(resultados!$A$2:$ZZ$855, 109, MATCH($B$2, resultados!$A$1:$ZZ$1, 0))</f>
        <v/>
      </c>
      <c r="C115">
        <f>INDEX(resultados!$A$2:$ZZ$855, 109, MATCH($B$3, resultados!$A$1:$ZZ$1, 0))</f>
        <v/>
      </c>
    </row>
    <row r="116">
      <c r="A116">
        <f>INDEX(resultados!$A$2:$ZZ$855, 110, MATCH($B$1, resultados!$A$1:$ZZ$1, 0))</f>
        <v/>
      </c>
      <c r="B116">
        <f>INDEX(resultados!$A$2:$ZZ$855, 110, MATCH($B$2, resultados!$A$1:$ZZ$1, 0))</f>
        <v/>
      </c>
      <c r="C116">
        <f>INDEX(resultados!$A$2:$ZZ$855, 110, MATCH($B$3, resultados!$A$1:$ZZ$1, 0))</f>
        <v/>
      </c>
    </row>
    <row r="117">
      <c r="A117">
        <f>INDEX(resultados!$A$2:$ZZ$855, 111, MATCH($B$1, resultados!$A$1:$ZZ$1, 0))</f>
        <v/>
      </c>
      <c r="B117">
        <f>INDEX(resultados!$A$2:$ZZ$855, 111, MATCH($B$2, resultados!$A$1:$ZZ$1, 0))</f>
        <v/>
      </c>
      <c r="C117">
        <f>INDEX(resultados!$A$2:$ZZ$855, 111, MATCH($B$3, resultados!$A$1:$ZZ$1, 0))</f>
        <v/>
      </c>
    </row>
    <row r="118">
      <c r="A118">
        <f>INDEX(resultados!$A$2:$ZZ$855, 112, MATCH($B$1, resultados!$A$1:$ZZ$1, 0))</f>
        <v/>
      </c>
      <c r="B118">
        <f>INDEX(resultados!$A$2:$ZZ$855, 112, MATCH($B$2, resultados!$A$1:$ZZ$1, 0))</f>
        <v/>
      </c>
      <c r="C118">
        <f>INDEX(resultados!$A$2:$ZZ$855, 112, MATCH($B$3, resultados!$A$1:$ZZ$1, 0))</f>
        <v/>
      </c>
    </row>
    <row r="119">
      <c r="A119">
        <f>INDEX(resultados!$A$2:$ZZ$855, 113, MATCH($B$1, resultados!$A$1:$ZZ$1, 0))</f>
        <v/>
      </c>
      <c r="B119">
        <f>INDEX(resultados!$A$2:$ZZ$855, 113, MATCH($B$2, resultados!$A$1:$ZZ$1, 0))</f>
        <v/>
      </c>
      <c r="C119">
        <f>INDEX(resultados!$A$2:$ZZ$855, 113, MATCH($B$3, resultados!$A$1:$ZZ$1, 0))</f>
        <v/>
      </c>
    </row>
    <row r="120">
      <c r="A120">
        <f>INDEX(resultados!$A$2:$ZZ$855, 114, MATCH($B$1, resultados!$A$1:$ZZ$1, 0))</f>
        <v/>
      </c>
      <c r="B120">
        <f>INDEX(resultados!$A$2:$ZZ$855, 114, MATCH($B$2, resultados!$A$1:$ZZ$1, 0))</f>
        <v/>
      </c>
      <c r="C120">
        <f>INDEX(resultados!$A$2:$ZZ$855, 114, MATCH($B$3, resultados!$A$1:$ZZ$1, 0))</f>
        <v/>
      </c>
    </row>
    <row r="121">
      <c r="A121">
        <f>INDEX(resultados!$A$2:$ZZ$855, 115, MATCH($B$1, resultados!$A$1:$ZZ$1, 0))</f>
        <v/>
      </c>
      <c r="B121">
        <f>INDEX(resultados!$A$2:$ZZ$855, 115, MATCH($B$2, resultados!$A$1:$ZZ$1, 0))</f>
        <v/>
      </c>
      <c r="C121">
        <f>INDEX(resultados!$A$2:$ZZ$855, 115, MATCH($B$3, resultados!$A$1:$ZZ$1, 0))</f>
        <v/>
      </c>
    </row>
    <row r="122">
      <c r="A122">
        <f>INDEX(resultados!$A$2:$ZZ$855, 116, MATCH($B$1, resultados!$A$1:$ZZ$1, 0))</f>
        <v/>
      </c>
      <c r="B122">
        <f>INDEX(resultados!$A$2:$ZZ$855, 116, MATCH($B$2, resultados!$A$1:$ZZ$1, 0))</f>
        <v/>
      </c>
      <c r="C122">
        <f>INDEX(resultados!$A$2:$ZZ$855, 116, MATCH($B$3, resultados!$A$1:$ZZ$1, 0))</f>
        <v/>
      </c>
    </row>
    <row r="123">
      <c r="A123">
        <f>INDEX(resultados!$A$2:$ZZ$855, 117, MATCH($B$1, resultados!$A$1:$ZZ$1, 0))</f>
        <v/>
      </c>
      <c r="B123">
        <f>INDEX(resultados!$A$2:$ZZ$855, 117, MATCH($B$2, resultados!$A$1:$ZZ$1, 0))</f>
        <v/>
      </c>
      <c r="C123">
        <f>INDEX(resultados!$A$2:$ZZ$855, 117, MATCH($B$3, resultados!$A$1:$ZZ$1, 0))</f>
        <v/>
      </c>
    </row>
    <row r="124">
      <c r="A124">
        <f>INDEX(resultados!$A$2:$ZZ$855, 118, MATCH($B$1, resultados!$A$1:$ZZ$1, 0))</f>
        <v/>
      </c>
      <c r="B124">
        <f>INDEX(resultados!$A$2:$ZZ$855, 118, MATCH($B$2, resultados!$A$1:$ZZ$1, 0))</f>
        <v/>
      </c>
      <c r="C124">
        <f>INDEX(resultados!$A$2:$ZZ$855, 118, MATCH($B$3, resultados!$A$1:$ZZ$1, 0))</f>
        <v/>
      </c>
    </row>
    <row r="125">
      <c r="A125">
        <f>INDEX(resultados!$A$2:$ZZ$855, 119, MATCH($B$1, resultados!$A$1:$ZZ$1, 0))</f>
        <v/>
      </c>
      <c r="B125">
        <f>INDEX(resultados!$A$2:$ZZ$855, 119, MATCH($B$2, resultados!$A$1:$ZZ$1, 0))</f>
        <v/>
      </c>
      <c r="C125">
        <f>INDEX(resultados!$A$2:$ZZ$855, 119, MATCH($B$3, resultados!$A$1:$ZZ$1, 0))</f>
        <v/>
      </c>
    </row>
    <row r="126">
      <c r="A126">
        <f>INDEX(resultados!$A$2:$ZZ$855, 120, MATCH($B$1, resultados!$A$1:$ZZ$1, 0))</f>
        <v/>
      </c>
      <c r="B126">
        <f>INDEX(resultados!$A$2:$ZZ$855, 120, MATCH($B$2, resultados!$A$1:$ZZ$1, 0))</f>
        <v/>
      </c>
      <c r="C126">
        <f>INDEX(resultados!$A$2:$ZZ$855, 120, MATCH($B$3, resultados!$A$1:$ZZ$1, 0))</f>
        <v/>
      </c>
    </row>
    <row r="127">
      <c r="A127">
        <f>INDEX(resultados!$A$2:$ZZ$855, 121, MATCH($B$1, resultados!$A$1:$ZZ$1, 0))</f>
        <v/>
      </c>
      <c r="B127">
        <f>INDEX(resultados!$A$2:$ZZ$855, 121, MATCH($B$2, resultados!$A$1:$ZZ$1, 0))</f>
        <v/>
      </c>
      <c r="C127">
        <f>INDEX(resultados!$A$2:$ZZ$855, 121, MATCH($B$3, resultados!$A$1:$ZZ$1, 0))</f>
        <v/>
      </c>
    </row>
    <row r="128">
      <c r="A128">
        <f>INDEX(resultados!$A$2:$ZZ$855, 122, MATCH($B$1, resultados!$A$1:$ZZ$1, 0))</f>
        <v/>
      </c>
      <c r="B128">
        <f>INDEX(resultados!$A$2:$ZZ$855, 122, MATCH($B$2, resultados!$A$1:$ZZ$1, 0))</f>
        <v/>
      </c>
      <c r="C128">
        <f>INDEX(resultados!$A$2:$ZZ$855, 122, MATCH($B$3, resultados!$A$1:$ZZ$1, 0))</f>
        <v/>
      </c>
    </row>
    <row r="129">
      <c r="A129">
        <f>INDEX(resultados!$A$2:$ZZ$855, 123, MATCH($B$1, resultados!$A$1:$ZZ$1, 0))</f>
        <v/>
      </c>
      <c r="B129">
        <f>INDEX(resultados!$A$2:$ZZ$855, 123, MATCH($B$2, resultados!$A$1:$ZZ$1, 0))</f>
        <v/>
      </c>
      <c r="C129">
        <f>INDEX(resultados!$A$2:$ZZ$855, 123, MATCH($B$3, resultados!$A$1:$ZZ$1, 0))</f>
        <v/>
      </c>
    </row>
    <row r="130">
      <c r="A130">
        <f>INDEX(resultados!$A$2:$ZZ$855, 124, MATCH($B$1, resultados!$A$1:$ZZ$1, 0))</f>
        <v/>
      </c>
      <c r="B130">
        <f>INDEX(resultados!$A$2:$ZZ$855, 124, MATCH($B$2, resultados!$A$1:$ZZ$1, 0))</f>
        <v/>
      </c>
      <c r="C130">
        <f>INDEX(resultados!$A$2:$ZZ$855, 124, MATCH($B$3, resultados!$A$1:$ZZ$1, 0))</f>
        <v/>
      </c>
    </row>
    <row r="131">
      <c r="A131">
        <f>INDEX(resultados!$A$2:$ZZ$855, 125, MATCH($B$1, resultados!$A$1:$ZZ$1, 0))</f>
        <v/>
      </c>
      <c r="B131">
        <f>INDEX(resultados!$A$2:$ZZ$855, 125, MATCH($B$2, resultados!$A$1:$ZZ$1, 0))</f>
        <v/>
      </c>
      <c r="C131">
        <f>INDEX(resultados!$A$2:$ZZ$855, 125, MATCH($B$3, resultados!$A$1:$ZZ$1, 0))</f>
        <v/>
      </c>
    </row>
    <row r="132">
      <c r="A132">
        <f>INDEX(resultados!$A$2:$ZZ$855, 126, MATCH($B$1, resultados!$A$1:$ZZ$1, 0))</f>
        <v/>
      </c>
      <c r="B132">
        <f>INDEX(resultados!$A$2:$ZZ$855, 126, MATCH($B$2, resultados!$A$1:$ZZ$1, 0))</f>
        <v/>
      </c>
      <c r="C132">
        <f>INDEX(resultados!$A$2:$ZZ$855, 126, MATCH($B$3, resultados!$A$1:$ZZ$1, 0))</f>
        <v/>
      </c>
    </row>
    <row r="133">
      <c r="A133">
        <f>INDEX(resultados!$A$2:$ZZ$855, 127, MATCH($B$1, resultados!$A$1:$ZZ$1, 0))</f>
        <v/>
      </c>
      <c r="B133">
        <f>INDEX(resultados!$A$2:$ZZ$855, 127, MATCH($B$2, resultados!$A$1:$ZZ$1, 0))</f>
        <v/>
      </c>
      <c r="C133">
        <f>INDEX(resultados!$A$2:$ZZ$855, 127, MATCH($B$3, resultados!$A$1:$ZZ$1, 0))</f>
        <v/>
      </c>
    </row>
    <row r="134">
      <c r="A134">
        <f>INDEX(resultados!$A$2:$ZZ$855, 128, MATCH($B$1, resultados!$A$1:$ZZ$1, 0))</f>
        <v/>
      </c>
      <c r="B134">
        <f>INDEX(resultados!$A$2:$ZZ$855, 128, MATCH($B$2, resultados!$A$1:$ZZ$1, 0))</f>
        <v/>
      </c>
      <c r="C134">
        <f>INDEX(resultados!$A$2:$ZZ$855, 128, MATCH($B$3, resultados!$A$1:$ZZ$1, 0))</f>
        <v/>
      </c>
    </row>
    <row r="135">
      <c r="A135">
        <f>INDEX(resultados!$A$2:$ZZ$855, 129, MATCH($B$1, resultados!$A$1:$ZZ$1, 0))</f>
        <v/>
      </c>
      <c r="B135">
        <f>INDEX(resultados!$A$2:$ZZ$855, 129, MATCH($B$2, resultados!$A$1:$ZZ$1, 0))</f>
        <v/>
      </c>
      <c r="C135">
        <f>INDEX(resultados!$A$2:$ZZ$855, 129, MATCH($B$3, resultados!$A$1:$ZZ$1, 0))</f>
        <v/>
      </c>
    </row>
    <row r="136">
      <c r="A136">
        <f>INDEX(resultados!$A$2:$ZZ$855, 130, MATCH($B$1, resultados!$A$1:$ZZ$1, 0))</f>
        <v/>
      </c>
      <c r="B136">
        <f>INDEX(resultados!$A$2:$ZZ$855, 130, MATCH($B$2, resultados!$A$1:$ZZ$1, 0))</f>
        <v/>
      </c>
      <c r="C136">
        <f>INDEX(resultados!$A$2:$ZZ$855, 130, MATCH($B$3, resultados!$A$1:$ZZ$1, 0))</f>
        <v/>
      </c>
    </row>
    <row r="137">
      <c r="A137">
        <f>INDEX(resultados!$A$2:$ZZ$855, 131, MATCH($B$1, resultados!$A$1:$ZZ$1, 0))</f>
        <v/>
      </c>
      <c r="B137">
        <f>INDEX(resultados!$A$2:$ZZ$855, 131, MATCH($B$2, resultados!$A$1:$ZZ$1, 0))</f>
        <v/>
      </c>
      <c r="C137">
        <f>INDEX(resultados!$A$2:$ZZ$855, 131, MATCH($B$3, resultados!$A$1:$ZZ$1, 0))</f>
        <v/>
      </c>
    </row>
    <row r="138">
      <c r="A138">
        <f>INDEX(resultados!$A$2:$ZZ$855, 132, MATCH($B$1, resultados!$A$1:$ZZ$1, 0))</f>
        <v/>
      </c>
      <c r="B138">
        <f>INDEX(resultados!$A$2:$ZZ$855, 132, MATCH($B$2, resultados!$A$1:$ZZ$1, 0))</f>
        <v/>
      </c>
      <c r="C138">
        <f>INDEX(resultados!$A$2:$ZZ$855, 132, MATCH($B$3, resultados!$A$1:$ZZ$1, 0))</f>
        <v/>
      </c>
    </row>
    <row r="139">
      <c r="A139">
        <f>INDEX(resultados!$A$2:$ZZ$855, 133, MATCH($B$1, resultados!$A$1:$ZZ$1, 0))</f>
        <v/>
      </c>
      <c r="B139">
        <f>INDEX(resultados!$A$2:$ZZ$855, 133, MATCH($B$2, resultados!$A$1:$ZZ$1, 0))</f>
        <v/>
      </c>
      <c r="C139">
        <f>INDEX(resultados!$A$2:$ZZ$855, 133, MATCH($B$3, resultados!$A$1:$ZZ$1, 0))</f>
        <v/>
      </c>
    </row>
    <row r="140">
      <c r="A140">
        <f>INDEX(resultados!$A$2:$ZZ$855, 134, MATCH($B$1, resultados!$A$1:$ZZ$1, 0))</f>
        <v/>
      </c>
      <c r="B140">
        <f>INDEX(resultados!$A$2:$ZZ$855, 134, MATCH($B$2, resultados!$A$1:$ZZ$1, 0))</f>
        <v/>
      </c>
      <c r="C140">
        <f>INDEX(resultados!$A$2:$ZZ$855, 134, MATCH($B$3, resultados!$A$1:$ZZ$1, 0))</f>
        <v/>
      </c>
    </row>
    <row r="141">
      <c r="A141">
        <f>INDEX(resultados!$A$2:$ZZ$855, 135, MATCH($B$1, resultados!$A$1:$ZZ$1, 0))</f>
        <v/>
      </c>
      <c r="B141">
        <f>INDEX(resultados!$A$2:$ZZ$855, 135, MATCH($B$2, resultados!$A$1:$ZZ$1, 0))</f>
        <v/>
      </c>
      <c r="C141">
        <f>INDEX(resultados!$A$2:$ZZ$855, 135, MATCH($B$3, resultados!$A$1:$ZZ$1, 0))</f>
        <v/>
      </c>
    </row>
    <row r="142">
      <c r="A142">
        <f>INDEX(resultados!$A$2:$ZZ$855, 136, MATCH($B$1, resultados!$A$1:$ZZ$1, 0))</f>
        <v/>
      </c>
      <c r="B142">
        <f>INDEX(resultados!$A$2:$ZZ$855, 136, MATCH($B$2, resultados!$A$1:$ZZ$1, 0))</f>
        <v/>
      </c>
      <c r="C142">
        <f>INDEX(resultados!$A$2:$ZZ$855, 136, MATCH($B$3, resultados!$A$1:$ZZ$1, 0))</f>
        <v/>
      </c>
    </row>
    <row r="143">
      <c r="A143">
        <f>INDEX(resultados!$A$2:$ZZ$855, 137, MATCH($B$1, resultados!$A$1:$ZZ$1, 0))</f>
        <v/>
      </c>
      <c r="B143">
        <f>INDEX(resultados!$A$2:$ZZ$855, 137, MATCH($B$2, resultados!$A$1:$ZZ$1, 0))</f>
        <v/>
      </c>
      <c r="C143">
        <f>INDEX(resultados!$A$2:$ZZ$855, 137, MATCH($B$3, resultados!$A$1:$ZZ$1, 0))</f>
        <v/>
      </c>
    </row>
    <row r="144">
      <c r="A144">
        <f>INDEX(resultados!$A$2:$ZZ$855, 138, MATCH($B$1, resultados!$A$1:$ZZ$1, 0))</f>
        <v/>
      </c>
      <c r="B144">
        <f>INDEX(resultados!$A$2:$ZZ$855, 138, MATCH($B$2, resultados!$A$1:$ZZ$1, 0))</f>
        <v/>
      </c>
      <c r="C144">
        <f>INDEX(resultados!$A$2:$ZZ$855, 138, MATCH($B$3, resultados!$A$1:$ZZ$1, 0))</f>
        <v/>
      </c>
    </row>
    <row r="145">
      <c r="A145">
        <f>INDEX(resultados!$A$2:$ZZ$855, 139, MATCH($B$1, resultados!$A$1:$ZZ$1, 0))</f>
        <v/>
      </c>
      <c r="B145">
        <f>INDEX(resultados!$A$2:$ZZ$855, 139, MATCH($B$2, resultados!$A$1:$ZZ$1, 0))</f>
        <v/>
      </c>
      <c r="C145">
        <f>INDEX(resultados!$A$2:$ZZ$855, 139, MATCH($B$3, resultados!$A$1:$ZZ$1, 0))</f>
        <v/>
      </c>
    </row>
    <row r="146">
      <c r="A146">
        <f>INDEX(resultados!$A$2:$ZZ$855, 140, MATCH($B$1, resultados!$A$1:$ZZ$1, 0))</f>
        <v/>
      </c>
      <c r="B146">
        <f>INDEX(resultados!$A$2:$ZZ$855, 140, MATCH($B$2, resultados!$A$1:$ZZ$1, 0))</f>
        <v/>
      </c>
      <c r="C146">
        <f>INDEX(resultados!$A$2:$ZZ$855, 140, MATCH($B$3, resultados!$A$1:$ZZ$1, 0))</f>
        <v/>
      </c>
    </row>
    <row r="147">
      <c r="A147">
        <f>INDEX(resultados!$A$2:$ZZ$855, 141, MATCH($B$1, resultados!$A$1:$ZZ$1, 0))</f>
        <v/>
      </c>
      <c r="B147">
        <f>INDEX(resultados!$A$2:$ZZ$855, 141, MATCH($B$2, resultados!$A$1:$ZZ$1, 0))</f>
        <v/>
      </c>
      <c r="C147">
        <f>INDEX(resultados!$A$2:$ZZ$855, 141, MATCH($B$3, resultados!$A$1:$ZZ$1, 0))</f>
        <v/>
      </c>
    </row>
    <row r="148">
      <c r="A148">
        <f>INDEX(resultados!$A$2:$ZZ$855, 142, MATCH($B$1, resultados!$A$1:$ZZ$1, 0))</f>
        <v/>
      </c>
      <c r="B148">
        <f>INDEX(resultados!$A$2:$ZZ$855, 142, MATCH($B$2, resultados!$A$1:$ZZ$1, 0))</f>
        <v/>
      </c>
      <c r="C148">
        <f>INDEX(resultados!$A$2:$ZZ$855, 142, MATCH($B$3, resultados!$A$1:$ZZ$1, 0))</f>
        <v/>
      </c>
    </row>
    <row r="149">
      <c r="A149">
        <f>INDEX(resultados!$A$2:$ZZ$855, 143, MATCH($B$1, resultados!$A$1:$ZZ$1, 0))</f>
        <v/>
      </c>
      <c r="B149">
        <f>INDEX(resultados!$A$2:$ZZ$855, 143, MATCH($B$2, resultados!$A$1:$ZZ$1, 0))</f>
        <v/>
      </c>
      <c r="C149">
        <f>INDEX(resultados!$A$2:$ZZ$855, 143, MATCH($B$3, resultados!$A$1:$ZZ$1, 0))</f>
        <v/>
      </c>
    </row>
    <row r="150">
      <c r="A150">
        <f>INDEX(resultados!$A$2:$ZZ$855, 144, MATCH($B$1, resultados!$A$1:$ZZ$1, 0))</f>
        <v/>
      </c>
      <c r="B150">
        <f>INDEX(resultados!$A$2:$ZZ$855, 144, MATCH($B$2, resultados!$A$1:$ZZ$1, 0))</f>
        <v/>
      </c>
      <c r="C150">
        <f>INDEX(resultados!$A$2:$ZZ$855, 144, MATCH($B$3, resultados!$A$1:$ZZ$1, 0))</f>
        <v/>
      </c>
    </row>
    <row r="151">
      <c r="A151">
        <f>INDEX(resultados!$A$2:$ZZ$855, 145, MATCH($B$1, resultados!$A$1:$ZZ$1, 0))</f>
        <v/>
      </c>
      <c r="B151">
        <f>INDEX(resultados!$A$2:$ZZ$855, 145, MATCH($B$2, resultados!$A$1:$ZZ$1, 0))</f>
        <v/>
      </c>
      <c r="C151">
        <f>INDEX(resultados!$A$2:$ZZ$855, 145, MATCH($B$3, resultados!$A$1:$ZZ$1, 0))</f>
        <v/>
      </c>
    </row>
    <row r="152">
      <c r="A152">
        <f>INDEX(resultados!$A$2:$ZZ$855, 146, MATCH($B$1, resultados!$A$1:$ZZ$1, 0))</f>
        <v/>
      </c>
      <c r="B152">
        <f>INDEX(resultados!$A$2:$ZZ$855, 146, MATCH($B$2, resultados!$A$1:$ZZ$1, 0))</f>
        <v/>
      </c>
      <c r="C152">
        <f>INDEX(resultados!$A$2:$ZZ$855, 146, MATCH($B$3, resultados!$A$1:$ZZ$1, 0))</f>
        <v/>
      </c>
    </row>
    <row r="153">
      <c r="A153">
        <f>INDEX(resultados!$A$2:$ZZ$855, 147, MATCH($B$1, resultados!$A$1:$ZZ$1, 0))</f>
        <v/>
      </c>
      <c r="B153">
        <f>INDEX(resultados!$A$2:$ZZ$855, 147, MATCH($B$2, resultados!$A$1:$ZZ$1, 0))</f>
        <v/>
      </c>
      <c r="C153">
        <f>INDEX(resultados!$A$2:$ZZ$855, 147, MATCH($B$3, resultados!$A$1:$ZZ$1, 0))</f>
        <v/>
      </c>
    </row>
    <row r="154">
      <c r="A154">
        <f>INDEX(resultados!$A$2:$ZZ$855, 148, MATCH($B$1, resultados!$A$1:$ZZ$1, 0))</f>
        <v/>
      </c>
      <c r="B154">
        <f>INDEX(resultados!$A$2:$ZZ$855, 148, MATCH($B$2, resultados!$A$1:$ZZ$1, 0))</f>
        <v/>
      </c>
      <c r="C154">
        <f>INDEX(resultados!$A$2:$ZZ$855, 148, MATCH($B$3, resultados!$A$1:$ZZ$1, 0))</f>
        <v/>
      </c>
    </row>
    <row r="155">
      <c r="A155">
        <f>INDEX(resultados!$A$2:$ZZ$855, 149, MATCH($B$1, resultados!$A$1:$ZZ$1, 0))</f>
        <v/>
      </c>
      <c r="B155">
        <f>INDEX(resultados!$A$2:$ZZ$855, 149, MATCH($B$2, resultados!$A$1:$ZZ$1, 0))</f>
        <v/>
      </c>
      <c r="C155">
        <f>INDEX(resultados!$A$2:$ZZ$855, 149, MATCH($B$3, resultados!$A$1:$ZZ$1, 0))</f>
        <v/>
      </c>
    </row>
    <row r="156">
      <c r="A156">
        <f>INDEX(resultados!$A$2:$ZZ$855, 150, MATCH($B$1, resultados!$A$1:$ZZ$1, 0))</f>
        <v/>
      </c>
      <c r="B156">
        <f>INDEX(resultados!$A$2:$ZZ$855, 150, MATCH($B$2, resultados!$A$1:$ZZ$1, 0))</f>
        <v/>
      </c>
      <c r="C156">
        <f>INDEX(resultados!$A$2:$ZZ$855, 150, MATCH($B$3, resultados!$A$1:$ZZ$1, 0))</f>
        <v/>
      </c>
    </row>
    <row r="157">
      <c r="A157">
        <f>INDEX(resultados!$A$2:$ZZ$855, 151, MATCH($B$1, resultados!$A$1:$ZZ$1, 0))</f>
        <v/>
      </c>
      <c r="B157">
        <f>INDEX(resultados!$A$2:$ZZ$855, 151, MATCH($B$2, resultados!$A$1:$ZZ$1, 0))</f>
        <v/>
      </c>
      <c r="C157">
        <f>INDEX(resultados!$A$2:$ZZ$855, 151, MATCH($B$3, resultados!$A$1:$ZZ$1, 0))</f>
        <v/>
      </c>
    </row>
    <row r="158">
      <c r="A158">
        <f>INDEX(resultados!$A$2:$ZZ$855, 152, MATCH($B$1, resultados!$A$1:$ZZ$1, 0))</f>
        <v/>
      </c>
      <c r="B158">
        <f>INDEX(resultados!$A$2:$ZZ$855, 152, MATCH($B$2, resultados!$A$1:$ZZ$1, 0))</f>
        <v/>
      </c>
      <c r="C158">
        <f>INDEX(resultados!$A$2:$ZZ$855, 152, MATCH($B$3, resultados!$A$1:$ZZ$1, 0))</f>
        <v/>
      </c>
    </row>
    <row r="159">
      <c r="A159">
        <f>INDEX(resultados!$A$2:$ZZ$855, 153, MATCH($B$1, resultados!$A$1:$ZZ$1, 0))</f>
        <v/>
      </c>
      <c r="B159">
        <f>INDEX(resultados!$A$2:$ZZ$855, 153, MATCH($B$2, resultados!$A$1:$ZZ$1, 0))</f>
        <v/>
      </c>
      <c r="C159">
        <f>INDEX(resultados!$A$2:$ZZ$855, 153, MATCH($B$3, resultados!$A$1:$ZZ$1, 0))</f>
        <v/>
      </c>
    </row>
    <row r="160">
      <c r="A160">
        <f>INDEX(resultados!$A$2:$ZZ$855, 154, MATCH($B$1, resultados!$A$1:$ZZ$1, 0))</f>
        <v/>
      </c>
      <c r="B160">
        <f>INDEX(resultados!$A$2:$ZZ$855, 154, MATCH($B$2, resultados!$A$1:$ZZ$1, 0))</f>
        <v/>
      </c>
      <c r="C160">
        <f>INDEX(resultados!$A$2:$ZZ$855, 154, MATCH($B$3, resultados!$A$1:$ZZ$1, 0))</f>
        <v/>
      </c>
    </row>
    <row r="161">
      <c r="A161">
        <f>INDEX(resultados!$A$2:$ZZ$855, 155, MATCH($B$1, resultados!$A$1:$ZZ$1, 0))</f>
        <v/>
      </c>
      <c r="B161">
        <f>INDEX(resultados!$A$2:$ZZ$855, 155, MATCH($B$2, resultados!$A$1:$ZZ$1, 0))</f>
        <v/>
      </c>
      <c r="C161">
        <f>INDEX(resultados!$A$2:$ZZ$855, 155, MATCH($B$3, resultados!$A$1:$ZZ$1, 0))</f>
        <v/>
      </c>
    </row>
    <row r="162">
      <c r="A162">
        <f>INDEX(resultados!$A$2:$ZZ$855, 156, MATCH($B$1, resultados!$A$1:$ZZ$1, 0))</f>
        <v/>
      </c>
      <c r="B162">
        <f>INDEX(resultados!$A$2:$ZZ$855, 156, MATCH($B$2, resultados!$A$1:$ZZ$1, 0))</f>
        <v/>
      </c>
      <c r="C162">
        <f>INDEX(resultados!$A$2:$ZZ$855, 156, MATCH($B$3, resultados!$A$1:$ZZ$1, 0))</f>
        <v/>
      </c>
    </row>
    <row r="163">
      <c r="A163">
        <f>INDEX(resultados!$A$2:$ZZ$855, 157, MATCH($B$1, resultados!$A$1:$ZZ$1, 0))</f>
        <v/>
      </c>
      <c r="B163">
        <f>INDEX(resultados!$A$2:$ZZ$855, 157, MATCH($B$2, resultados!$A$1:$ZZ$1, 0))</f>
        <v/>
      </c>
      <c r="C163">
        <f>INDEX(resultados!$A$2:$ZZ$855, 157, MATCH($B$3, resultados!$A$1:$ZZ$1, 0))</f>
        <v/>
      </c>
    </row>
    <row r="164">
      <c r="A164">
        <f>INDEX(resultados!$A$2:$ZZ$855, 158, MATCH($B$1, resultados!$A$1:$ZZ$1, 0))</f>
        <v/>
      </c>
      <c r="B164">
        <f>INDEX(resultados!$A$2:$ZZ$855, 158, MATCH($B$2, resultados!$A$1:$ZZ$1, 0))</f>
        <v/>
      </c>
      <c r="C164">
        <f>INDEX(resultados!$A$2:$ZZ$855, 158, MATCH($B$3, resultados!$A$1:$ZZ$1, 0))</f>
        <v/>
      </c>
    </row>
    <row r="165">
      <c r="A165">
        <f>INDEX(resultados!$A$2:$ZZ$855, 159, MATCH($B$1, resultados!$A$1:$ZZ$1, 0))</f>
        <v/>
      </c>
      <c r="B165">
        <f>INDEX(resultados!$A$2:$ZZ$855, 159, MATCH($B$2, resultados!$A$1:$ZZ$1, 0))</f>
        <v/>
      </c>
      <c r="C165">
        <f>INDEX(resultados!$A$2:$ZZ$855, 159, MATCH($B$3, resultados!$A$1:$ZZ$1, 0))</f>
        <v/>
      </c>
    </row>
    <row r="166">
      <c r="A166">
        <f>INDEX(resultados!$A$2:$ZZ$855, 160, MATCH($B$1, resultados!$A$1:$ZZ$1, 0))</f>
        <v/>
      </c>
      <c r="B166">
        <f>INDEX(resultados!$A$2:$ZZ$855, 160, MATCH($B$2, resultados!$A$1:$ZZ$1, 0))</f>
        <v/>
      </c>
      <c r="C166">
        <f>INDEX(resultados!$A$2:$ZZ$855, 160, MATCH($B$3, resultados!$A$1:$ZZ$1, 0))</f>
        <v/>
      </c>
    </row>
    <row r="167">
      <c r="A167">
        <f>INDEX(resultados!$A$2:$ZZ$855, 161, MATCH($B$1, resultados!$A$1:$ZZ$1, 0))</f>
        <v/>
      </c>
      <c r="B167">
        <f>INDEX(resultados!$A$2:$ZZ$855, 161, MATCH($B$2, resultados!$A$1:$ZZ$1, 0))</f>
        <v/>
      </c>
      <c r="C167">
        <f>INDEX(resultados!$A$2:$ZZ$855, 161, MATCH($B$3, resultados!$A$1:$ZZ$1, 0))</f>
        <v/>
      </c>
    </row>
    <row r="168">
      <c r="A168">
        <f>INDEX(resultados!$A$2:$ZZ$855, 162, MATCH($B$1, resultados!$A$1:$ZZ$1, 0))</f>
        <v/>
      </c>
      <c r="B168">
        <f>INDEX(resultados!$A$2:$ZZ$855, 162, MATCH($B$2, resultados!$A$1:$ZZ$1, 0))</f>
        <v/>
      </c>
      <c r="C168">
        <f>INDEX(resultados!$A$2:$ZZ$855, 162, MATCH($B$3, resultados!$A$1:$ZZ$1, 0))</f>
        <v/>
      </c>
    </row>
    <row r="169">
      <c r="A169">
        <f>INDEX(resultados!$A$2:$ZZ$855, 163, MATCH($B$1, resultados!$A$1:$ZZ$1, 0))</f>
        <v/>
      </c>
      <c r="B169">
        <f>INDEX(resultados!$A$2:$ZZ$855, 163, MATCH($B$2, resultados!$A$1:$ZZ$1, 0))</f>
        <v/>
      </c>
      <c r="C169">
        <f>INDEX(resultados!$A$2:$ZZ$855, 163, MATCH($B$3, resultados!$A$1:$ZZ$1, 0))</f>
        <v/>
      </c>
    </row>
    <row r="170">
      <c r="A170">
        <f>INDEX(resultados!$A$2:$ZZ$855, 164, MATCH($B$1, resultados!$A$1:$ZZ$1, 0))</f>
        <v/>
      </c>
      <c r="B170">
        <f>INDEX(resultados!$A$2:$ZZ$855, 164, MATCH($B$2, resultados!$A$1:$ZZ$1, 0))</f>
        <v/>
      </c>
      <c r="C170">
        <f>INDEX(resultados!$A$2:$ZZ$855, 164, MATCH($B$3, resultados!$A$1:$ZZ$1, 0))</f>
        <v/>
      </c>
    </row>
    <row r="171">
      <c r="A171">
        <f>INDEX(resultados!$A$2:$ZZ$855, 165, MATCH($B$1, resultados!$A$1:$ZZ$1, 0))</f>
        <v/>
      </c>
      <c r="B171">
        <f>INDEX(resultados!$A$2:$ZZ$855, 165, MATCH($B$2, resultados!$A$1:$ZZ$1, 0))</f>
        <v/>
      </c>
      <c r="C171">
        <f>INDEX(resultados!$A$2:$ZZ$855, 165, MATCH($B$3, resultados!$A$1:$ZZ$1, 0))</f>
        <v/>
      </c>
    </row>
    <row r="172">
      <c r="A172">
        <f>INDEX(resultados!$A$2:$ZZ$855, 166, MATCH($B$1, resultados!$A$1:$ZZ$1, 0))</f>
        <v/>
      </c>
      <c r="B172">
        <f>INDEX(resultados!$A$2:$ZZ$855, 166, MATCH($B$2, resultados!$A$1:$ZZ$1, 0))</f>
        <v/>
      </c>
      <c r="C172">
        <f>INDEX(resultados!$A$2:$ZZ$855, 166, MATCH($B$3, resultados!$A$1:$ZZ$1, 0))</f>
        <v/>
      </c>
    </row>
    <row r="173">
      <c r="A173">
        <f>INDEX(resultados!$A$2:$ZZ$855, 167, MATCH($B$1, resultados!$A$1:$ZZ$1, 0))</f>
        <v/>
      </c>
      <c r="B173">
        <f>INDEX(resultados!$A$2:$ZZ$855, 167, MATCH($B$2, resultados!$A$1:$ZZ$1, 0))</f>
        <v/>
      </c>
      <c r="C173">
        <f>INDEX(resultados!$A$2:$ZZ$855, 167, MATCH($B$3, resultados!$A$1:$ZZ$1, 0))</f>
        <v/>
      </c>
    </row>
    <row r="174">
      <c r="A174">
        <f>INDEX(resultados!$A$2:$ZZ$855, 168, MATCH($B$1, resultados!$A$1:$ZZ$1, 0))</f>
        <v/>
      </c>
      <c r="B174">
        <f>INDEX(resultados!$A$2:$ZZ$855, 168, MATCH($B$2, resultados!$A$1:$ZZ$1, 0))</f>
        <v/>
      </c>
      <c r="C174">
        <f>INDEX(resultados!$A$2:$ZZ$855, 168, MATCH($B$3, resultados!$A$1:$ZZ$1, 0))</f>
        <v/>
      </c>
    </row>
    <row r="175">
      <c r="A175">
        <f>INDEX(resultados!$A$2:$ZZ$855, 169, MATCH($B$1, resultados!$A$1:$ZZ$1, 0))</f>
        <v/>
      </c>
      <c r="B175">
        <f>INDEX(resultados!$A$2:$ZZ$855, 169, MATCH($B$2, resultados!$A$1:$ZZ$1, 0))</f>
        <v/>
      </c>
      <c r="C175">
        <f>INDEX(resultados!$A$2:$ZZ$855, 169, MATCH($B$3, resultados!$A$1:$ZZ$1, 0))</f>
        <v/>
      </c>
    </row>
    <row r="176">
      <c r="A176">
        <f>INDEX(resultados!$A$2:$ZZ$855, 170, MATCH($B$1, resultados!$A$1:$ZZ$1, 0))</f>
        <v/>
      </c>
      <c r="B176">
        <f>INDEX(resultados!$A$2:$ZZ$855, 170, MATCH($B$2, resultados!$A$1:$ZZ$1, 0))</f>
        <v/>
      </c>
      <c r="C176">
        <f>INDEX(resultados!$A$2:$ZZ$855, 170, MATCH($B$3, resultados!$A$1:$ZZ$1, 0))</f>
        <v/>
      </c>
    </row>
    <row r="177">
      <c r="A177">
        <f>INDEX(resultados!$A$2:$ZZ$855, 171, MATCH($B$1, resultados!$A$1:$ZZ$1, 0))</f>
        <v/>
      </c>
      <c r="B177">
        <f>INDEX(resultados!$A$2:$ZZ$855, 171, MATCH($B$2, resultados!$A$1:$ZZ$1, 0))</f>
        <v/>
      </c>
      <c r="C177">
        <f>INDEX(resultados!$A$2:$ZZ$855, 171, MATCH($B$3, resultados!$A$1:$ZZ$1, 0))</f>
        <v/>
      </c>
    </row>
    <row r="178">
      <c r="A178">
        <f>INDEX(resultados!$A$2:$ZZ$855, 172, MATCH($B$1, resultados!$A$1:$ZZ$1, 0))</f>
        <v/>
      </c>
      <c r="B178">
        <f>INDEX(resultados!$A$2:$ZZ$855, 172, MATCH($B$2, resultados!$A$1:$ZZ$1, 0))</f>
        <v/>
      </c>
      <c r="C178">
        <f>INDEX(resultados!$A$2:$ZZ$855, 172, MATCH($B$3, resultados!$A$1:$ZZ$1, 0))</f>
        <v/>
      </c>
    </row>
    <row r="179">
      <c r="A179">
        <f>INDEX(resultados!$A$2:$ZZ$855, 173, MATCH($B$1, resultados!$A$1:$ZZ$1, 0))</f>
        <v/>
      </c>
      <c r="B179">
        <f>INDEX(resultados!$A$2:$ZZ$855, 173, MATCH($B$2, resultados!$A$1:$ZZ$1, 0))</f>
        <v/>
      </c>
      <c r="C179">
        <f>INDEX(resultados!$A$2:$ZZ$855, 173, MATCH($B$3, resultados!$A$1:$ZZ$1, 0))</f>
        <v/>
      </c>
    </row>
    <row r="180">
      <c r="A180">
        <f>INDEX(resultados!$A$2:$ZZ$855, 174, MATCH($B$1, resultados!$A$1:$ZZ$1, 0))</f>
        <v/>
      </c>
      <c r="B180">
        <f>INDEX(resultados!$A$2:$ZZ$855, 174, MATCH($B$2, resultados!$A$1:$ZZ$1, 0))</f>
        <v/>
      </c>
      <c r="C180">
        <f>INDEX(resultados!$A$2:$ZZ$855, 174, MATCH($B$3, resultados!$A$1:$ZZ$1, 0))</f>
        <v/>
      </c>
    </row>
    <row r="181">
      <c r="A181">
        <f>INDEX(resultados!$A$2:$ZZ$855, 175, MATCH($B$1, resultados!$A$1:$ZZ$1, 0))</f>
        <v/>
      </c>
      <c r="B181">
        <f>INDEX(resultados!$A$2:$ZZ$855, 175, MATCH($B$2, resultados!$A$1:$ZZ$1, 0))</f>
        <v/>
      </c>
      <c r="C181">
        <f>INDEX(resultados!$A$2:$ZZ$855, 175, MATCH($B$3, resultados!$A$1:$ZZ$1, 0))</f>
        <v/>
      </c>
    </row>
    <row r="182">
      <c r="A182">
        <f>INDEX(resultados!$A$2:$ZZ$855, 176, MATCH($B$1, resultados!$A$1:$ZZ$1, 0))</f>
        <v/>
      </c>
      <c r="B182">
        <f>INDEX(resultados!$A$2:$ZZ$855, 176, MATCH($B$2, resultados!$A$1:$ZZ$1, 0))</f>
        <v/>
      </c>
      <c r="C182">
        <f>INDEX(resultados!$A$2:$ZZ$855, 176, MATCH($B$3, resultados!$A$1:$ZZ$1, 0))</f>
        <v/>
      </c>
    </row>
    <row r="183">
      <c r="A183">
        <f>INDEX(resultados!$A$2:$ZZ$855, 177, MATCH($B$1, resultados!$A$1:$ZZ$1, 0))</f>
        <v/>
      </c>
      <c r="B183">
        <f>INDEX(resultados!$A$2:$ZZ$855, 177, MATCH($B$2, resultados!$A$1:$ZZ$1, 0))</f>
        <v/>
      </c>
      <c r="C183">
        <f>INDEX(resultados!$A$2:$ZZ$855, 177, MATCH($B$3, resultados!$A$1:$ZZ$1, 0))</f>
        <v/>
      </c>
    </row>
    <row r="184">
      <c r="A184">
        <f>INDEX(resultados!$A$2:$ZZ$855, 178, MATCH($B$1, resultados!$A$1:$ZZ$1, 0))</f>
        <v/>
      </c>
      <c r="B184">
        <f>INDEX(resultados!$A$2:$ZZ$855, 178, MATCH($B$2, resultados!$A$1:$ZZ$1, 0))</f>
        <v/>
      </c>
      <c r="C184">
        <f>INDEX(resultados!$A$2:$ZZ$855, 178, MATCH($B$3, resultados!$A$1:$ZZ$1, 0))</f>
        <v/>
      </c>
    </row>
    <row r="185">
      <c r="A185">
        <f>INDEX(resultados!$A$2:$ZZ$855, 179, MATCH($B$1, resultados!$A$1:$ZZ$1, 0))</f>
        <v/>
      </c>
      <c r="B185">
        <f>INDEX(resultados!$A$2:$ZZ$855, 179, MATCH($B$2, resultados!$A$1:$ZZ$1, 0))</f>
        <v/>
      </c>
      <c r="C185">
        <f>INDEX(resultados!$A$2:$ZZ$855, 179, MATCH($B$3, resultados!$A$1:$ZZ$1, 0))</f>
        <v/>
      </c>
    </row>
    <row r="186">
      <c r="A186">
        <f>INDEX(resultados!$A$2:$ZZ$855, 180, MATCH($B$1, resultados!$A$1:$ZZ$1, 0))</f>
        <v/>
      </c>
      <c r="B186">
        <f>INDEX(resultados!$A$2:$ZZ$855, 180, MATCH($B$2, resultados!$A$1:$ZZ$1, 0))</f>
        <v/>
      </c>
      <c r="C186">
        <f>INDEX(resultados!$A$2:$ZZ$855, 180, MATCH($B$3, resultados!$A$1:$ZZ$1, 0))</f>
        <v/>
      </c>
    </row>
    <row r="187">
      <c r="A187">
        <f>INDEX(resultados!$A$2:$ZZ$855, 181, MATCH($B$1, resultados!$A$1:$ZZ$1, 0))</f>
        <v/>
      </c>
      <c r="B187">
        <f>INDEX(resultados!$A$2:$ZZ$855, 181, MATCH($B$2, resultados!$A$1:$ZZ$1, 0))</f>
        <v/>
      </c>
      <c r="C187">
        <f>INDEX(resultados!$A$2:$ZZ$855, 181, MATCH($B$3, resultados!$A$1:$ZZ$1, 0))</f>
        <v/>
      </c>
    </row>
    <row r="188">
      <c r="A188">
        <f>INDEX(resultados!$A$2:$ZZ$855, 182, MATCH($B$1, resultados!$A$1:$ZZ$1, 0))</f>
        <v/>
      </c>
      <c r="B188">
        <f>INDEX(resultados!$A$2:$ZZ$855, 182, MATCH($B$2, resultados!$A$1:$ZZ$1, 0))</f>
        <v/>
      </c>
      <c r="C188">
        <f>INDEX(resultados!$A$2:$ZZ$855, 182, MATCH($B$3, resultados!$A$1:$ZZ$1, 0))</f>
        <v/>
      </c>
    </row>
    <row r="189">
      <c r="A189">
        <f>INDEX(resultados!$A$2:$ZZ$855, 183, MATCH($B$1, resultados!$A$1:$ZZ$1, 0))</f>
        <v/>
      </c>
      <c r="B189">
        <f>INDEX(resultados!$A$2:$ZZ$855, 183, MATCH($B$2, resultados!$A$1:$ZZ$1, 0))</f>
        <v/>
      </c>
      <c r="C189">
        <f>INDEX(resultados!$A$2:$ZZ$855, 183, MATCH($B$3, resultados!$A$1:$ZZ$1, 0))</f>
        <v/>
      </c>
    </row>
    <row r="190">
      <c r="A190">
        <f>INDEX(resultados!$A$2:$ZZ$855, 184, MATCH($B$1, resultados!$A$1:$ZZ$1, 0))</f>
        <v/>
      </c>
      <c r="B190">
        <f>INDEX(resultados!$A$2:$ZZ$855, 184, MATCH($B$2, resultados!$A$1:$ZZ$1, 0))</f>
        <v/>
      </c>
      <c r="C190">
        <f>INDEX(resultados!$A$2:$ZZ$855, 184, MATCH($B$3, resultados!$A$1:$ZZ$1, 0))</f>
        <v/>
      </c>
    </row>
    <row r="191">
      <c r="A191">
        <f>INDEX(resultados!$A$2:$ZZ$855, 185, MATCH($B$1, resultados!$A$1:$ZZ$1, 0))</f>
        <v/>
      </c>
      <c r="B191">
        <f>INDEX(resultados!$A$2:$ZZ$855, 185, MATCH($B$2, resultados!$A$1:$ZZ$1, 0))</f>
        <v/>
      </c>
      <c r="C191">
        <f>INDEX(resultados!$A$2:$ZZ$855, 185, MATCH($B$3, resultados!$A$1:$ZZ$1, 0))</f>
        <v/>
      </c>
    </row>
    <row r="192">
      <c r="A192">
        <f>INDEX(resultados!$A$2:$ZZ$855, 186, MATCH($B$1, resultados!$A$1:$ZZ$1, 0))</f>
        <v/>
      </c>
      <c r="B192">
        <f>INDEX(resultados!$A$2:$ZZ$855, 186, MATCH($B$2, resultados!$A$1:$ZZ$1, 0))</f>
        <v/>
      </c>
      <c r="C192">
        <f>INDEX(resultados!$A$2:$ZZ$855, 186, MATCH($B$3, resultados!$A$1:$ZZ$1, 0))</f>
        <v/>
      </c>
    </row>
    <row r="193">
      <c r="A193">
        <f>INDEX(resultados!$A$2:$ZZ$855, 187, MATCH($B$1, resultados!$A$1:$ZZ$1, 0))</f>
        <v/>
      </c>
      <c r="B193">
        <f>INDEX(resultados!$A$2:$ZZ$855, 187, MATCH($B$2, resultados!$A$1:$ZZ$1, 0))</f>
        <v/>
      </c>
      <c r="C193">
        <f>INDEX(resultados!$A$2:$ZZ$855, 187, MATCH($B$3, resultados!$A$1:$ZZ$1, 0))</f>
        <v/>
      </c>
    </row>
    <row r="194">
      <c r="A194">
        <f>INDEX(resultados!$A$2:$ZZ$855, 188, MATCH($B$1, resultados!$A$1:$ZZ$1, 0))</f>
        <v/>
      </c>
      <c r="B194">
        <f>INDEX(resultados!$A$2:$ZZ$855, 188, MATCH($B$2, resultados!$A$1:$ZZ$1, 0))</f>
        <v/>
      </c>
      <c r="C194">
        <f>INDEX(resultados!$A$2:$ZZ$855, 188, MATCH($B$3, resultados!$A$1:$ZZ$1, 0))</f>
        <v/>
      </c>
    </row>
    <row r="195">
      <c r="A195">
        <f>INDEX(resultados!$A$2:$ZZ$855, 189, MATCH($B$1, resultados!$A$1:$ZZ$1, 0))</f>
        <v/>
      </c>
      <c r="B195">
        <f>INDEX(resultados!$A$2:$ZZ$855, 189, MATCH($B$2, resultados!$A$1:$ZZ$1, 0))</f>
        <v/>
      </c>
      <c r="C195">
        <f>INDEX(resultados!$A$2:$ZZ$855, 189, MATCH($B$3, resultados!$A$1:$ZZ$1, 0))</f>
        <v/>
      </c>
    </row>
    <row r="196">
      <c r="A196">
        <f>INDEX(resultados!$A$2:$ZZ$855, 190, MATCH($B$1, resultados!$A$1:$ZZ$1, 0))</f>
        <v/>
      </c>
      <c r="B196">
        <f>INDEX(resultados!$A$2:$ZZ$855, 190, MATCH($B$2, resultados!$A$1:$ZZ$1, 0))</f>
        <v/>
      </c>
      <c r="C196">
        <f>INDEX(resultados!$A$2:$ZZ$855, 190, MATCH($B$3, resultados!$A$1:$ZZ$1, 0))</f>
        <v/>
      </c>
    </row>
    <row r="197">
      <c r="A197">
        <f>INDEX(resultados!$A$2:$ZZ$855, 191, MATCH($B$1, resultados!$A$1:$ZZ$1, 0))</f>
        <v/>
      </c>
      <c r="B197">
        <f>INDEX(resultados!$A$2:$ZZ$855, 191, MATCH($B$2, resultados!$A$1:$ZZ$1, 0))</f>
        <v/>
      </c>
      <c r="C197">
        <f>INDEX(resultados!$A$2:$ZZ$855, 191, MATCH($B$3, resultados!$A$1:$ZZ$1, 0))</f>
        <v/>
      </c>
    </row>
    <row r="198">
      <c r="A198">
        <f>INDEX(resultados!$A$2:$ZZ$855, 192, MATCH($B$1, resultados!$A$1:$ZZ$1, 0))</f>
        <v/>
      </c>
      <c r="B198">
        <f>INDEX(resultados!$A$2:$ZZ$855, 192, MATCH($B$2, resultados!$A$1:$ZZ$1, 0))</f>
        <v/>
      </c>
      <c r="C198">
        <f>INDEX(resultados!$A$2:$ZZ$855, 192, MATCH($B$3, resultados!$A$1:$ZZ$1, 0))</f>
        <v/>
      </c>
    </row>
    <row r="199">
      <c r="A199">
        <f>INDEX(resultados!$A$2:$ZZ$855, 193, MATCH($B$1, resultados!$A$1:$ZZ$1, 0))</f>
        <v/>
      </c>
      <c r="B199">
        <f>INDEX(resultados!$A$2:$ZZ$855, 193, MATCH($B$2, resultados!$A$1:$ZZ$1, 0))</f>
        <v/>
      </c>
      <c r="C199">
        <f>INDEX(resultados!$A$2:$ZZ$855, 193, MATCH($B$3, resultados!$A$1:$ZZ$1, 0))</f>
        <v/>
      </c>
    </row>
    <row r="200">
      <c r="A200">
        <f>INDEX(resultados!$A$2:$ZZ$855, 194, MATCH($B$1, resultados!$A$1:$ZZ$1, 0))</f>
        <v/>
      </c>
      <c r="B200">
        <f>INDEX(resultados!$A$2:$ZZ$855, 194, MATCH($B$2, resultados!$A$1:$ZZ$1, 0))</f>
        <v/>
      </c>
      <c r="C200">
        <f>INDEX(resultados!$A$2:$ZZ$855, 194, MATCH($B$3, resultados!$A$1:$ZZ$1, 0))</f>
        <v/>
      </c>
    </row>
    <row r="201">
      <c r="A201">
        <f>INDEX(resultados!$A$2:$ZZ$855, 195, MATCH($B$1, resultados!$A$1:$ZZ$1, 0))</f>
        <v/>
      </c>
      <c r="B201">
        <f>INDEX(resultados!$A$2:$ZZ$855, 195, MATCH($B$2, resultados!$A$1:$ZZ$1, 0))</f>
        <v/>
      </c>
      <c r="C201">
        <f>INDEX(resultados!$A$2:$ZZ$855, 195, MATCH($B$3, resultados!$A$1:$ZZ$1, 0))</f>
        <v/>
      </c>
    </row>
    <row r="202">
      <c r="A202">
        <f>INDEX(resultados!$A$2:$ZZ$855, 196, MATCH($B$1, resultados!$A$1:$ZZ$1, 0))</f>
        <v/>
      </c>
      <c r="B202">
        <f>INDEX(resultados!$A$2:$ZZ$855, 196, MATCH($B$2, resultados!$A$1:$ZZ$1, 0))</f>
        <v/>
      </c>
      <c r="C202">
        <f>INDEX(resultados!$A$2:$ZZ$855, 196, MATCH($B$3, resultados!$A$1:$ZZ$1, 0))</f>
        <v/>
      </c>
    </row>
    <row r="203">
      <c r="A203">
        <f>INDEX(resultados!$A$2:$ZZ$855, 197, MATCH($B$1, resultados!$A$1:$ZZ$1, 0))</f>
        <v/>
      </c>
      <c r="B203">
        <f>INDEX(resultados!$A$2:$ZZ$855, 197, MATCH($B$2, resultados!$A$1:$ZZ$1, 0))</f>
        <v/>
      </c>
      <c r="C203">
        <f>INDEX(resultados!$A$2:$ZZ$855, 197, MATCH($B$3, resultados!$A$1:$ZZ$1, 0))</f>
        <v/>
      </c>
    </row>
    <row r="204">
      <c r="A204">
        <f>INDEX(resultados!$A$2:$ZZ$855, 198, MATCH($B$1, resultados!$A$1:$ZZ$1, 0))</f>
        <v/>
      </c>
      <c r="B204">
        <f>INDEX(resultados!$A$2:$ZZ$855, 198, MATCH($B$2, resultados!$A$1:$ZZ$1, 0))</f>
        <v/>
      </c>
      <c r="C204">
        <f>INDEX(resultados!$A$2:$ZZ$855, 198, MATCH($B$3, resultados!$A$1:$ZZ$1, 0))</f>
        <v/>
      </c>
    </row>
    <row r="205">
      <c r="A205">
        <f>INDEX(resultados!$A$2:$ZZ$855, 199, MATCH($B$1, resultados!$A$1:$ZZ$1, 0))</f>
        <v/>
      </c>
      <c r="B205">
        <f>INDEX(resultados!$A$2:$ZZ$855, 199, MATCH($B$2, resultados!$A$1:$ZZ$1, 0))</f>
        <v/>
      </c>
      <c r="C205">
        <f>INDEX(resultados!$A$2:$ZZ$855, 199, MATCH($B$3, resultados!$A$1:$ZZ$1, 0))</f>
        <v/>
      </c>
    </row>
    <row r="206">
      <c r="A206">
        <f>INDEX(resultados!$A$2:$ZZ$855, 200, MATCH($B$1, resultados!$A$1:$ZZ$1, 0))</f>
        <v/>
      </c>
      <c r="B206">
        <f>INDEX(resultados!$A$2:$ZZ$855, 200, MATCH($B$2, resultados!$A$1:$ZZ$1, 0))</f>
        <v/>
      </c>
      <c r="C206">
        <f>INDEX(resultados!$A$2:$ZZ$855, 200, MATCH($B$3, resultados!$A$1:$ZZ$1, 0))</f>
        <v/>
      </c>
    </row>
    <row r="207">
      <c r="A207">
        <f>INDEX(resultados!$A$2:$ZZ$855, 201, MATCH($B$1, resultados!$A$1:$ZZ$1, 0))</f>
        <v/>
      </c>
      <c r="B207">
        <f>INDEX(resultados!$A$2:$ZZ$855, 201, MATCH($B$2, resultados!$A$1:$ZZ$1, 0))</f>
        <v/>
      </c>
      <c r="C207">
        <f>INDEX(resultados!$A$2:$ZZ$855, 201, MATCH($B$3, resultados!$A$1:$ZZ$1, 0))</f>
        <v/>
      </c>
    </row>
    <row r="208">
      <c r="A208">
        <f>INDEX(resultados!$A$2:$ZZ$855, 202, MATCH($B$1, resultados!$A$1:$ZZ$1, 0))</f>
        <v/>
      </c>
      <c r="B208">
        <f>INDEX(resultados!$A$2:$ZZ$855, 202, MATCH($B$2, resultados!$A$1:$ZZ$1, 0))</f>
        <v/>
      </c>
      <c r="C208">
        <f>INDEX(resultados!$A$2:$ZZ$855, 202, MATCH($B$3, resultados!$A$1:$ZZ$1, 0))</f>
        <v/>
      </c>
    </row>
    <row r="209">
      <c r="A209">
        <f>INDEX(resultados!$A$2:$ZZ$855, 203, MATCH($B$1, resultados!$A$1:$ZZ$1, 0))</f>
        <v/>
      </c>
      <c r="B209">
        <f>INDEX(resultados!$A$2:$ZZ$855, 203, MATCH($B$2, resultados!$A$1:$ZZ$1, 0))</f>
        <v/>
      </c>
      <c r="C209">
        <f>INDEX(resultados!$A$2:$ZZ$855, 203, MATCH($B$3, resultados!$A$1:$ZZ$1, 0))</f>
        <v/>
      </c>
    </row>
    <row r="210">
      <c r="A210">
        <f>INDEX(resultados!$A$2:$ZZ$855, 204, MATCH($B$1, resultados!$A$1:$ZZ$1, 0))</f>
        <v/>
      </c>
      <c r="B210">
        <f>INDEX(resultados!$A$2:$ZZ$855, 204, MATCH($B$2, resultados!$A$1:$ZZ$1, 0))</f>
        <v/>
      </c>
      <c r="C210">
        <f>INDEX(resultados!$A$2:$ZZ$855, 204, MATCH($B$3, resultados!$A$1:$ZZ$1, 0))</f>
        <v/>
      </c>
    </row>
    <row r="211">
      <c r="A211">
        <f>INDEX(resultados!$A$2:$ZZ$855, 205, MATCH($B$1, resultados!$A$1:$ZZ$1, 0))</f>
        <v/>
      </c>
      <c r="B211">
        <f>INDEX(resultados!$A$2:$ZZ$855, 205, MATCH($B$2, resultados!$A$1:$ZZ$1, 0))</f>
        <v/>
      </c>
      <c r="C211">
        <f>INDEX(resultados!$A$2:$ZZ$855, 205, MATCH($B$3, resultados!$A$1:$ZZ$1, 0))</f>
        <v/>
      </c>
    </row>
    <row r="212">
      <c r="A212">
        <f>INDEX(resultados!$A$2:$ZZ$855, 206, MATCH($B$1, resultados!$A$1:$ZZ$1, 0))</f>
        <v/>
      </c>
      <c r="B212">
        <f>INDEX(resultados!$A$2:$ZZ$855, 206, MATCH($B$2, resultados!$A$1:$ZZ$1, 0))</f>
        <v/>
      </c>
      <c r="C212">
        <f>INDEX(resultados!$A$2:$ZZ$855, 206, MATCH($B$3, resultados!$A$1:$ZZ$1, 0))</f>
        <v/>
      </c>
    </row>
    <row r="213">
      <c r="A213">
        <f>INDEX(resultados!$A$2:$ZZ$855, 207, MATCH($B$1, resultados!$A$1:$ZZ$1, 0))</f>
        <v/>
      </c>
      <c r="B213">
        <f>INDEX(resultados!$A$2:$ZZ$855, 207, MATCH($B$2, resultados!$A$1:$ZZ$1, 0))</f>
        <v/>
      </c>
      <c r="C213">
        <f>INDEX(resultados!$A$2:$ZZ$855, 207, MATCH($B$3, resultados!$A$1:$ZZ$1, 0))</f>
        <v/>
      </c>
    </row>
    <row r="214">
      <c r="A214">
        <f>INDEX(resultados!$A$2:$ZZ$855, 208, MATCH($B$1, resultados!$A$1:$ZZ$1, 0))</f>
        <v/>
      </c>
      <c r="B214">
        <f>INDEX(resultados!$A$2:$ZZ$855, 208, MATCH($B$2, resultados!$A$1:$ZZ$1, 0))</f>
        <v/>
      </c>
      <c r="C214">
        <f>INDEX(resultados!$A$2:$ZZ$855, 208, MATCH($B$3, resultados!$A$1:$ZZ$1, 0))</f>
        <v/>
      </c>
    </row>
    <row r="215">
      <c r="A215">
        <f>INDEX(resultados!$A$2:$ZZ$855, 209, MATCH($B$1, resultados!$A$1:$ZZ$1, 0))</f>
        <v/>
      </c>
      <c r="B215">
        <f>INDEX(resultados!$A$2:$ZZ$855, 209, MATCH($B$2, resultados!$A$1:$ZZ$1, 0))</f>
        <v/>
      </c>
      <c r="C215">
        <f>INDEX(resultados!$A$2:$ZZ$855, 209, MATCH($B$3, resultados!$A$1:$ZZ$1, 0))</f>
        <v/>
      </c>
    </row>
    <row r="216">
      <c r="A216">
        <f>INDEX(resultados!$A$2:$ZZ$855, 210, MATCH($B$1, resultados!$A$1:$ZZ$1, 0))</f>
        <v/>
      </c>
      <c r="B216">
        <f>INDEX(resultados!$A$2:$ZZ$855, 210, MATCH($B$2, resultados!$A$1:$ZZ$1, 0))</f>
        <v/>
      </c>
      <c r="C216">
        <f>INDEX(resultados!$A$2:$ZZ$855, 210, MATCH($B$3, resultados!$A$1:$ZZ$1, 0))</f>
        <v/>
      </c>
    </row>
    <row r="217">
      <c r="A217">
        <f>INDEX(resultados!$A$2:$ZZ$855, 211, MATCH($B$1, resultados!$A$1:$ZZ$1, 0))</f>
        <v/>
      </c>
      <c r="B217">
        <f>INDEX(resultados!$A$2:$ZZ$855, 211, MATCH($B$2, resultados!$A$1:$ZZ$1, 0))</f>
        <v/>
      </c>
      <c r="C217">
        <f>INDEX(resultados!$A$2:$ZZ$855, 211, MATCH($B$3, resultados!$A$1:$ZZ$1, 0))</f>
        <v/>
      </c>
    </row>
    <row r="218">
      <c r="A218">
        <f>INDEX(resultados!$A$2:$ZZ$855, 212, MATCH($B$1, resultados!$A$1:$ZZ$1, 0))</f>
        <v/>
      </c>
      <c r="B218">
        <f>INDEX(resultados!$A$2:$ZZ$855, 212, MATCH($B$2, resultados!$A$1:$ZZ$1, 0))</f>
        <v/>
      </c>
      <c r="C218">
        <f>INDEX(resultados!$A$2:$ZZ$855, 212, MATCH($B$3, resultados!$A$1:$ZZ$1, 0))</f>
        <v/>
      </c>
    </row>
    <row r="219">
      <c r="A219">
        <f>INDEX(resultados!$A$2:$ZZ$855, 213, MATCH($B$1, resultados!$A$1:$ZZ$1, 0))</f>
        <v/>
      </c>
      <c r="B219">
        <f>INDEX(resultados!$A$2:$ZZ$855, 213, MATCH($B$2, resultados!$A$1:$ZZ$1, 0))</f>
        <v/>
      </c>
      <c r="C219">
        <f>INDEX(resultados!$A$2:$ZZ$855, 213, MATCH($B$3, resultados!$A$1:$ZZ$1, 0))</f>
        <v/>
      </c>
    </row>
    <row r="220">
      <c r="A220">
        <f>INDEX(resultados!$A$2:$ZZ$855, 214, MATCH($B$1, resultados!$A$1:$ZZ$1, 0))</f>
        <v/>
      </c>
      <c r="B220">
        <f>INDEX(resultados!$A$2:$ZZ$855, 214, MATCH($B$2, resultados!$A$1:$ZZ$1, 0))</f>
        <v/>
      </c>
      <c r="C220">
        <f>INDEX(resultados!$A$2:$ZZ$855, 214, MATCH($B$3, resultados!$A$1:$ZZ$1, 0))</f>
        <v/>
      </c>
    </row>
    <row r="221">
      <c r="A221">
        <f>INDEX(resultados!$A$2:$ZZ$855, 215, MATCH($B$1, resultados!$A$1:$ZZ$1, 0))</f>
        <v/>
      </c>
      <c r="B221">
        <f>INDEX(resultados!$A$2:$ZZ$855, 215, MATCH($B$2, resultados!$A$1:$ZZ$1, 0))</f>
        <v/>
      </c>
      <c r="C221">
        <f>INDEX(resultados!$A$2:$ZZ$855, 215, MATCH($B$3, resultados!$A$1:$ZZ$1, 0))</f>
        <v/>
      </c>
    </row>
    <row r="222">
      <c r="A222">
        <f>INDEX(resultados!$A$2:$ZZ$855, 216, MATCH($B$1, resultados!$A$1:$ZZ$1, 0))</f>
        <v/>
      </c>
      <c r="B222">
        <f>INDEX(resultados!$A$2:$ZZ$855, 216, MATCH($B$2, resultados!$A$1:$ZZ$1, 0))</f>
        <v/>
      </c>
      <c r="C222">
        <f>INDEX(resultados!$A$2:$ZZ$855, 216, MATCH($B$3, resultados!$A$1:$ZZ$1, 0))</f>
        <v/>
      </c>
    </row>
    <row r="223">
      <c r="A223">
        <f>INDEX(resultados!$A$2:$ZZ$855, 217, MATCH($B$1, resultados!$A$1:$ZZ$1, 0))</f>
        <v/>
      </c>
      <c r="B223">
        <f>INDEX(resultados!$A$2:$ZZ$855, 217, MATCH($B$2, resultados!$A$1:$ZZ$1, 0))</f>
        <v/>
      </c>
      <c r="C223">
        <f>INDEX(resultados!$A$2:$ZZ$855, 217, MATCH($B$3, resultados!$A$1:$ZZ$1, 0))</f>
        <v/>
      </c>
    </row>
    <row r="224">
      <c r="A224">
        <f>INDEX(resultados!$A$2:$ZZ$855, 218, MATCH($B$1, resultados!$A$1:$ZZ$1, 0))</f>
        <v/>
      </c>
      <c r="B224">
        <f>INDEX(resultados!$A$2:$ZZ$855, 218, MATCH($B$2, resultados!$A$1:$ZZ$1, 0))</f>
        <v/>
      </c>
      <c r="C224">
        <f>INDEX(resultados!$A$2:$ZZ$855, 218, MATCH($B$3, resultados!$A$1:$ZZ$1, 0))</f>
        <v/>
      </c>
    </row>
    <row r="225">
      <c r="A225">
        <f>INDEX(resultados!$A$2:$ZZ$855, 219, MATCH($B$1, resultados!$A$1:$ZZ$1, 0))</f>
        <v/>
      </c>
      <c r="B225">
        <f>INDEX(resultados!$A$2:$ZZ$855, 219, MATCH($B$2, resultados!$A$1:$ZZ$1, 0))</f>
        <v/>
      </c>
      <c r="C225">
        <f>INDEX(resultados!$A$2:$ZZ$855, 219, MATCH($B$3, resultados!$A$1:$ZZ$1, 0))</f>
        <v/>
      </c>
    </row>
    <row r="226">
      <c r="A226">
        <f>INDEX(resultados!$A$2:$ZZ$855, 220, MATCH($B$1, resultados!$A$1:$ZZ$1, 0))</f>
        <v/>
      </c>
      <c r="B226">
        <f>INDEX(resultados!$A$2:$ZZ$855, 220, MATCH($B$2, resultados!$A$1:$ZZ$1, 0))</f>
        <v/>
      </c>
      <c r="C226">
        <f>INDEX(resultados!$A$2:$ZZ$855, 220, MATCH($B$3, resultados!$A$1:$ZZ$1, 0))</f>
        <v/>
      </c>
    </row>
    <row r="227">
      <c r="A227">
        <f>INDEX(resultados!$A$2:$ZZ$855, 221, MATCH($B$1, resultados!$A$1:$ZZ$1, 0))</f>
        <v/>
      </c>
      <c r="B227">
        <f>INDEX(resultados!$A$2:$ZZ$855, 221, MATCH($B$2, resultados!$A$1:$ZZ$1, 0))</f>
        <v/>
      </c>
      <c r="C227">
        <f>INDEX(resultados!$A$2:$ZZ$855, 221, MATCH($B$3, resultados!$A$1:$ZZ$1, 0))</f>
        <v/>
      </c>
    </row>
    <row r="228">
      <c r="A228">
        <f>INDEX(resultados!$A$2:$ZZ$855, 222, MATCH($B$1, resultados!$A$1:$ZZ$1, 0))</f>
        <v/>
      </c>
      <c r="B228">
        <f>INDEX(resultados!$A$2:$ZZ$855, 222, MATCH($B$2, resultados!$A$1:$ZZ$1, 0))</f>
        <v/>
      </c>
      <c r="C228">
        <f>INDEX(resultados!$A$2:$ZZ$855, 222, MATCH($B$3, resultados!$A$1:$ZZ$1, 0))</f>
        <v/>
      </c>
    </row>
    <row r="229">
      <c r="A229">
        <f>INDEX(resultados!$A$2:$ZZ$855, 223, MATCH($B$1, resultados!$A$1:$ZZ$1, 0))</f>
        <v/>
      </c>
      <c r="B229">
        <f>INDEX(resultados!$A$2:$ZZ$855, 223, MATCH($B$2, resultados!$A$1:$ZZ$1, 0))</f>
        <v/>
      </c>
      <c r="C229">
        <f>INDEX(resultados!$A$2:$ZZ$855, 223, MATCH($B$3, resultados!$A$1:$ZZ$1, 0))</f>
        <v/>
      </c>
    </row>
    <row r="230">
      <c r="A230">
        <f>INDEX(resultados!$A$2:$ZZ$855, 224, MATCH($B$1, resultados!$A$1:$ZZ$1, 0))</f>
        <v/>
      </c>
      <c r="B230">
        <f>INDEX(resultados!$A$2:$ZZ$855, 224, MATCH($B$2, resultados!$A$1:$ZZ$1, 0))</f>
        <v/>
      </c>
      <c r="C230">
        <f>INDEX(resultados!$A$2:$ZZ$855, 224, MATCH($B$3, resultados!$A$1:$ZZ$1, 0))</f>
        <v/>
      </c>
    </row>
    <row r="231">
      <c r="A231">
        <f>INDEX(resultados!$A$2:$ZZ$855, 225, MATCH($B$1, resultados!$A$1:$ZZ$1, 0))</f>
        <v/>
      </c>
      <c r="B231">
        <f>INDEX(resultados!$A$2:$ZZ$855, 225, MATCH($B$2, resultados!$A$1:$ZZ$1, 0))</f>
        <v/>
      </c>
      <c r="C231">
        <f>INDEX(resultados!$A$2:$ZZ$855, 225, MATCH($B$3, resultados!$A$1:$ZZ$1, 0))</f>
        <v/>
      </c>
    </row>
    <row r="232">
      <c r="A232">
        <f>INDEX(resultados!$A$2:$ZZ$855, 226, MATCH($B$1, resultados!$A$1:$ZZ$1, 0))</f>
        <v/>
      </c>
      <c r="B232">
        <f>INDEX(resultados!$A$2:$ZZ$855, 226, MATCH($B$2, resultados!$A$1:$ZZ$1, 0))</f>
        <v/>
      </c>
      <c r="C232">
        <f>INDEX(resultados!$A$2:$ZZ$855, 226, MATCH($B$3, resultados!$A$1:$ZZ$1, 0))</f>
        <v/>
      </c>
    </row>
    <row r="233">
      <c r="A233">
        <f>INDEX(resultados!$A$2:$ZZ$855, 227, MATCH($B$1, resultados!$A$1:$ZZ$1, 0))</f>
        <v/>
      </c>
      <c r="B233">
        <f>INDEX(resultados!$A$2:$ZZ$855, 227, MATCH($B$2, resultados!$A$1:$ZZ$1, 0))</f>
        <v/>
      </c>
      <c r="C233">
        <f>INDEX(resultados!$A$2:$ZZ$855, 227, MATCH($B$3, resultados!$A$1:$ZZ$1, 0))</f>
        <v/>
      </c>
    </row>
    <row r="234">
      <c r="A234">
        <f>INDEX(resultados!$A$2:$ZZ$855, 228, MATCH($B$1, resultados!$A$1:$ZZ$1, 0))</f>
        <v/>
      </c>
      <c r="B234">
        <f>INDEX(resultados!$A$2:$ZZ$855, 228, MATCH($B$2, resultados!$A$1:$ZZ$1, 0))</f>
        <v/>
      </c>
      <c r="C234">
        <f>INDEX(resultados!$A$2:$ZZ$855, 228, MATCH($B$3, resultados!$A$1:$ZZ$1, 0))</f>
        <v/>
      </c>
    </row>
    <row r="235">
      <c r="A235">
        <f>INDEX(resultados!$A$2:$ZZ$855, 229, MATCH($B$1, resultados!$A$1:$ZZ$1, 0))</f>
        <v/>
      </c>
      <c r="B235">
        <f>INDEX(resultados!$A$2:$ZZ$855, 229, MATCH($B$2, resultados!$A$1:$ZZ$1, 0))</f>
        <v/>
      </c>
      <c r="C235">
        <f>INDEX(resultados!$A$2:$ZZ$855, 229, MATCH($B$3, resultados!$A$1:$ZZ$1, 0))</f>
        <v/>
      </c>
    </row>
    <row r="236">
      <c r="A236">
        <f>INDEX(resultados!$A$2:$ZZ$855, 230, MATCH($B$1, resultados!$A$1:$ZZ$1, 0))</f>
        <v/>
      </c>
      <c r="B236">
        <f>INDEX(resultados!$A$2:$ZZ$855, 230, MATCH($B$2, resultados!$A$1:$ZZ$1, 0))</f>
        <v/>
      </c>
      <c r="C236">
        <f>INDEX(resultados!$A$2:$ZZ$855, 230, MATCH($B$3, resultados!$A$1:$ZZ$1, 0))</f>
        <v/>
      </c>
    </row>
    <row r="237">
      <c r="A237">
        <f>INDEX(resultados!$A$2:$ZZ$855, 231, MATCH($B$1, resultados!$A$1:$ZZ$1, 0))</f>
        <v/>
      </c>
      <c r="B237">
        <f>INDEX(resultados!$A$2:$ZZ$855, 231, MATCH($B$2, resultados!$A$1:$ZZ$1, 0))</f>
        <v/>
      </c>
      <c r="C237">
        <f>INDEX(resultados!$A$2:$ZZ$855, 231, MATCH($B$3, resultados!$A$1:$ZZ$1, 0))</f>
        <v/>
      </c>
    </row>
    <row r="238">
      <c r="A238">
        <f>INDEX(resultados!$A$2:$ZZ$855, 232, MATCH($B$1, resultados!$A$1:$ZZ$1, 0))</f>
        <v/>
      </c>
      <c r="B238">
        <f>INDEX(resultados!$A$2:$ZZ$855, 232, MATCH($B$2, resultados!$A$1:$ZZ$1, 0))</f>
        <v/>
      </c>
      <c r="C238">
        <f>INDEX(resultados!$A$2:$ZZ$855, 232, MATCH($B$3, resultados!$A$1:$ZZ$1, 0))</f>
        <v/>
      </c>
    </row>
    <row r="239">
      <c r="A239">
        <f>INDEX(resultados!$A$2:$ZZ$855, 233, MATCH($B$1, resultados!$A$1:$ZZ$1, 0))</f>
        <v/>
      </c>
      <c r="B239">
        <f>INDEX(resultados!$A$2:$ZZ$855, 233, MATCH($B$2, resultados!$A$1:$ZZ$1, 0))</f>
        <v/>
      </c>
      <c r="C239">
        <f>INDEX(resultados!$A$2:$ZZ$855, 233, MATCH($B$3, resultados!$A$1:$ZZ$1, 0))</f>
        <v/>
      </c>
    </row>
    <row r="240">
      <c r="A240">
        <f>INDEX(resultados!$A$2:$ZZ$855, 234, MATCH($B$1, resultados!$A$1:$ZZ$1, 0))</f>
        <v/>
      </c>
      <c r="B240">
        <f>INDEX(resultados!$A$2:$ZZ$855, 234, MATCH($B$2, resultados!$A$1:$ZZ$1, 0))</f>
        <v/>
      </c>
      <c r="C240">
        <f>INDEX(resultados!$A$2:$ZZ$855, 234, MATCH($B$3, resultados!$A$1:$ZZ$1, 0))</f>
        <v/>
      </c>
    </row>
    <row r="241">
      <c r="A241">
        <f>INDEX(resultados!$A$2:$ZZ$855, 235, MATCH($B$1, resultados!$A$1:$ZZ$1, 0))</f>
        <v/>
      </c>
      <c r="B241">
        <f>INDEX(resultados!$A$2:$ZZ$855, 235, MATCH($B$2, resultados!$A$1:$ZZ$1, 0))</f>
        <v/>
      </c>
      <c r="C241">
        <f>INDEX(resultados!$A$2:$ZZ$855, 235, MATCH($B$3, resultados!$A$1:$ZZ$1, 0))</f>
        <v/>
      </c>
    </row>
    <row r="242">
      <c r="A242">
        <f>INDEX(resultados!$A$2:$ZZ$855, 236, MATCH($B$1, resultados!$A$1:$ZZ$1, 0))</f>
        <v/>
      </c>
      <c r="B242">
        <f>INDEX(resultados!$A$2:$ZZ$855, 236, MATCH($B$2, resultados!$A$1:$ZZ$1, 0))</f>
        <v/>
      </c>
      <c r="C242">
        <f>INDEX(resultados!$A$2:$ZZ$855, 236, MATCH($B$3, resultados!$A$1:$ZZ$1, 0))</f>
        <v/>
      </c>
    </row>
    <row r="243">
      <c r="A243">
        <f>INDEX(resultados!$A$2:$ZZ$855, 237, MATCH($B$1, resultados!$A$1:$ZZ$1, 0))</f>
        <v/>
      </c>
      <c r="B243">
        <f>INDEX(resultados!$A$2:$ZZ$855, 237, MATCH($B$2, resultados!$A$1:$ZZ$1, 0))</f>
        <v/>
      </c>
      <c r="C243">
        <f>INDEX(resultados!$A$2:$ZZ$855, 237, MATCH($B$3, resultados!$A$1:$ZZ$1, 0))</f>
        <v/>
      </c>
    </row>
    <row r="244">
      <c r="A244">
        <f>INDEX(resultados!$A$2:$ZZ$855, 238, MATCH($B$1, resultados!$A$1:$ZZ$1, 0))</f>
        <v/>
      </c>
      <c r="B244">
        <f>INDEX(resultados!$A$2:$ZZ$855, 238, MATCH($B$2, resultados!$A$1:$ZZ$1, 0))</f>
        <v/>
      </c>
      <c r="C244">
        <f>INDEX(resultados!$A$2:$ZZ$855, 238, MATCH($B$3, resultados!$A$1:$ZZ$1, 0))</f>
        <v/>
      </c>
    </row>
    <row r="245">
      <c r="A245">
        <f>INDEX(resultados!$A$2:$ZZ$855, 239, MATCH($B$1, resultados!$A$1:$ZZ$1, 0))</f>
        <v/>
      </c>
      <c r="B245">
        <f>INDEX(resultados!$A$2:$ZZ$855, 239, MATCH($B$2, resultados!$A$1:$ZZ$1, 0))</f>
        <v/>
      </c>
      <c r="C245">
        <f>INDEX(resultados!$A$2:$ZZ$855, 239, MATCH($B$3, resultados!$A$1:$ZZ$1, 0))</f>
        <v/>
      </c>
    </row>
    <row r="246">
      <c r="A246">
        <f>INDEX(resultados!$A$2:$ZZ$855, 240, MATCH($B$1, resultados!$A$1:$ZZ$1, 0))</f>
        <v/>
      </c>
      <c r="B246">
        <f>INDEX(resultados!$A$2:$ZZ$855, 240, MATCH($B$2, resultados!$A$1:$ZZ$1, 0))</f>
        <v/>
      </c>
      <c r="C246">
        <f>INDEX(resultados!$A$2:$ZZ$855, 240, MATCH($B$3, resultados!$A$1:$ZZ$1, 0))</f>
        <v/>
      </c>
    </row>
    <row r="247">
      <c r="A247">
        <f>INDEX(resultados!$A$2:$ZZ$855, 241, MATCH($B$1, resultados!$A$1:$ZZ$1, 0))</f>
        <v/>
      </c>
      <c r="B247">
        <f>INDEX(resultados!$A$2:$ZZ$855, 241, MATCH($B$2, resultados!$A$1:$ZZ$1, 0))</f>
        <v/>
      </c>
      <c r="C247">
        <f>INDEX(resultados!$A$2:$ZZ$855, 241, MATCH($B$3, resultados!$A$1:$ZZ$1, 0))</f>
        <v/>
      </c>
    </row>
    <row r="248">
      <c r="A248">
        <f>INDEX(resultados!$A$2:$ZZ$855, 242, MATCH($B$1, resultados!$A$1:$ZZ$1, 0))</f>
        <v/>
      </c>
      <c r="B248">
        <f>INDEX(resultados!$A$2:$ZZ$855, 242, MATCH($B$2, resultados!$A$1:$ZZ$1, 0))</f>
        <v/>
      </c>
      <c r="C248">
        <f>INDEX(resultados!$A$2:$ZZ$855, 242, MATCH($B$3, resultados!$A$1:$ZZ$1, 0))</f>
        <v/>
      </c>
    </row>
    <row r="249">
      <c r="A249">
        <f>INDEX(resultados!$A$2:$ZZ$855, 243, MATCH($B$1, resultados!$A$1:$ZZ$1, 0))</f>
        <v/>
      </c>
      <c r="B249">
        <f>INDEX(resultados!$A$2:$ZZ$855, 243, MATCH($B$2, resultados!$A$1:$ZZ$1, 0))</f>
        <v/>
      </c>
      <c r="C249">
        <f>INDEX(resultados!$A$2:$ZZ$855, 243, MATCH($B$3, resultados!$A$1:$ZZ$1, 0))</f>
        <v/>
      </c>
    </row>
    <row r="250">
      <c r="A250">
        <f>INDEX(resultados!$A$2:$ZZ$855, 244, MATCH($B$1, resultados!$A$1:$ZZ$1, 0))</f>
        <v/>
      </c>
      <c r="B250">
        <f>INDEX(resultados!$A$2:$ZZ$855, 244, MATCH($B$2, resultados!$A$1:$ZZ$1, 0))</f>
        <v/>
      </c>
      <c r="C250">
        <f>INDEX(resultados!$A$2:$ZZ$855, 244, MATCH($B$3, resultados!$A$1:$ZZ$1, 0))</f>
        <v/>
      </c>
    </row>
    <row r="251">
      <c r="A251">
        <f>INDEX(resultados!$A$2:$ZZ$855, 245, MATCH($B$1, resultados!$A$1:$ZZ$1, 0))</f>
        <v/>
      </c>
      <c r="B251">
        <f>INDEX(resultados!$A$2:$ZZ$855, 245, MATCH($B$2, resultados!$A$1:$ZZ$1, 0))</f>
        <v/>
      </c>
      <c r="C251">
        <f>INDEX(resultados!$A$2:$ZZ$855, 245, MATCH($B$3, resultados!$A$1:$ZZ$1, 0))</f>
        <v/>
      </c>
    </row>
    <row r="252">
      <c r="A252">
        <f>INDEX(resultados!$A$2:$ZZ$855, 246, MATCH($B$1, resultados!$A$1:$ZZ$1, 0))</f>
        <v/>
      </c>
      <c r="B252">
        <f>INDEX(resultados!$A$2:$ZZ$855, 246, MATCH($B$2, resultados!$A$1:$ZZ$1, 0))</f>
        <v/>
      </c>
      <c r="C252">
        <f>INDEX(resultados!$A$2:$ZZ$855, 246, MATCH($B$3, resultados!$A$1:$ZZ$1, 0))</f>
        <v/>
      </c>
    </row>
    <row r="253">
      <c r="A253">
        <f>INDEX(resultados!$A$2:$ZZ$855, 247, MATCH($B$1, resultados!$A$1:$ZZ$1, 0))</f>
        <v/>
      </c>
      <c r="B253">
        <f>INDEX(resultados!$A$2:$ZZ$855, 247, MATCH($B$2, resultados!$A$1:$ZZ$1, 0))</f>
        <v/>
      </c>
      <c r="C253">
        <f>INDEX(resultados!$A$2:$ZZ$855, 247, MATCH($B$3, resultados!$A$1:$ZZ$1, 0))</f>
        <v/>
      </c>
    </row>
    <row r="254">
      <c r="A254">
        <f>INDEX(resultados!$A$2:$ZZ$855, 248, MATCH($B$1, resultados!$A$1:$ZZ$1, 0))</f>
        <v/>
      </c>
      <c r="B254">
        <f>INDEX(resultados!$A$2:$ZZ$855, 248, MATCH($B$2, resultados!$A$1:$ZZ$1, 0))</f>
        <v/>
      </c>
      <c r="C254">
        <f>INDEX(resultados!$A$2:$ZZ$855, 248, MATCH($B$3, resultados!$A$1:$ZZ$1, 0))</f>
        <v/>
      </c>
    </row>
    <row r="255">
      <c r="A255">
        <f>INDEX(resultados!$A$2:$ZZ$855, 249, MATCH($B$1, resultados!$A$1:$ZZ$1, 0))</f>
        <v/>
      </c>
      <c r="B255">
        <f>INDEX(resultados!$A$2:$ZZ$855, 249, MATCH($B$2, resultados!$A$1:$ZZ$1, 0))</f>
        <v/>
      </c>
      <c r="C255">
        <f>INDEX(resultados!$A$2:$ZZ$855, 249, MATCH($B$3, resultados!$A$1:$ZZ$1, 0))</f>
        <v/>
      </c>
    </row>
    <row r="256">
      <c r="A256">
        <f>INDEX(resultados!$A$2:$ZZ$855, 250, MATCH($B$1, resultados!$A$1:$ZZ$1, 0))</f>
        <v/>
      </c>
      <c r="B256">
        <f>INDEX(resultados!$A$2:$ZZ$855, 250, MATCH($B$2, resultados!$A$1:$ZZ$1, 0))</f>
        <v/>
      </c>
      <c r="C256">
        <f>INDEX(resultados!$A$2:$ZZ$855, 250, MATCH($B$3, resultados!$A$1:$ZZ$1, 0))</f>
        <v/>
      </c>
    </row>
    <row r="257">
      <c r="A257">
        <f>INDEX(resultados!$A$2:$ZZ$855, 251, MATCH($B$1, resultados!$A$1:$ZZ$1, 0))</f>
        <v/>
      </c>
      <c r="B257">
        <f>INDEX(resultados!$A$2:$ZZ$855, 251, MATCH($B$2, resultados!$A$1:$ZZ$1, 0))</f>
        <v/>
      </c>
      <c r="C257">
        <f>INDEX(resultados!$A$2:$ZZ$855, 251, MATCH($B$3, resultados!$A$1:$ZZ$1, 0))</f>
        <v/>
      </c>
    </row>
    <row r="258">
      <c r="A258">
        <f>INDEX(resultados!$A$2:$ZZ$855, 252, MATCH($B$1, resultados!$A$1:$ZZ$1, 0))</f>
        <v/>
      </c>
      <c r="B258">
        <f>INDEX(resultados!$A$2:$ZZ$855, 252, MATCH($B$2, resultados!$A$1:$ZZ$1, 0))</f>
        <v/>
      </c>
      <c r="C258">
        <f>INDEX(resultados!$A$2:$ZZ$855, 252, MATCH($B$3, resultados!$A$1:$ZZ$1, 0))</f>
        <v/>
      </c>
    </row>
    <row r="259">
      <c r="A259">
        <f>INDEX(resultados!$A$2:$ZZ$855, 253, MATCH($B$1, resultados!$A$1:$ZZ$1, 0))</f>
        <v/>
      </c>
      <c r="B259">
        <f>INDEX(resultados!$A$2:$ZZ$855, 253, MATCH($B$2, resultados!$A$1:$ZZ$1, 0))</f>
        <v/>
      </c>
      <c r="C259">
        <f>INDEX(resultados!$A$2:$ZZ$855, 253, MATCH($B$3, resultados!$A$1:$ZZ$1, 0))</f>
        <v/>
      </c>
    </row>
    <row r="260">
      <c r="A260">
        <f>INDEX(resultados!$A$2:$ZZ$855, 254, MATCH($B$1, resultados!$A$1:$ZZ$1, 0))</f>
        <v/>
      </c>
      <c r="B260">
        <f>INDEX(resultados!$A$2:$ZZ$855, 254, MATCH($B$2, resultados!$A$1:$ZZ$1, 0))</f>
        <v/>
      </c>
      <c r="C260">
        <f>INDEX(resultados!$A$2:$ZZ$855, 254, MATCH($B$3, resultados!$A$1:$ZZ$1, 0))</f>
        <v/>
      </c>
    </row>
    <row r="261">
      <c r="A261">
        <f>INDEX(resultados!$A$2:$ZZ$855, 255, MATCH($B$1, resultados!$A$1:$ZZ$1, 0))</f>
        <v/>
      </c>
      <c r="B261">
        <f>INDEX(resultados!$A$2:$ZZ$855, 255, MATCH($B$2, resultados!$A$1:$ZZ$1, 0))</f>
        <v/>
      </c>
      <c r="C261">
        <f>INDEX(resultados!$A$2:$ZZ$855, 255, MATCH($B$3, resultados!$A$1:$ZZ$1, 0))</f>
        <v/>
      </c>
    </row>
    <row r="262">
      <c r="A262">
        <f>INDEX(resultados!$A$2:$ZZ$855, 256, MATCH($B$1, resultados!$A$1:$ZZ$1, 0))</f>
        <v/>
      </c>
      <c r="B262">
        <f>INDEX(resultados!$A$2:$ZZ$855, 256, MATCH($B$2, resultados!$A$1:$ZZ$1, 0))</f>
        <v/>
      </c>
      <c r="C262">
        <f>INDEX(resultados!$A$2:$ZZ$855, 256, MATCH($B$3, resultados!$A$1:$ZZ$1, 0))</f>
        <v/>
      </c>
    </row>
    <row r="263">
      <c r="A263">
        <f>INDEX(resultados!$A$2:$ZZ$855, 257, MATCH($B$1, resultados!$A$1:$ZZ$1, 0))</f>
        <v/>
      </c>
      <c r="B263">
        <f>INDEX(resultados!$A$2:$ZZ$855, 257, MATCH($B$2, resultados!$A$1:$ZZ$1, 0))</f>
        <v/>
      </c>
      <c r="C263">
        <f>INDEX(resultados!$A$2:$ZZ$855, 257, MATCH($B$3, resultados!$A$1:$ZZ$1, 0))</f>
        <v/>
      </c>
    </row>
    <row r="264">
      <c r="A264">
        <f>INDEX(resultados!$A$2:$ZZ$855, 258, MATCH($B$1, resultados!$A$1:$ZZ$1, 0))</f>
        <v/>
      </c>
      <c r="B264">
        <f>INDEX(resultados!$A$2:$ZZ$855, 258, MATCH($B$2, resultados!$A$1:$ZZ$1, 0))</f>
        <v/>
      </c>
      <c r="C264">
        <f>INDEX(resultados!$A$2:$ZZ$855, 258, MATCH($B$3, resultados!$A$1:$ZZ$1, 0))</f>
        <v/>
      </c>
    </row>
    <row r="265">
      <c r="A265">
        <f>INDEX(resultados!$A$2:$ZZ$855, 259, MATCH($B$1, resultados!$A$1:$ZZ$1, 0))</f>
        <v/>
      </c>
      <c r="B265">
        <f>INDEX(resultados!$A$2:$ZZ$855, 259, MATCH($B$2, resultados!$A$1:$ZZ$1, 0))</f>
        <v/>
      </c>
      <c r="C265">
        <f>INDEX(resultados!$A$2:$ZZ$855, 259, MATCH($B$3, resultados!$A$1:$ZZ$1, 0))</f>
        <v/>
      </c>
    </row>
    <row r="266">
      <c r="A266">
        <f>INDEX(resultados!$A$2:$ZZ$855, 260, MATCH($B$1, resultados!$A$1:$ZZ$1, 0))</f>
        <v/>
      </c>
      <c r="B266">
        <f>INDEX(resultados!$A$2:$ZZ$855, 260, MATCH($B$2, resultados!$A$1:$ZZ$1, 0))</f>
        <v/>
      </c>
      <c r="C266">
        <f>INDEX(resultados!$A$2:$ZZ$855, 260, MATCH($B$3, resultados!$A$1:$ZZ$1, 0))</f>
        <v/>
      </c>
    </row>
    <row r="267">
      <c r="A267">
        <f>INDEX(resultados!$A$2:$ZZ$855, 261, MATCH($B$1, resultados!$A$1:$ZZ$1, 0))</f>
        <v/>
      </c>
      <c r="B267">
        <f>INDEX(resultados!$A$2:$ZZ$855, 261, MATCH($B$2, resultados!$A$1:$ZZ$1, 0))</f>
        <v/>
      </c>
      <c r="C267">
        <f>INDEX(resultados!$A$2:$ZZ$855, 261, MATCH($B$3, resultados!$A$1:$ZZ$1, 0))</f>
        <v/>
      </c>
    </row>
    <row r="268">
      <c r="A268">
        <f>INDEX(resultados!$A$2:$ZZ$855, 262, MATCH($B$1, resultados!$A$1:$ZZ$1, 0))</f>
        <v/>
      </c>
      <c r="B268">
        <f>INDEX(resultados!$A$2:$ZZ$855, 262, MATCH($B$2, resultados!$A$1:$ZZ$1, 0))</f>
        <v/>
      </c>
      <c r="C268">
        <f>INDEX(resultados!$A$2:$ZZ$855, 262, MATCH($B$3, resultados!$A$1:$ZZ$1, 0))</f>
        <v/>
      </c>
    </row>
    <row r="269">
      <c r="A269">
        <f>INDEX(resultados!$A$2:$ZZ$855, 263, MATCH($B$1, resultados!$A$1:$ZZ$1, 0))</f>
        <v/>
      </c>
      <c r="B269">
        <f>INDEX(resultados!$A$2:$ZZ$855, 263, MATCH($B$2, resultados!$A$1:$ZZ$1, 0))</f>
        <v/>
      </c>
      <c r="C269">
        <f>INDEX(resultados!$A$2:$ZZ$855, 263, MATCH($B$3, resultados!$A$1:$ZZ$1, 0))</f>
        <v/>
      </c>
    </row>
    <row r="270">
      <c r="A270">
        <f>INDEX(resultados!$A$2:$ZZ$855, 264, MATCH($B$1, resultados!$A$1:$ZZ$1, 0))</f>
        <v/>
      </c>
      <c r="B270">
        <f>INDEX(resultados!$A$2:$ZZ$855, 264, MATCH($B$2, resultados!$A$1:$ZZ$1, 0))</f>
        <v/>
      </c>
      <c r="C270">
        <f>INDEX(resultados!$A$2:$ZZ$855, 264, MATCH($B$3, resultados!$A$1:$ZZ$1, 0))</f>
        <v/>
      </c>
    </row>
    <row r="271">
      <c r="A271">
        <f>INDEX(resultados!$A$2:$ZZ$855, 265, MATCH($B$1, resultados!$A$1:$ZZ$1, 0))</f>
        <v/>
      </c>
      <c r="B271">
        <f>INDEX(resultados!$A$2:$ZZ$855, 265, MATCH($B$2, resultados!$A$1:$ZZ$1, 0))</f>
        <v/>
      </c>
      <c r="C271">
        <f>INDEX(resultados!$A$2:$ZZ$855, 265, MATCH($B$3, resultados!$A$1:$ZZ$1, 0))</f>
        <v/>
      </c>
    </row>
    <row r="272">
      <c r="A272">
        <f>INDEX(resultados!$A$2:$ZZ$855, 266, MATCH($B$1, resultados!$A$1:$ZZ$1, 0))</f>
        <v/>
      </c>
      <c r="B272">
        <f>INDEX(resultados!$A$2:$ZZ$855, 266, MATCH($B$2, resultados!$A$1:$ZZ$1, 0))</f>
        <v/>
      </c>
      <c r="C272">
        <f>INDEX(resultados!$A$2:$ZZ$855, 266, MATCH($B$3, resultados!$A$1:$ZZ$1, 0))</f>
        <v/>
      </c>
    </row>
    <row r="273">
      <c r="A273">
        <f>INDEX(resultados!$A$2:$ZZ$855, 267, MATCH($B$1, resultados!$A$1:$ZZ$1, 0))</f>
        <v/>
      </c>
      <c r="B273">
        <f>INDEX(resultados!$A$2:$ZZ$855, 267, MATCH($B$2, resultados!$A$1:$ZZ$1, 0))</f>
        <v/>
      </c>
      <c r="C273">
        <f>INDEX(resultados!$A$2:$ZZ$855, 267, MATCH($B$3, resultados!$A$1:$ZZ$1, 0))</f>
        <v/>
      </c>
    </row>
    <row r="274">
      <c r="A274">
        <f>INDEX(resultados!$A$2:$ZZ$855, 268, MATCH($B$1, resultados!$A$1:$ZZ$1, 0))</f>
        <v/>
      </c>
      <c r="B274">
        <f>INDEX(resultados!$A$2:$ZZ$855, 268, MATCH($B$2, resultados!$A$1:$ZZ$1, 0))</f>
        <v/>
      </c>
      <c r="C274">
        <f>INDEX(resultados!$A$2:$ZZ$855, 268, MATCH($B$3, resultados!$A$1:$ZZ$1, 0))</f>
        <v/>
      </c>
    </row>
    <row r="275">
      <c r="A275">
        <f>INDEX(resultados!$A$2:$ZZ$855, 269, MATCH($B$1, resultados!$A$1:$ZZ$1, 0))</f>
        <v/>
      </c>
      <c r="B275">
        <f>INDEX(resultados!$A$2:$ZZ$855, 269, MATCH($B$2, resultados!$A$1:$ZZ$1, 0))</f>
        <v/>
      </c>
      <c r="C275">
        <f>INDEX(resultados!$A$2:$ZZ$855, 269, MATCH($B$3, resultados!$A$1:$ZZ$1, 0))</f>
        <v/>
      </c>
    </row>
    <row r="276">
      <c r="A276">
        <f>INDEX(resultados!$A$2:$ZZ$855, 270, MATCH($B$1, resultados!$A$1:$ZZ$1, 0))</f>
        <v/>
      </c>
      <c r="B276">
        <f>INDEX(resultados!$A$2:$ZZ$855, 270, MATCH($B$2, resultados!$A$1:$ZZ$1, 0))</f>
        <v/>
      </c>
      <c r="C276">
        <f>INDEX(resultados!$A$2:$ZZ$855, 270, MATCH($B$3, resultados!$A$1:$ZZ$1, 0))</f>
        <v/>
      </c>
    </row>
    <row r="277">
      <c r="A277">
        <f>INDEX(resultados!$A$2:$ZZ$855, 271, MATCH($B$1, resultados!$A$1:$ZZ$1, 0))</f>
        <v/>
      </c>
      <c r="B277">
        <f>INDEX(resultados!$A$2:$ZZ$855, 271, MATCH($B$2, resultados!$A$1:$ZZ$1, 0))</f>
        <v/>
      </c>
      <c r="C277">
        <f>INDEX(resultados!$A$2:$ZZ$855, 271, MATCH($B$3, resultados!$A$1:$ZZ$1, 0))</f>
        <v/>
      </c>
    </row>
    <row r="278">
      <c r="A278">
        <f>INDEX(resultados!$A$2:$ZZ$855, 272, MATCH($B$1, resultados!$A$1:$ZZ$1, 0))</f>
        <v/>
      </c>
      <c r="B278">
        <f>INDEX(resultados!$A$2:$ZZ$855, 272, MATCH($B$2, resultados!$A$1:$ZZ$1, 0))</f>
        <v/>
      </c>
      <c r="C278">
        <f>INDEX(resultados!$A$2:$ZZ$855, 272, MATCH($B$3, resultados!$A$1:$ZZ$1, 0))</f>
        <v/>
      </c>
    </row>
    <row r="279">
      <c r="A279">
        <f>INDEX(resultados!$A$2:$ZZ$855, 273, MATCH($B$1, resultados!$A$1:$ZZ$1, 0))</f>
        <v/>
      </c>
      <c r="B279">
        <f>INDEX(resultados!$A$2:$ZZ$855, 273, MATCH($B$2, resultados!$A$1:$ZZ$1, 0))</f>
        <v/>
      </c>
      <c r="C279">
        <f>INDEX(resultados!$A$2:$ZZ$855, 273, MATCH($B$3, resultados!$A$1:$ZZ$1, 0))</f>
        <v/>
      </c>
    </row>
    <row r="280">
      <c r="A280">
        <f>INDEX(resultados!$A$2:$ZZ$855, 274, MATCH($B$1, resultados!$A$1:$ZZ$1, 0))</f>
        <v/>
      </c>
      <c r="B280">
        <f>INDEX(resultados!$A$2:$ZZ$855, 274, MATCH($B$2, resultados!$A$1:$ZZ$1, 0))</f>
        <v/>
      </c>
      <c r="C280">
        <f>INDEX(resultados!$A$2:$ZZ$855, 274, MATCH($B$3, resultados!$A$1:$ZZ$1, 0))</f>
        <v/>
      </c>
    </row>
    <row r="281">
      <c r="A281">
        <f>INDEX(resultados!$A$2:$ZZ$855, 275, MATCH($B$1, resultados!$A$1:$ZZ$1, 0))</f>
        <v/>
      </c>
      <c r="B281">
        <f>INDEX(resultados!$A$2:$ZZ$855, 275, MATCH($B$2, resultados!$A$1:$ZZ$1, 0))</f>
        <v/>
      </c>
      <c r="C281">
        <f>INDEX(resultados!$A$2:$ZZ$855, 275, MATCH($B$3, resultados!$A$1:$ZZ$1, 0))</f>
        <v/>
      </c>
    </row>
    <row r="282">
      <c r="A282">
        <f>INDEX(resultados!$A$2:$ZZ$855, 276, MATCH($B$1, resultados!$A$1:$ZZ$1, 0))</f>
        <v/>
      </c>
      <c r="B282">
        <f>INDEX(resultados!$A$2:$ZZ$855, 276, MATCH($B$2, resultados!$A$1:$ZZ$1, 0))</f>
        <v/>
      </c>
      <c r="C282">
        <f>INDEX(resultados!$A$2:$ZZ$855, 276, MATCH($B$3, resultados!$A$1:$ZZ$1, 0))</f>
        <v/>
      </c>
    </row>
    <row r="283">
      <c r="A283">
        <f>INDEX(resultados!$A$2:$ZZ$855, 277, MATCH($B$1, resultados!$A$1:$ZZ$1, 0))</f>
        <v/>
      </c>
      <c r="B283">
        <f>INDEX(resultados!$A$2:$ZZ$855, 277, MATCH($B$2, resultados!$A$1:$ZZ$1, 0))</f>
        <v/>
      </c>
      <c r="C283">
        <f>INDEX(resultados!$A$2:$ZZ$855, 277, MATCH($B$3, resultados!$A$1:$ZZ$1, 0))</f>
        <v/>
      </c>
    </row>
    <row r="284">
      <c r="A284">
        <f>INDEX(resultados!$A$2:$ZZ$855, 278, MATCH($B$1, resultados!$A$1:$ZZ$1, 0))</f>
        <v/>
      </c>
      <c r="B284">
        <f>INDEX(resultados!$A$2:$ZZ$855, 278, MATCH($B$2, resultados!$A$1:$ZZ$1, 0))</f>
        <v/>
      </c>
      <c r="C284">
        <f>INDEX(resultados!$A$2:$ZZ$855, 278, MATCH($B$3, resultados!$A$1:$ZZ$1, 0))</f>
        <v/>
      </c>
    </row>
    <row r="285">
      <c r="A285">
        <f>INDEX(resultados!$A$2:$ZZ$855, 279, MATCH($B$1, resultados!$A$1:$ZZ$1, 0))</f>
        <v/>
      </c>
      <c r="B285">
        <f>INDEX(resultados!$A$2:$ZZ$855, 279, MATCH($B$2, resultados!$A$1:$ZZ$1, 0))</f>
        <v/>
      </c>
      <c r="C285">
        <f>INDEX(resultados!$A$2:$ZZ$855, 279, MATCH($B$3, resultados!$A$1:$ZZ$1, 0))</f>
        <v/>
      </c>
    </row>
    <row r="286">
      <c r="A286">
        <f>INDEX(resultados!$A$2:$ZZ$855, 280, MATCH($B$1, resultados!$A$1:$ZZ$1, 0))</f>
        <v/>
      </c>
      <c r="B286">
        <f>INDEX(resultados!$A$2:$ZZ$855, 280, MATCH($B$2, resultados!$A$1:$ZZ$1, 0))</f>
        <v/>
      </c>
      <c r="C286">
        <f>INDEX(resultados!$A$2:$ZZ$855, 280, MATCH($B$3, resultados!$A$1:$ZZ$1, 0))</f>
        <v/>
      </c>
    </row>
    <row r="287">
      <c r="A287">
        <f>INDEX(resultados!$A$2:$ZZ$855, 281, MATCH($B$1, resultados!$A$1:$ZZ$1, 0))</f>
        <v/>
      </c>
      <c r="B287">
        <f>INDEX(resultados!$A$2:$ZZ$855, 281, MATCH($B$2, resultados!$A$1:$ZZ$1, 0))</f>
        <v/>
      </c>
      <c r="C287">
        <f>INDEX(resultados!$A$2:$ZZ$855, 281, MATCH($B$3, resultados!$A$1:$ZZ$1, 0))</f>
        <v/>
      </c>
    </row>
    <row r="288">
      <c r="A288">
        <f>INDEX(resultados!$A$2:$ZZ$855, 282, MATCH($B$1, resultados!$A$1:$ZZ$1, 0))</f>
        <v/>
      </c>
      <c r="B288">
        <f>INDEX(resultados!$A$2:$ZZ$855, 282, MATCH($B$2, resultados!$A$1:$ZZ$1, 0))</f>
        <v/>
      </c>
      <c r="C288">
        <f>INDEX(resultados!$A$2:$ZZ$855, 282, MATCH($B$3, resultados!$A$1:$ZZ$1, 0))</f>
        <v/>
      </c>
    </row>
    <row r="289">
      <c r="A289">
        <f>INDEX(resultados!$A$2:$ZZ$855, 283, MATCH($B$1, resultados!$A$1:$ZZ$1, 0))</f>
        <v/>
      </c>
      <c r="B289">
        <f>INDEX(resultados!$A$2:$ZZ$855, 283, MATCH($B$2, resultados!$A$1:$ZZ$1, 0))</f>
        <v/>
      </c>
      <c r="C289">
        <f>INDEX(resultados!$A$2:$ZZ$855, 283, MATCH($B$3, resultados!$A$1:$ZZ$1, 0))</f>
        <v/>
      </c>
    </row>
    <row r="290">
      <c r="A290">
        <f>INDEX(resultados!$A$2:$ZZ$855, 284, MATCH($B$1, resultados!$A$1:$ZZ$1, 0))</f>
        <v/>
      </c>
      <c r="B290">
        <f>INDEX(resultados!$A$2:$ZZ$855, 284, MATCH($B$2, resultados!$A$1:$ZZ$1, 0))</f>
        <v/>
      </c>
      <c r="C290">
        <f>INDEX(resultados!$A$2:$ZZ$855, 284, MATCH($B$3, resultados!$A$1:$ZZ$1, 0))</f>
        <v/>
      </c>
    </row>
    <row r="291">
      <c r="A291">
        <f>INDEX(resultados!$A$2:$ZZ$855, 285, MATCH($B$1, resultados!$A$1:$ZZ$1, 0))</f>
        <v/>
      </c>
      <c r="B291">
        <f>INDEX(resultados!$A$2:$ZZ$855, 285, MATCH($B$2, resultados!$A$1:$ZZ$1, 0))</f>
        <v/>
      </c>
      <c r="C291">
        <f>INDEX(resultados!$A$2:$ZZ$855, 285, MATCH($B$3, resultados!$A$1:$ZZ$1, 0))</f>
        <v/>
      </c>
    </row>
    <row r="292">
      <c r="A292">
        <f>INDEX(resultados!$A$2:$ZZ$855, 286, MATCH($B$1, resultados!$A$1:$ZZ$1, 0))</f>
        <v/>
      </c>
      <c r="B292">
        <f>INDEX(resultados!$A$2:$ZZ$855, 286, MATCH($B$2, resultados!$A$1:$ZZ$1, 0))</f>
        <v/>
      </c>
      <c r="C292">
        <f>INDEX(resultados!$A$2:$ZZ$855, 286, MATCH($B$3, resultados!$A$1:$ZZ$1, 0))</f>
        <v/>
      </c>
    </row>
    <row r="293">
      <c r="A293">
        <f>INDEX(resultados!$A$2:$ZZ$855, 287, MATCH($B$1, resultados!$A$1:$ZZ$1, 0))</f>
        <v/>
      </c>
      <c r="B293">
        <f>INDEX(resultados!$A$2:$ZZ$855, 287, MATCH($B$2, resultados!$A$1:$ZZ$1, 0))</f>
        <v/>
      </c>
      <c r="C293">
        <f>INDEX(resultados!$A$2:$ZZ$855, 287, MATCH($B$3, resultados!$A$1:$ZZ$1, 0))</f>
        <v/>
      </c>
    </row>
    <row r="294">
      <c r="A294">
        <f>INDEX(resultados!$A$2:$ZZ$855, 288, MATCH($B$1, resultados!$A$1:$ZZ$1, 0))</f>
        <v/>
      </c>
      <c r="B294">
        <f>INDEX(resultados!$A$2:$ZZ$855, 288, MATCH($B$2, resultados!$A$1:$ZZ$1, 0))</f>
        <v/>
      </c>
      <c r="C294">
        <f>INDEX(resultados!$A$2:$ZZ$855, 288, MATCH($B$3, resultados!$A$1:$ZZ$1, 0))</f>
        <v/>
      </c>
    </row>
    <row r="295">
      <c r="A295">
        <f>INDEX(resultados!$A$2:$ZZ$855, 289, MATCH($B$1, resultados!$A$1:$ZZ$1, 0))</f>
        <v/>
      </c>
      <c r="B295">
        <f>INDEX(resultados!$A$2:$ZZ$855, 289, MATCH($B$2, resultados!$A$1:$ZZ$1, 0))</f>
        <v/>
      </c>
      <c r="C295">
        <f>INDEX(resultados!$A$2:$ZZ$855, 289, MATCH($B$3, resultados!$A$1:$ZZ$1, 0))</f>
        <v/>
      </c>
    </row>
    <row r="296">
      <c r="A296">
        <f>INDEX(resultados!$A$2:$ZZ$855, 290, MATCH($B$1, resultados!$A$1:$ZZ$1, 0))</f>
        <v/>
      </c>
      <c r="B296">
        <f>INDEX(resultados!$A$2:$ZZ$855, 290, MATCH($B$2, resultados!$A$1:$ZZ$1, 0))</f>
        <v/>
      </c>
      <c r="C296">
        <f>INDEX(resultados!$A$2:$ZZ$855, 290, MATCH($B$3, resultados!$A$1:$ZZ$1, 0))</f>
        <v/>
      </c>
    </row>
    <row r="297">
      <c r="A297">
        <f>INDEX(resultados!$A$2:$ZZ$855, 291, MATCH($B$1, resultados!$A$1:$ZZ$1, 0))</f>
        <v/>
      </c>
      <c r="B297">
        <f>INDEX(resultados!$A$2:$ZZ$855, 291, MATCH($B$2, resultados!$A$1:$ZZ$1, 0))</f>
        <v/>
      </c>
      <c r="C297">
        <f>INDEX(resultados!$A$2:$ZZ$855, 291, MATCH($B$3, resultados!$A$1:$ZZ$1, 0))</f>
        <v/>
      </c>
    </row>
    <row r="298">
      <c r="A298">
        <f>INDEX(resultados!$A$2:$ZZ$855, 292, MATCH($B$1, resultados!$A$1:$ZZ$1, 0))</f>
        <v/>
      </c>
      <c r="B298">
        <f>INDEX(resultados!$A$2:$ZZ$855, 292, MATCH($B$2, resultados!$A$1:$ZZ$1, 0))</f>
        <v/>
      </c>
      <c r="C298">
        <f>INDEX(resultados!$A$2:$ZZ$855, 292, MATCH($B$3, resultados!$A$1:$ZZ$1, 0))</f>
        <v/>
      </c>
    </row>
    <row r="299">
      <c r="A299">
        <f>INDEX(resultados!$A$2:$ZZ$855, 293, MATCH($B$1, resultados!$A$1:$ZZ$1, 0))</f>
        <v/>
      </c>
      <c r="B299">
        <f>INDEX(resultados!$A$2:$ZZ$855, 293, MATCH($B$2, resultados!$A$1:$ZZ$1, 0))</f>
        <v/>
      </c>
      <c r="C299">
        <f>INDEX(resultados!$A$2:$ZZ$855, 293, MATCH($B$3, resultados!$A$1:$ZZ$1, 0))</f>
        <v/>
      </c>
    </row>
    <row r="300">
      <c r="A300">
        <f>INDEX(resultados!$A$2:$ZZ$855, 294, MATCH($B$1, resultados!$A$1:$ZZ$1, 0))</f>
        <v/>
      </c>
      <c r="B300">
        <f>INDEX(resultados!$A$2:$ZZ$855, 294, MATCH($B$2, resultados!$A$1:$ZZ$1, 0))</f>
        <v/>
      </c>
      <c r="C300">
        <f>INDEX(resultados!$A$2:$ZZ$855, 294, MATCH($B$3, resultados!$A$1:$ZZ$1, 0))</f>
        <v/>
      </c>
    </row>
    <row r="301">
      <c r="A301">
        <f>INDEX(resultados!$A$2:$ZZ$855, 295, MATCH($B$1, resultados!$A$1:$ZZ$1, 0))</f>
        <v/>
      </c>
      <c r="B301">
        <f>INDEX(resultados!$A$2:$ZZ$855, 295, MATCH($B$2, resultados!$A$1:$ZZ$1, 0))</f>
        <v/>
      </c>
      <c r="C301">
        <f>INDEX(resultados!$A$2:$ZZ$855, 295, MATCH($B$3, resultados!$A$1:$ZZ$1, 0))</f>
        <v/>
      </c>
    </row>
    <row r="302">
      <c r="A302">
        <f>INDEX(resultados!$A$2:$ZZ$855, 296, MATCH($B$1, resultados!$A$1:$ZZ$1, 0))</f>
        <v/>
      </c>
      <c r="B302">
        <f>INDEX(resultados!$A$2:$ZZ$855, 296, MATCH($B$2, resultados!$A$1:$ZZ$1, 0))</f>
        <v/>
      </c>
      <c r="C302">
        <f>INDEX(resultados!$A$2:$ZZ$855, 296, MATCH($B$3, resultados!$A$1:$ZZ$1, 0))</f>
        <v/>
      </c>
    </row>
    <row r="303">
      <c r="A303">
        <f>INDEX(resultados!$A$2:$ZZ$855, 297, MATCH($B$1, resultados!$A$1:$ZZ$1, 0))</f>
        <v/>
      </c>
      <c r="B303">
        <f>INDEX(resultados!$A$2:$ZZ$855, 297, MATCH($B$2, resultados!$A$1:$ZZ$1, 0))</f>
        <v/>
      </c>
      <c r="C303">
        <f>INDEX(resultados!$A$2:$ZZ$855, 297, MATCH($B$3, resultados!$A$1:$ZZ$1, 0))</f>
        <v/>
      </c>
    </row>
    <row r="304">
      <c r="A304">
        <f>INDEX(resultados!$A$2:$ZZ$855, 298, MATCH($B$1, resultados!$A$1:$ZZ$1, 0))</f>
        <v/>
      </c>
      <c r="B304">
        <f>INDEX(resultados!$A$2:$ZZ$855, 298, MATCH($B$2, resultados!$A$1:$ZZ$1, 0))</f>
        <v/>
      </c>
      <c r="C304">
        <f>INDEX(resultados!$A$2:$ZZ$855, 298, MATCH($B$3, resultados!$A$1:$ZZ$1, 0))</f>
        <v/>
      </c>
    </row>
    <row r="305">
      <c r="A305">
        <f>INDEX(resultados!$A$2:$ZZ$855, 299, MATCH($B$1, resultados!$A$1:$ZZ$1, 0))</f>
        <v/>
      </c>
      <c r="B305">
        <f>INDEX(resultados!$A$2:$ZZ$855, 299, MATCH($B$2, resultados!$A$1:$ZZ$1, 0))</f>
        <v/>
      </c>
      <c r="C305">
        <f>INDEX(resultados!$A$2:$ZZ$855, 299, MATCH($B$3, resultados!$A$1:$ZZ$1, 0))</f>
        <v/>
      </c>
    </row>
    <row r="306">
      <c r="A306">
        <f>INDEX(resultados!$A$2:$ZZ$855, 300, MATCH($B$1, resultados!$A$1:$ZZ$1, 0))</f>
        <v/>
      </c>
      <c r="B306">
        <f>INDEX(resultados!$A$2:$ZZ$855, 300, MATCH($B$2, resultados!$A$1:$ZZ$1, 0))</f>
        <v/>
      </c>
      <c r="C306">
        <f>INDEX(resultados!$A$2:$ZZ$855, 300, MATCH($B$3, resultados!$A$1:$ZZ$1, 0))</f>
        <v/>
      </c>
    </row>
    <row r="307">
      <c r="A307">
        <f>INDEX(resultados!$A$2:$ZZ$855, 301, MATCH($B$1, resultados!$A$1:$ZZ$1, 0))</f>
        <v/>
      </c>
      <c r="B307">
        <f>INDEX(resultados!$A$2:$ZZ$855, 301, MATCH($B$2, resultados!$A$1:$ZZ$1, 0))</f>
        <v/>
      </c>
      <c r="C307">
        <f>INDEX(resultados!$A$2:$ZZ$855, 301, MATCH($B$3, resultados!$A$1:$ZZ$1, 0))</f>
        <v/>
      </c>
    </row>
    <row r="308">
      <c r="A308">
        <f>INDEX(resultados!$A$2:$ZZ$855, 302, MATCH($B$1, resultados!$A$1:$ZZ$1, 0))</f>
        <v/>
      </c>
      <c r="B308">
        <f>INDEX(resultados!$A$2:$ZZ$855, 302, MATCH($B$2, resultados!$A$1:$ZZ$1, 0))</f>
        <v/>
      </c>
      <c r="C308">
        <f>INDEX(resultados!$A$2:$ZZ$855, 302, MATCH($B$3, resultados!$A$1:$ZZ$1, 0))</f>
        <v/>
      </c>
    </row>
    <row r="309">
      <c r="A309">
        <f>INDEX(resultados!$A$2:$ZZ$855, 303, MATCH($B$1, resultados!$A$1:$ZZ$1, 0))</f>
        <v/>
      </c>
      <c r="B309">
        <f>INDEX(resultados!$A$2:$ZZ$855, 303, MATCH($B$2, resultados!$A$1:$ZZ$1, 0))</f>
        <v/>
      </c>
      <c r="C309">
        <f>INDEX(resultados!$A$2:$ZZ$855, 303, MATCH($B$3, resultados!$A$1:$ZZ$1, 0))</f>
        <v/>
      </c>
    </row>
    <row r="310">
      <c r="A310">
        <f>INDEX(resultados!$A$2:$ZZ$855, 304, MATCH($B$1, resultados!$A$1:$ZZ$1, 0))</f>
        <v/>
      </c>
      <c r="B310">
        <f>INDEX(resultados!$A$2:$ZZ$855, 304, MATCH($B$2, resultados!$A$1:$ZZ$1, 0))</f>
        <v/>
      </c>
      <c r="C310">
        <f>INDEX(resultados!$A$2:$ZZ$855, 304, MATCH($B$3, resultados!$A$1:$ZZ$1, 0))</f>
        <v/>
      </c>
    </row>
    <row r="311">
      <c r="A311">
        <f>INDEX(resultados!$A$2:$ZZ$855, 305, MATCH($B$1, resultados!$A$1:$ZZ$1, 0))</f>
        <v/>
      </c>
      <c r="B311">
        <f>INDEX(resultados!$A$2:$ZZ$855, 305, MATCH($B$2, resultados!$A$1:$ZZ$1, 0))</f>
        <v/>
      </c>
      <c r="C311">
        <f>INDEX(resultados!$A$2:$ZZ$855, 305, MATCH($B$3, resultados!$A$1:$ZZ$1, 0))</f>
        <v/>
      </c>
    </row>
    <row r="312">
      <c r="A312">
        <f>INDEX(resultados!$A$2:$ZZ$855, 306, MATCH($B$1, resultados!$A$1:$ZZ$1, 0))</f>
        <v/>
      </c>
      <c r="B312">
        <f>INDEX(resultados!$A$2:$ZZ$855, 306, MATCH($B$2, resultados!$A$1:$ZZ$1, 0))</f>
        <v/>
      </c>
      <c r="C312">
        <f>INDEX(resultados!$A$2:$ZZ$855, 306, MATCH($B$3, resultados!$A$1:$ZZ$1, 0))</f>
        <v/>
      </c>
    </row>
    <row r="313">
      <c r="A313">
        <f>INDEX(resultados!$A$2:$ZZ$855, 307, MATCH($B$1, resultados!$A$1:$ZZ$1, 0))</f>
        <v/>
      </c>
      <c r="B313">
        <f>INDEX(resultados!$A$2:$ZZ$855, 307, MATCH($B$2, resultados!$A$1:$ZZ$1, 0))</f>
        <v/>
      </c>
      <c r="C313">
        <f>INDEX(resultados!$A$2:$ZZ$855, 307, MATCH($B$3, resultados!$A$1:$ZZ$1, 0))</f>
        <v/>
      </c>
    </row>
    <row r="314">
      <c r="A314">
        <f>INDEX(resultados!$A$2:$ZZ$855, 308, MATCH($B$1, resultados!$A$1:$ZZ$1, 0))</f>
        <v/>
      </c>
      <c r="B314">
        <f>INDEX(resultados!$A$2:$ZZ$855, 308, MATCH($B$2, resultados!$A$1:$ZZ$1, 0))</f>
        <v/>
      </c>
      <c r="C314">
        <f>INDEX(resultados!$A$2:$ZZ$855, 308, MATCH($B$3, resultados!$A$1:$ZZ$1, 0))</f>
        <v/>
      </c>
    </row>
    <row r="315">
      <c r="A315">
        <f>INDEX(resultados!$A$2:$ZZ$855, 309, MATCH($B$1, resultados!$A$1:$ZZ$1, 0))</f>
        <v/>
      </c>
      <c r="B315">
        <f>INDEX(resultados!$A$2:$ZZ$855, 309, MATCH($B$2, resultados!$A$1:$ZZ$1, 0))</f>
        <v/>
      </c>
      <c r="C315">
        <f>INDEX(resultados!$A$2:$ZZ$855, 309, MATCH($B$3, resultados!$A$1:$ZZ$1, 0))</f>
        <v/>
      </c>
    </row>
    <row r="316">
      <c r="A316">
        <f>INDEX(resultados!$A$2:$ZZ$855, 310, MATCH($B$1, resultados!$A$1:$ZZ$1, 0))</f>
        <v/>
      </c>
      <c r="B316">
        <f>INDEX(resultados!$A$2:$ZZ$855, 310, MATCH($B$2, resultados!$A$1:$ZZ$1, 0))</f>
        <v/>
      </c>
      <c r="C316">
        <f>INDEX(resultados!$A$2:$ZZ$855, 310, MATCH($B$3, resultados!$A$1:$ZZ$1, 0))</f>
        <v/>
      </c>
    </row>
    <row r="317">
      <c r="A317">
        <f>INDEX(resultados!$A$2:$ZZ$855, 311, MATCH($B$1, resultados!$A$1:$ZZ$1, 0))</f>
        <v/>
      </c>
      <c r="B317">
        <f>INDEX(resultados!$A$2:$ZZ$855, 311, MATCH($B$2, resultados!$A$1:$ZZ$1, 0))</f>
        <v/>
      </c>
      <c r="C317">
        <f>INDEX(resultados!$A$2:$ZZ$855, 311, MATCH($B$3, resultados!$A$1:$ZZ$1, 0))</f>
        <v/>
      </c>
    </row>
    <row r="318">
      <c r="A318">
        <f>INDEX(resultados!$A$2:$ZZ$855, 312, MATCH($B$1, resultados!$A$1:$ZZ$1, 0))</f>
        <v/>
      </c>
      <c r="B318">
        <f>INDEX(resultados!$A$2:$ZZ$855, 312, MATCH($B$2, resultados!$A$1:$ZZ$1, 0))</f>
        <v/>
      </c>
      <c r="C318">
        <f>INDEX(resultados!$A$2:$ZZ$855, 312, MATCH($B$3, resultados!$A$1:$ZZ$1, 0))</f>
        <v/>
      </c>
    </row>
    <row r="319">
      <c r="A319">
        <f>INDEX(resultados!$A$2:$ZZ$855, 313, MATCH($B$1, resultados!$A$1:$ZZ$1, 0))</f>
        <v/>
      </c>
      <c r="B319">
        <f>INDEX(resultados!$A$2:$ZZ$855, 313, MATCH($B$2, resultados!$A$1:$ZZ$1, 0))</f>
        <v/>
      </c>
      <c r="C319">
        <f>INDEX(resultados!$A$2:$ZZ$855, 313, MATCH($B$3, resultados!$A$1:$ZZ$1, 0))</f>
        <v/>
      </c>
    </row>
    <row r="320">
      <c r="A320">
        <f>INDEX(resultados!$A$2:$ZZ$855, 314, MATCH($B$1, resultados!$A$1:$ZZ$1, 0))</f>
        <v/>
      </c>
      <c r="B320">
        <f>INDEX(resultados!$A$2:$ZZ$855, 314, MATCH($B$2, resultados!$A$1:$ZZ$1, 0))</f>
        <v/>
      </c>
      <c r="C320">
        <f>INDEX(resultados!$A$2:$ZZ$855, 314, MATCH($B$3, resultados!$A$1:$ZZ$1, 0))</f>
        <v/>
      </c>
    </row>
    <row r="321">
      <c r="A321">
        <f>INDEX(resultados!$A$2:$ZZ$855, 315, MATCH($B$1, resultados!$A$1:$ZZ$1, 0))</f>
        <v/>
      </c>
      <c r="B321">
        <f>INDEX(resultados!$A$2:$ZZ$855, 315, MATCH($B$2, resultados!$A$1:$ZZ$1, 0))</f>
        <v/>
      </c>
      <c r="C321">
        <f>INDEX(resultados!$A$2:$ZZ$855, 315, MATCH($B$3, resultados!$A$1:$ZZ$1, 0))</f>
        <v/>
      </c>
    </row>
    <row r="322">
      <c r="A322">
        <f>INDEX(resultados!$A$2:$ZZ$855, 316, MATCH($B$1, resultados!$A$1:$ZZ$1, 0))</f>
        <v/>
      </c>
      <c r="B322">
        <f>INDEX(resultados!$A$2:$ZZ$855, 316, MATCH($B$2, resultados!$A$1:$ZZ$1, 0))</f>
        <v/>
      </c>
      <c r="C322">
        <f>INDEX(resultados!$A$2:$ZZ$855, 316, MATCH($B$3, resultados!$A$1:$ZZ$1, 0))</f>
        <v/>
      </c>
    </row>
    <row r="323">
      <c r="A323">
        <f>INDEX(resultados!$A$2:$ZZ$855, 317, MATCH($B$1, resultados!$A$1:$ZZ$1, 0))</f>
        <v/>
      </c>
      <c r="B323">
        <f>INDEX(resultados!$A$2:$ZZ$855, 317, MATCH($B$2, resultados!$A$1:$ZZ$1, 0))</f>
        <v/>
      </c>
      <c r="C323">
        <f>INDEX(resultados!$A$2:$ZZ$855, 317, MATCH($B$3, resultados!$A$1:$ZZ$1, 0))</f>
        <v/>
      </c>
    </row>
    <row r="324">
      <c r="A324">
        <f>INDEX(resultados!$A$2:$ZZ$855, 318, MATCH($B$1, resultados!$A$1:$ZZ$1, 0))</f>
        <v/>
      </c>
      <c r="B324">
        <f>INDEX(resultados!$A$2:$ZZ$855, 318, MATCH($B$2, resultados!$A$1:$ZZ$1, 0))</f>
        <v/>
      </c>
      <c r="C324">
        <f>INDEX(resultados!$A$2:$ZZ$855, 318, MATCH($B$3, resultados!$A$1:$ZZ$1, 0))</f>
        <v/>
      </c>
    </row>
    <row r="325">
      <c r="A325">
        <f>INDEX(resultados!$A$2:$ZZ$855, 319, MATCH($B$1, resultados!$A$1:$ZZ$1, 0))</f>
        <v/>
      </c>
      <c r="B325">
        <f>INDEX(resultados!$A$2:$ZZ$855, 319, MATCH($B$2, resultados!$A$1:$ZZ$1, 0))</f>
        <v/>
      </c>
      <c r="C325">
        <f>INDEX(resultados!$A$2:$ZZ$855, 319, MATCH($B$3, resultados!$A$1:$ZZ$1, 0))</f>
        <v/>
      </c>
    </row>
    <row r="326">
      <c r="A326">
        <f>INDEX(resultados!$A$2:$ZZ$855, 320, MATCH($B$1, resultados!$A$1:$ZZ$1, 0))</f>
        <v/>
      </c>
      <c r="B326">
        <f>INDEX(resultados!$A$2:$ZZ$855, 320, MATCH($B$2, resultados!$A$1:$ZZ$1, 0))</f>
        <v/>
      </c>
      <c r="C326">
        <f>INDEX(resultados!$A$2:$ZZ$855, 320, MATCH($B$3, resultados!$A$1:$ZZ$1, 0))</f>
        <v/>
      </c>
    </row>
    <row r="327">
      <c r="A327">
        <f>INDEX(resultados!$A$2:$ZZ$855, 321, MATCH($B$1, resultados!$A$1:$ZZ$1, 0))</f>
        <v/>
      </c>
      <c r="B327">
        <f>INDEX(resultados!$A$2:$ZZ$855, 321, MATCH($B$2, resultados!$A$1:$ZZ$1, 0))</f>
        <v/>
      </c>
      <c r="C327">
        <f>INDEX(resultados!$A$2:$ZZ$855, 321, MATCH($B$3, resultados!$A$1:$ZZ$1, 0))</f>
        <v/>
      </c>
    </row>
    <row r="328">
      <c r="A328">
        <f>INDEX(resultados!$A$2:$ZZ$855, 322, MATCH($B$1, resultados!$A$1:$ZZ$1, 0))</f>
        <v/>
      </c>
      <c r="B328">
        <f>INDEX(resultados!$A$2:$ZZ$855, 322, MATCH($B$2, resultados!$A$1:$ZZ$1, 0))</f>
        <v/>
      </c>
      <c r="C328">
        <f>INDEX(resultados!$A$2:$ZZ$855, 322, MATCH($B$3, resultados!$A$1:$ZZ$1, 0))</f>
        <v/>
      </c>
    </row>
    <row r="329">
      <c r="A329">
        <f>INDEX(resultados!$A$2:$ZZ$855, 323, MATCH($B$1, resultados!$A$1:$ZZ$1, 0))</f>
        <v/>
      </c>
      <c r="B329">
        <f>INDEX(resultados!$A$2:$ZZ$855, 323, MATCH($B$2, resultados!$A$1:$ZZ$1, 0))</f>
        <v/>
      </c>
      <c r="C329">
        <f>INDEX(resultados!$A$2:$ZZ$855, 323, MATCH($B$3, resultados!$A$1:$ZZ$1, 0))</f>
        <v/>
      </c>
    </row>
    <row r="330">
      <c r="A330">
        <f>INDEX(resultados!$A$2:$ZZ$855, 324, MATCH($B$1, resultados!$A$1:$ZZ$1, 0))</f>
        <v/>
      </c>
      <c r="B330">
        <f>INDEX(resultados!$A$2:$ZZ$855, 324, MATCH($B$2, resultados!$A$1:$ZZ$1, 0))</f>
        <v/>
      </c>
      <c r="C330">
        <f>INDEX(resultados!$A$2:$ZZ$855, 324, MATCH($B$3, resultados!$A$1:$ZZ$1, 0))</f>
        <v/>
      </c>
    </row>
    <row r="331">
      <c r="A331">
        <f>INDEX(resultados!$A$2:$ZZ$855, 325, MATCH($B$1, resultados!$A$1:$ZZ$1, 0))</f>
        <v/>
      </c>
      <c r="B331">
        <f>INDEX(resultados!$A$2:$ZZ$855, 325, MATCH($B$2, resultados!$A$1:$ZZ$1, 0))</f>
        <v/>
      </c>
      <c r="C331">
        <f>INDEX(resultados!$A$2:$ZZ$855, 325, MATCH($B$3, resultados!$A$1:$ZZ$1, 0))</f>
        <v/>
      </c>
    </row>
    <row r="332">
      <c r="A332">
        <f>INDEX(resultados!$A$2:$ZZ$855, 326, MATCH($B$1, resultados!$A$1:$ZZ$1, 0))</f>
        <v/>
      </c>
      <c r="B332">
        <f>INDEX(resultados!$A$2:$ZZ$855, 326, MATCH($B$2, resultados!$A$1:$ZZ$1, 0))</f>
        <v/>
      </c>
      <c r="C332">
        <f>INDEX(resultados!$A$2:$ZZ$855, 326, MATCH($B$3, resultados!$A$1:$ZZ$1, 0))</f>
        <v/>
      </c>
    </row>
    <row r="333">
      <c r="A333">
        <f>INDEX(resultados!$A$2:$ZZ$855, 327, MATCH($B$1, resultados!$A$1:$ZZ$1, 0))</f>
        <v/>
      </c>
      <c r="B333">
        <f>INDEX(resultados!$A$2:$ZZ$855, 327, MATCH($B$2, resultados!$A$1:$ZZ$1, 0))</f>
        <v/>
      </c>
      <c r="C333">
        <f>INDEX(resultados!$A$2:$ZZ$855, 327, MATCH($B$3, resultados!$A$1:$ZZ$1, 0))</f>
        <v/>
      </c>
    </row>
    <row r="334">
      <c r="A334">
        <f>INDEX(resultados!$A$2:$ZZ$855, 328, MATCH($B$1, resultados!$A$1:$ZZ$1, 0))</f>
        <v/>
      </c>
      <c r="B334">
        <f>INDEX(resultados!$A$2:$ZZ$855, 328, MATCH($B$2, resultados!$A$1:$ZZ$1, 0))</f>
        <v/>
      </c>
      <c r="C334">
        <f>INDEX(resultados!$A$2:$ZZ$855, 328, MATCH($B$3, resultados!$A$1:$ZZ$1, 0))</f>
        <v/>
      </c>
    </row>
    <row r="335">
      <c r="A335">
        <f>INDEX(resultados!$A$2:$ZZ$855, 329, MATCH($B$1, resultados!$A$1:$ZZ$1, 0))</f>
        <v/>
      </c>
      <c r="B335">
        <f>INDEX(resultados!$A$2:$ZZ$855, 329, MATCH($B$2, resultados!$A$1:$ZZ$1, 0))</f>
        <v/>
      </c>
      <c r="C335">
        <f>INDEX(resultados!$A$2:$ZZ$855, 329, MATCH($B$3, resultados!$A$1:$ZZ$1, 0))</f>
        <v/>
      </c>
    </row>
    <row r="336">
      <c r="A336">
        <f>INDEX(resultados!$A$2:$ZZ$855, 330, MATCH($B$1, resultados!$A$1:$ZZ$1, 0))</f>
        <v/>
      </c>
      <c r="B336">
        <f>INDEX(resultados!$A$2:$ZZ$855, 330, MATCH($B$2, resultados!$A$1:$ZZ$1, 0))</f>
        <v/>
      </c>
      <c r="C336">
        <f>INDEX(resultados!$A$2:$ZZ$855, 330, MATCH($B$3, resultados!$A$1:$ZZ$1, 0))</f>
        <v/>
      </c>
    </row>
    <row r="337">
      <c r="A337">
        <f>INDEX(resultados!$A$2:$ZZ$855, 331, MATCH($B$1, resultados!$A$1:$ZZ$1, 0))</f>
        <v/>
      </c>
      <c r="B337">
        <f>INDEX(resultados!$A$2:$ZZ$855, 331, MATCH($B$2, resultados!$A$1:$ZZ$1, 0))</f>
        <v/>
      </c>
      <c r="C337">
        <f>INDEX(resultados!$A$2:$ZZ$855, 331, MATCH($B$3, resultados!$A$1:$ZZ$1, 0))</f>
        <v/>
      </c>
    </row>
    <row r="338">
      <c r="A338">
        <f>INDEX(resultados!$A$2:$ZZ$855, 332, MATCH($B$1, resultados!$A$1:$ZZ$1, 0))</f>
        <v/>
      </c>
      <c r="B338">
        <f>INDEX(resultados!$A$2:$ZZ$855, 332, MATCH($B$2, resultados!$A$1:$ZZ$1, 0))</f>
        <v/>
      </c>
      <c r="C338">
        <f>INDEX(resultados!$A$2:$ZZ$855, 332, MATCH($B$3, resultados!$A$1:$ZZ$1, 0))</f>
        <v/>
      </c>
    </row>
    <row r="339">
      <c r="A339">
        <f>INDEX(resultados!$A$2:$ZZ$855, 333, MATCH($B$1, resultados!$A$1:$ZZ$1, 0))</f>
        <v/>
      </c>
      <c r="B339">
        <f>INDEX(resultados!$A$2:$ZZ$855, 333, MATCH($B$2, resultados!$A$1:$ZZ$1, 0))</f>
        <v/>
      </c>
      <c r="C339">
        <f>INDEX(resultados!$A$2:$ZZ$855, 333, MATCH($B$3, resultados!$A$1:$ZZ$1, 0))</f>
        <v/>
      </c>
    </row>
    <row r="340">
      <c r="A340">
        <f>INDEX(resultados!$A$2:$ZZ$855, 334, MATCH($B$1, resultados!$A$1:$ZZ$1, 0))</f>
        <v/>
      </c>
      <c r="B340">
        <f>INDEX(resultados!$A$2:$ZZ$855, 334, MATCH($B$2, resultados!$A$1:$ZZ$1, 0))</f>
        <v/>
      </c>
      <c r="C340">
        <f>INDEX(resultados!$A$2:$ZZ$855, 334, MATCH($B$3, resultados!$A$1:$ZZ$1, 0))</f>
        <v/>
      </c>
    </row>
    <row r="341">
      <c r="A341">
        <f>INDEX(resultados!$A$2:$ZZ$855, 335, MATCH($B$1, resultados!$A$1:$ZZ$1, 0))</f>
        <v/>
      </c>
      <c r="B341">
        <f>INDEX(resultados!$A$2:$ZZ$855, 335, MATCH($B$2, resultados!$A$1:$ZZ$1, 0))</f>
        <v/>
      </c>
      <c r="C341">
        <f>INDEX(resultados!$A$2:$ZZ$855, 335, MATCH($B$3, resultados!$A$1:$ZZ$1, 0))</f>
        <v/>
      </c>
    </row>
    <row r="342">
      <c r="A342">
        <f>INDEX(resultados!$A$2:$ZZ$855, 336, MATCH($B$1, resultados!$A$1:$ZZ$1, 0))</f>
        <v/>
      </c>
      <c r="B342">
        <f>INDEX(resultados!$A$2:$ZZ$855, 336, MATCH($B$2, resultados!$A$1:$ZZ$1, 0))</f>
        <v/>
      </c>
      <c r="C342">
        <f>INDEX(resultados!$A$2:$ZZ$855, 336, MATCH($B$3, resultados!$A$1:$ZZ$1, 0))</f>
        <v/>
      </c>
    </row>
    <row r="343">
      <c r="A343">
        <f>INDEX(resultados!$A$2:$ZZ$855, 337, MATCH($B$1, resultados!$A$1:$ZZ$1, 0))</f>
        <v/>
      </c>
      <c r="B343">
        <f>INDEX(resultados!$A$2:$ZZ$855, 337, MATCH($B$2, resultados!$A$1:$ZZ$1, 0))</f>
        <v/>
      </c>
      <c r="C343">
        <f>INDEX(resultados!$A$2:$ZZ$855, 337, MATCH($B$3, resultados!$A$1:$ZZ$1, 0))</f>
        <v/>
      </c>
    </row>
    <row r="344">
      <c r="A344">
        <f>INDEX(resultados!$A$2:$ZZ$855, 338, MATCH($B$1, resultados!$A$1:$ZZ$1, 0))</f>
        <v/>
      </c>
      <c r="B344">
        <f>INDEX(resultados!$A$2:$ZZ$855, 338, MATCH($B$2, resultados!$A$1:$ZZ$1, 0))</f>
        <v/>
      </c>
      <c r="C344">
        <f>INDEX(resultados!$A$2:$ZZ$855, 338, MATCH($B$3, resultados!$A$1:$ZZ$1, 0))</f>
        <v/>
      </c>
    </row>
    <row r="345">
      <c r="A345">
        <f>INDEX(resultados!$A$2:$ZZ$855, 339, MATCH($B$1, resultados!$A$1:$ZZ$1, 0))</f>
        <v/>
      </c>
      <c r="B345">
        <f>INDEX(resultados!$A$2:$ZZ$855, 339, MATCH($B$2, resultados!$A$1:$ZZ$1, 0))</f>
        <v/>
      </c>
      <c r="C345">
        <f>INDEX(resultados!$A$2:$ZZ$855, 339, MATCH($B$3, resultados!$A$1:$ZZ$1, 0))</f>
        <v/>
      </c>
    </row>
    <row r="346">
      <c r="A346">
        <f>INDEX(resultados!$A$2:$ZZ$855, 340, MATCH($B$1, resultados!$A$1:$ZZ$1, 0))</f>
        <v/>
      </c>
      <c r="B346">
        <f>INDEX(resultados!$A$2:$ZZ$855, 340, MATCH($B$2, resultados!$A$1:$ZZ$1, 0))</f>
        <v/>
      </c>
      <c r="C346">
        <f>INDEX(resultados!$A$2:$ZZ$855, 340, MATCH($B$3, resultados!$A$1:$ZZ$1, 0))</f>
        <v/>
      </c>
    </row>
    <row r="347">
      <c r="A347">
        <f>INDEX(resultados!$A$2:$ZZ$855, 341, MATCH($B$1, resultados!$A$1:$ZZ$1, 0))</f>
        <v/>
      </c>
      <c r="B347">
        <f>INDEX(resultados!$A$2:$ZZ$855, 341, MATCH($B$2, resultados!$A$1:$ZZ$1, 0))</f>
        <v/>
      </c>
      <c r="C347">
        <f>INDEX(resultados!$A$2:$ZZ$855, 341, MATCH($B$3, resultados!$A$1:$ZZ$1, 0))</f>
        <v/>
      </c>
    </row>
    <row r="348">
      <c r="A348">
        <f>INDEX(resultados!$A$2:$ZZ$855, 342, MATCH($B$1, resultados!$A$1:$ZZ$1, 0))</f>
        <v/>
      </c>
      <c r="B348">
        <f>INDEX(resultados!$A$2:$ZZ$855, 342, MATCH($B$2, resultados!$A$1:$ZZ$1, 0))</f>
        <v/>
      </c>
      <c r="C348">
        <f>INDEX(resultados!$A$2:$ZZ$855, 342, MATCH($B$3, resultados!$A$1:$ZZ$1, 0))</f>
        <v/>
      </c>
    </row>
    <row r="349">
      <c r="A349">
        <f>INDEX(resultados!$A$2:$ZZ$855, 343, MATCH($B$1, resultados!$A$1:$ZZ$1, 0))</f>
        <v/>
      </c>
      <c r="B349">
        <f>INDEX(resultados!$A$2:$ZZ$855, 343, MATCH($B$2, resultados!$A$1:$ZZ$1, 0))</f>
        <v/>
      </c>
      <c r="C349">
        <f>INDEX(resultados!$A$2:$ZZ$855, 343, MATCH($B$3, resultados!$A$1:$ZZ$1, 0))</f>
        <v/>
      </c>
    </row>
    <row r="350">
      <c r="A350">
        <f>INDEX(resultados!$A$2:$ZZ$855, 344, MATCH($B$1, resultados!$A$1:$ZZ$1, 0))</f>
        <v/>
      </c>
      <c r="B350">
        <f>INDEX(resultados!$A$2:$ZZ$855, 344, MATCH($B$2, resultados!$A$1:$ZZ$1, 0))</f>
        <v/>
      </c>
      <c r="C350">
        <f>INDEX(resultados!$A$2:$ZZ$855, 344, MATCH($B$3, resultados!$A$1:$ZZ$1, 0))</f>
        <v/>
      </c>
    </row>
    <row r="351">
      <c r="A351">
        <f>INDEX(resultados!$A$2:$ZZ$855, 345, MATCH($B$1, resultados!$A$1:$ZZ$1, 0))</f>
        <v/>
      </c>
      <c r="B351">
        <f>INDEX(resultados!$A$2:$ZZ$855, 345, MATCH($B$2, resultados!$A$1:$ZZ$1, 0))</f>
        <v/>
      </c>
      <c r="C351">
        <f>INDEX(resultados!$A$2:$ZZ$855, 345, MATCH($B$3, resultados!$A$1:$ZZ$1, 0))</f>
        <v/>
      </c>
    </row>
    <row r="352">
      <c r="A352">
        <f>INDEX(resultados!$A$2:$ZZ$855, 346, MATCH($B$1, resultados!$A$1:$ZZ$1, 0))</f>
        <v/>
      </c>
      <c r="B352">
        <f>INDEX(resultados!$A$2:$ZZ$855, 346, MATCH($B$2, resultados!$A$1:$ZZ$1, 0))</f>
        <v/>
      </c>
      <c r="C352">
        <f>INDEX(resultados!$A$2:$ZZ$855, 346, MATCH($B$3, resultados!$A$1:$ZZ$1, 0))</f>
        <v/>
      </c>
    </row>
    <row r="353">
      <c r="A353">
        <f>INDEX(resultados!$A$2:$ZZ$855, 347, MATCH($B$1, resultados!$A$1:$ZZ$1, 0))</f>
        <v/>
      </c>
      <c r="B353">
        <f>INDEX(resultados!$A$2:$ZZ$855, 347, MATCH($B$2, resultados!$A$1:$ZZ$1, 0))</f>
        <v/>
      </c>
      <c r="C353">
        <f>INDEX(resultados!$A$2:$ZZ$855, 347, MATCH($B$3, resultados!$A$1:$ZZ$1, 0))</f>
        <v/>
      </c>
    </row>
    <row r="354">
      <c r="A354">
        <f>INDEX(resultados!$A$2:$ZZ$855, 348, MATCH($B$1, resultados!$A$1:$ZZ$1, 0))</f>
        <v/>
      </c>
      <c r="B354">
        <f>INDEX(resultados!$A$2:$ZZ$855, 348, MATCH($B$2, resultados!$A$1:$ZZ$1, 0))</f>
        <v/>
      </c>
      <c r="C354">
        <f>INDEX(resultados!$A$2:$ZZ$855, 348, MATCH($B$3, resultados!$A$1:$ZZ$1, 0))</f>
        <v/>
      </c>
    </row>
    <row r="355">
      <c r="A355">
        <f>INDEX(resultados!$A$2:$ZZ$855, 349, MATCH($B$1, resultados!$A$1:$ZZ$1, 0))</f>
        <v/>
      </c>
      <c r="B355">
        <f>INDEX(resultados!$A$2:$ZZ$855, 349, MATCH($B$2, resultados!$A$1:$ZZ$1, 0))</f>
        <v/>
      </c>
      <c r="C355">
        <f>INDEX(resultados!$A$2:$ZZ$855, 349, MATCH($B$3, resultados!$A$1:$ZZ$1, 0))</f>
        <v/>
      </c>
    </row>
    <row r="356">
      <c r="A356">
        <f>INDEX(resultados!$A$2:$ZZ$855, 350, MATCH($B$1, resultados!$A$1:$ZZ$1, 0))</f>
        <v/>
      </c>
      <c r="B356">
        <f>INDEX(resultados!$A$2:$ZZ$855, 350, MATCH($B$2, resultados!$A$1:$ZZ$1, 0))</f>
        <v/>
      </c>
      <c r="C356">
        <f>INDEX(resultados!$A$2:$ZZ$855, 350, MATCH($B$3, resultados!$A$1:$ZZ$1, 0))</f>
        <v/>
      </c>
    </row>
    <row r="357">
      <c r="A357">
        <f>INDEX(resultados!$A$2:$ZZ$855, 351, MATCH($B$1, resultados!$A$1:$ZZ$1, 0))</f>
        <v/>
      </c>
      <c r="B357">
        <f>INDEX(resultados!$A$2:$ZZ$855, 351, MATCH($B$2, resultados!$A$1:$ZZ$1, 0))</f>
        <v/>
      </c>
      <c r="C357">
        <f>INDEX(resultados!$A$2:$ZZ$855, 351, MATCH($B$3, resultados!$A$1:$ZZ$1, 0))</f>
        <v/>
      </c>
    </row>
    <row r="358">
      <c r="A358">
        <f>INDEX(resultados!$A$2:$ZZ$855, 352, MATCH($B$1, resultados!$A$1:$ZZ$1, 0))</f>
        <v/>
      </c>
      <c r="B358">
        <f>INDEX(resultados!$A$2:$ZZ$855, 352, MATCH($B$2, resultados!$A$1:$ZZ$1, 0))</f>
        <v/>
      </c>
      <c r="C358">
        <f>INDEX(resultados!$A$2:$ZZ$855, 352, MATCH($B$3, resultados!$A$1:$ZZ$1, 0))</f>
        <v/>
      </c>
    </row>
    <row r="359">
      <c r="A359">
        <f>INDEX(resultados!$A$2:$ZZ$855, 353, MATCH($B$1, resultados!$A$1:$ZZ$1, 0))</f>
        <v/>
      </c>
      <c r="B359">
        <f>INDEX(resultados!$A$2:$ZZ$855, 353, MATCH($B$2, resultados!$A$1:$ZZ$1, 0))</f>
        <v/>
      </c>
      <c r="C359">
        <f>INDEX(resultados!$A$2:$ZZ$855, 353, MATCH($B$3, resultados!$A$1:$ZZ$1, 0))</f>
        <v/>
      </c>
    </row>
    <row r="360">
      <c r="A360">
        <f>INDEX(resultados!$A$2:$ZZ$855, 354, MATCH($B$1, resultados!$A$1:$ZZ$1, 0))</f>
        <v/>
      </c>
      <c r="B360">
        <f>INDEX(resultados!$A$2:$ZZ$855, 354, MATCH($B$2, resultados!$A$1:$ZZ$1, 0))</f>
        <v/>
      </c>
      <c r="C360">
        <f>INDEX(resultados!$A$2:$ZZ$855, 354, MATCH($B$3, resultados!$A$1:$ZZ$1, 0))</f>
        <v/>
      </c>
    </row>
    <row r="361">
      <c r="A361">
        <f>INDEX(resultados!$A$2:$ZZ$855, 355, MATCH($B$1, resultados!$A$1:$ZZ$1, 0))</f>
        <v/>
      </c>
      <c r="B361">
        <f>INDEX(resultados!$A$2:$ZZ$855, 355, MATCH($B$2, resultados!$A$1:$ZZ$1, 0))</f>
        <v/>
      </c>
      <c r="C361">
        <f>INDEX(resultados!$A$2:$ZZ$855, 355, MATCH($B$3, resultados!$A$1:$ZZ$1, 0))</f>
        <v/>
      </c>
    </row>
    <row r="362">
      <c r="A362">
        <f>INDEX(resultados!$A$2:$ZZ$855, 356, MATCH($B$1, resultados!$A$1:$ZZ$1, 0))</f>
        <v/>
      </c>
      <c r="B362">
        <f>INDEX(resultados!$A$2:$ZZ$855, 356, MATCH($B$2, resultados!$A$1:$ZZ$1, 0))</f>
        <v/>
      </c>
      <c r="C362">
        <f>INDEX(resultados!$A$2:$ZZ$855, 356, MATCH($B$3, resultados!$A$1:$ZZ$1, 0))</f>
        <v/>
      </c>
    </row>
    <row r="363">
      <c r="A363">
        <f>INDEX(resultados!$A$2:$ZZ$855, 357, MATCH($B$1, resultados!$A$1:$ZZ$1, 0))</f>
        <v/>
      </c>
      <c r="B363">
        <f>INDEX(resultados!$A$2:$ZZ$855, 357, MATCH($B$2, resultados!$A$1:$ZZ$1, 0))</f>
        <v/>
      </c>
      <c r="C363">
        <f>INDEX(resultados!$A$2:$ZZ$855, 357, MATCH($B$3, resultados!$A$1:$ZZ$1, 0))</f>
        <v/>
      </c>
    </row>
    <row r="364">
      <c r="A364">
        <f>INDEX(resultados!$A$2:$ZZ$855, 358, MATCH($B$1, resultados!$A$1:$ZZ$1, 0))</f>
        <v/>
      </c>
      <c r="B364">
        <f>INDEX(resultados!$A$2:$ZZ$855, 358, MATCH($B$2, resultados!$A$1:$ZZ$1, 0))</f>
        <v/>
      </c>
      <c r="C364">
        <f>INDEX(resultados!$A$2:$ZZ$855, 358, MATCH($B$3, resultados!$A$1:$ZZ$1, 0))</f>
        <v/>
      </c>
    </row>
    <row r="365">
      <c r="A365">
        <f>INDEX(resultados!$A$2:$ZZ$855, 359, MATCH($B$1, resultados!$A$1:$ZZ$1, 0))</f>
        <v/>
      </c>
      <c r="B365">
        <f>INDEX(resultados!$A$2:$ZZ$855, 359, MATCH($B$2, resultados!$A$1:$ZZ$1, 0))</f>
        <v/>
      </c>
      <c r="C365">
        <f>INDEX(resultados!$A$2:$ZZ$855, 359, MATCH($B$3, resultados!$A$1:$ZZ$1, 0))</f>
        <v/>
      </c>
    </row>
    <row r="366">
      <c r="A366">
        <f>INDEX(resultados!$A$2:$ZZ$855, 360, MATCH($B$1, resultados!$A$1:$ZZ$1, 0))</f>
        <v/>
      </c>
      <c r="B366">
        <f>INDEX(resultados!$A$2:$ZZ$855, 360, MATCH($B$2, resultados!$A$1:$ZZ$1, 0))</f>
        <v/>
      </c>
      <c r="C366">
        <f>INDEX(resultados!$A$2:$ZZ$855, 360, MATCH($B$3, resultados!$A$1:$ZZ$1, 0))</f>
        <v/>
      </c>
    </row>
    <row r="367">
      <c r="A367">
        <f>INDEX(resultados!$A$2:$ZZ$855, 361, MATCH($B$1, resultados!$A$1:$ZZ$1, 0))</f>
        <v/>
      </c>
      <c r="B367">
        <f>INDEX(resultados!$A$2:$ZZ$855, 361, MATCH($B$2, resultados!$A$1:$ZZ$1, 0))</f>
        <v/>
      </c>
      <c r="C367">
        <f>INDEX(resultados!$A$2:$ZZ$855, 361, MATCH($B$3, resultados!$A$1:$ZZ$1, 0))</f>
        <v/>
      </c>
    </row>
    <row r="368">
      <c r="A368">
        <f>INDEX(resultados!$A$2:$ZZ$855, 362, MATCH($B$1, resultados!$A$1:$ZZ$1, 0))</f>
        <v/>
      </c>
      <c r="B368">
        <f>INDEX(resultados!$A$2:$ZZ$855, 362, MATCH($B$2, resultados!$A$1:$ZZ$1, 0))</f>
        <v/>
      </c>
      <c r="C368">
        <f>INDEX(resultados!$A$2:$ZZ$855, 362, MATCH($B$3, resultados!$A$1:$ZZ$1, 0))</f>
        <v/>
      </c>
    </row>
    <row r="369">
      <c r="A369">
        <f>INDEX(resultados!$A$2:$ZZ$855, 363, MATCH($B$1, resultados!$A$1:$ZZ$1, 0))</f>
        <v/>
      </c>
      <c r="B369">
        <f>INDEX(resultados!$A$2:$ZZ$855, 363, MATCH($B$2, resultados!$A$1:$ZZ$1, 0))</f>
        <v/>
      </c>
      <c r="C369">
        <f>INDEX(resultados!$A$2:$ZZ$855, 363, MATCH($B$3, resultados!$A$1:$ZZ$1, 0))</f>
        <v/>
      </c>
    </row>
    <row r="370">
      <c r="A370">
        <f>INDEX(resultados!$A$2:$ZZ$855, 364, MATCH($B$1, resultados!$A$1:$ZZ$1, 0))</f>
        <v/>
      </c>
      <c r="B370">
        <f>INDEX(resultados!$A$2:$ZZ$855, 364, MATCH($B$2, resultados!$A$1:$ZZ$1, 0))</f>
        <v/>
      </c>
      <c r="C370">
        <f>INDEX(resultados!$A$2:$ZZ$855, 364, MATCH($B$3, resultados!$A$1:$ZZ$1, 0))</f>
        <v/>
      </c>
    </row>
    <row r="371">
      <c r="A371">
        <f>INDEX(resultados!$A$2:$ZZ$855, 365, MATCH($B$1, resultados!$A$1:$ZZ$1, 0))</f>
        <v/>
      </c>
      <c r="B371">
        <f>INDEX(resultados!$A$2:$ZZ$855, 365, MATCH($B$2, resultados!$A$1:$ZZ$1, 0))</f>
        <v/>
      </c>
      <c r="C371">
        <f>INDEX(resultados!$A$2:$ZZ$855, 365, MATCH($B$3, resultados!$A$1:$ZZ$1, 0))</f>
        <v/>
      </c>
    </row>
    <row r="372">
      <c r="A372">
        <f>INDEX(resultados!$A$2:$ZZ$855, 366, MATCH($B$1, resultados!$A$1:$ZZ$1, 0))</f>
        <v/>
      </c>
      <c r="B372">
        <f>INDEX(resultados!$A$2:$ZZ$855, 366, MATCH($B$2, resultados!$A$1:$ZZ$1, 0))</f>
        <v/>
      </c>
      <c r="C372">
        <f>INDEX(resultados!$A$2:$ZZ$855, 366, MATCH($B$3, resultados!$A$1:$ZZ$1, 0))</f>
        <v/>
      </c>
    </row>
    <row r="373">
      <c r="A373">
        <f>INDEX(resultados!$A$2:$ZZ$855, 367, MATCH($B$1, resultados!$A$1:$ZZ$1, 0))</f>
        <v/>
      </c>
      <c r="B373">
        <f>INDEX(resultados!$A$2:$ZZ$855, 367, MATCH($B$2, resultados!$A$1:$ZZ$1, 0))</f>
        <v/>
      </c>
      <c r="C373">
        <f>INDEX(resultados!$A$2:$ZZ$855, 367, MATCH($B$3, resultados!$A$1:$ZZ$1, 0))</f>
        <v/>
      </c>
    </row>
    <row r="374">
      <c r="A374">
        <f>INDEX(resultados!$A$2:$ZZ$855, 368, MATCH($B$1, resultados!$A$1:$ZZ$1, 0))</f>
        <v/>
      </c>
      <c r="B374">
        <f>INDEX(resultados!$A$2:$ZZ$855, 368, MATCH($B$2, resultados!$A$1:$ZZ$1, 0))</f>
        <v/>
      </c>
      <c r="C374">
        <f>INDEX(resultados!$A$2:$ZZ$855, 368, MATCH($B$3, resultados!$A$1:$ZZ$1, 0))</f>
        <v/>
      </c>
    </row>
    <row r="375">
      <c r="A375">
        <f>INDEX(resultados!$A$2:$ZZ$855, 369, MATCH($B$1, resultados!$A$1:$ZZ$1, 0))</f>
        <v/>
      </c>
      <c r="B375">
        <f>INDEX(resultados!$A$2:$ZZ$855, 369, MATCH($B$2, resultados!$A$1:$ZZ$1, 0))</f>
        <v/>
      </c>
      <c r="C375">
        <f>INDEX(resultados!$A$2:$ZZ$855, 369, MATCH($B$3, resultados!$A$1:$ZZ$1, 0))</f>
        <v/>
      </c>
    </row>
    <row r="376">
      <c r="A376">
        <f>INDEX(resultados!$A$2:$ZZ$855, 370, MATCH($B$1, resultados!$A$1:$ZZ$1, 0))</f>
        <v/>
      </c>
      <c r="B376">
        <f>INDEX(resultados!$A$2:$ZZ$855, 370, MATCH($B$2, resultados!$A$1:$ZZ$1, 0))</f>
        <v/>
      </c>
      <c r="C376">
        <f>INDEX(resultados!$A$2:$ZZ$855, 370, MATCH($B$3, resultados!$A$1:$ZZ$1, 0))</f>
        <v/>
      </c>
    </row>
    <row r="377">
      <c r="A377">
        <f>INDEX(resultados!$A$2:$ZZ$855, 371, MATCH($B$1, resultados!$A$1:$ZZ$1, 0))</f>
        <v/>
      </c>
      <c r="B377">
        <f>INDEX(resultados!$A$2:$ZZ$855, 371, MATCH($B$2, resultados!$A$1:$ZZ$1, 0))</f>
        <v/>
      </c>
      <c r="C377">
        <f>INDEX(resultados!$A$2:$ZZ$855, 371, MATCH($B$3, resultados!$A$1:$ZZ$1, 0))</f>
        <v/>
      </c>
    </row>
    <row r="378">
      <c r="A378">
        <f>INDEX(resultados!$A$2:$ZZ$855, 372, MATCH($B$1, resultados!$A$1:$ZZ$1, 0))</f>
        <v/>
      </c>
      <c r="B378">
        <f>INDEX(resultados!$A$2:$ZZ$855, 372, MATCH($B$2, resultados!$A$1:$ZZ$1, 0))</f>
        <v/>
      </c>
      <c r="C378">
        <f>INDEX(resultados!$A$2:$ZZ$855, 372, MATCH($B$3, resultados!$A$1:$ZZ$1, 0))</f>
        <v/>
      </c>
    </row>
    <row r="379">
      <c r="A379">
        <f>INDEX(resultados!$A$2:$ZZ$855, 373, MATCH($B$1, resultados!$A$1:$ZZ$1, 0))</f>
        <v/>
      </c>
      <c r="B379">
        <f>INDEX(resultados!$A$2:$ZZ$855, 373, MATCH($B$2, resultados!$A$1:$ZZ$1, 0))</f>
        <v/>
      </c>
      <c r="C379">
        <f>INDEX(resultados!$A$2:$ZZ$855, 373, MATCH($B$3, resultados!$A$1:$ZZ$1, 0))</f>
        <v/>
      </c>
    </row>
    <row r="380">
      <c r="A380">
        <f>INDEX(resultados!$A$2:$ZZ$855, 374, MATCH($B$1, resultados!$A$1:$ZZ$1, 0))</f>
        <v/>
      </c>
      <c r="B380">
        <f>INDEX(resultados!$A$2:$ZZ$855, 374, MATCH($B$2, resultados!$A$1:$ZZ$1, 0))</f>
        <v/>
      </c>
      <c r="C380">
        <f>INDEX(resultados!$A$2:$ZZ$855, 374, MATCH($B$3, resultados!$A$1:$ZZ$1, 0))</f>
        <v/>
      </c>
    </row>
    <row r="381">
      <c r="A381">
        <f>INDEX(resultados!$A$2:$ZZ$855, 375, MATCH($B$1, resultados!$A$1:$ZZ$1, 0))</f>
        <v/>
      </c>
      <c r="B381">
        <f>INDEX(resultados!$A$2:$ZZ$855, 375, MATCH($B$2, resultados!$A$1:$ZZ$1, 0))</f>
        <v/>
      </c>
      <c r="C381">
        <f>INDEX(resultados!$A$2:$ZZ$855, 375, MATCH($B$3, resultados!$A$1:$ZZ$1, 0))</f>
        <v/>
      </c>
    </row>
    <row r="382">
      <c r="A382">
        <f>INDEX(resultados!$A$2:$ZZ$855, 376, MATCH($B$1, resultados!$A$1:$ZZ$1, 0))</f>
        <v/>
      </c>
      <c r="B382">
        <f>INDEX(resultados!$A$2:$ZZ$855, 376, MATCH($B$2, resultados!$A$1:$ZZ$1, 0))</f>
        <v/>
      </c>
      <c r="C382">
        <f>INDEX(resultados!$A$2:$ZZ$855, 376, MATCH($B$3, resultados!$A$1:$ZZ$1, 0))</f>
        <v/>
      </c>
    </row>
    <row r="383">
      <c r="A383">
        <f>INDEX(resultados!$A$2:$ZZ$855, 377, MATCH($B$1, resultados!$A$1:$ZZ$1, 0))</f>
        <v/>
      </c>
      <c r="B383">
        <f>INDEX(resultados!$A$2:$ZZ$855, 377, MATCH($B$2, resultados!$A$1:$ZZ$1, 0))</f>
        <v/>
      </c>
      <c r="C383">
        <f>INDEX(resultados!$A$2:$ZZ$855, 377, MATCH($B$3, resultados!$A$1:$ZZ$1, 0))</f>
        <v/>
      </c>
    </row>
    <row r="384">
      <c r="A384">
        <f>INDEX(resultados!$A$2:$ZZ$855, 378, MATCH($B$1, resultados!$A$1:$ZZ$1, 0))</f>
        <v/>
      </c>
      <c r="B384">
        <f>INDEX(resultados!$A$2:$ZZ$855, 378, MATCH($B$2, resultados!$A$1:$ZZ$1, 0))</f>
        <v/>
      </c>
      <c r="C384">
        <f>INDEX(resultados!$A$2:$ZZ$855, 378, MATCH($B$3, resultados!$A$1:$ZZ$1, 0))</f>
        <v/>
      </c>
    </row>
    <row r="385">
      <c r="A385">
        <f>INDEX(resultados!$A$2:$ZZ$855, 379, MATCH($B$1, resultados!$A$1:$ZZ$1, 0))</f>
        <v/>
      </c>
      <c r="B385">
        <f>INDEX(resultados!$A$2:$ZZ$855, 379, MATCH($B$2, resultados!$A$1:$ZZ$1, 0))</f>
        <v/>
      </c>
      <c r="C385">
        <f>INDEX(resultados!$A$2:$ZZ$855, 379, MATCH($B$3, resultados!$A$1:$ZZ$1, 0))</f>
        <v/>
      </c>
    </row>
    <row r="386">
      <c r="A386">
        <f>INDEX(resultados!$A$2:$ZZ$855, 380, MATCH($B$1, resultados!$A$1:$ZZ$1, 0))</f>
        <v/>
      </c>
      <c r="B386">
        <f>INDEX(resultados!$A$2:$ZZ$855, 380, MATCH($B$2, resultados!$A$1:$ZZ$1, 0))</f>
        <v/>
      </c>
      <c r="C386">
        <f>INDEX(resultados!$A$2:$ZZ$855, 380, MATCH($B$3, resultados!$A$1:$ZZ$1, 0))</f>
        <v/>
      </c>
    </row>
    <row r="387">
      <c r="A387">
        <f>INDEX(resultados!$A$2:$ZZ$855, 381, MATCH($B$1, resultados!$A$1:$ZZ$1, 0))</f>
        <v/>
      </c>
      <c r="B387">
        <f>INDEX(resultados!$A$2:$ZZ$855, 381, MATCH($B$2, resultados!$A$1:$ZZ$1, 0))</f>
        <v/>
      </c>
      <c r="C387">
        <f>INDEX(resultados!$A$2:$ZZ$855, 381, MATCH($B$3, resultados!$A$1:$ZZ$1, 0))</f>
        <v/>
      </c>
    </row>
    <row r="388">
      <c r="A388">
        <f>INDEX(resultados!$A$2:$ZZ$855, 382, MATCH($B$1, resultados!$A$1:$ZZ$1, 0))</f>
        <v/>
      </c>
      <c r="B388">
        <f>INDEX(resultados!$A$2:$ZZ$855, 382, MATCH($B$2, resultados!$A$1:$ZZ$1, 0))</f>
        <v/>
      </c>
      <c r="C388">
        <f>INDEX(resultados!$A$2:$ZZ$855, 382, MATCH($B$3, resultados!$A$1:$ZZ$1, 0))</f>
        <v/>
      </c>
    </row>
    <row r="389">
      <c r="A389">
        <f>INDEX(resultados!$A$2:$ZZ$855, 383, MATCH($B$1, resultados!$A$1:$ZZ$1, 0))</f>
        <v/>
      </c>
      <c r="B389">
        <f>INDEX(resultados!$A$2:$ZZ$855, 383, MATCH($B$2, resultados!$A$1:$ZZ$1, 0))</f>
        <v/>
      </c>
      <c r="C389">
        <f>INDEX(resultados!$A$2:$ZZ$855, 383, MATCH($B$3, resultados!$A$1:$ZZ$1, 0))</f>
        <v/>
      </c>
    </row>
    <row r="390">
      <c r="A390">
        <f>INDEX(resultados!$A$2:$ZZ$855, 384, MATCH($B$1, resultados!$A$1:$ZZ$1, 0))</f>
        <v/>
      </c>
      <c r="B390">
        <f>INDEX(resultados!$A$2:$ZZ$855, 384, MATCH($B$2, resultados!$A$1:$ZZ$1, 0))</f>
        <v/>
      </c>
      <c r="C390">
        <f>INDEX(resultados!$A$2:$ZZ$855, 384, MATCH($B$3, resultados!$A$1:$ZZ$1, 0))</f>
        <v/>
      </c>
    </row>
    <row r="391">
      <c r="A391">
        <f>INDEX(resultados!$A$2:$ZZ$855, 385, MATCH($B$1, resultados!$A$1:$ZZ$1, 0))</f>
        <v/>
      </c>
      <c r="B391">
        <f>INDEX(resultados!$A$2:$ZZ$855, 385, MATCH($B$2, resultados!$A$1:$ZZ$1, 0))</f>
        <v/>
      </c>
      <c r="C391">
        <f>INDEX(resultados!$A$2:$ZZ$855, 385, MATCH($B$3, resultados!$A$1:$ZZ$1, 0))</f>
        <v/>
      </c>
    </row>
    <row r="392">
      <c r="A392">
        <f>INDEX(resultados!$A$2:$ZZ$855, 386, MATCH($B$1, resultados!$A$1:$ZZ$1, 0))</f>
        <v/>
      </c>
      <c r="B392">
        <f>INDEX(resultados!$A$2:$ZZ$855, 386, MATCH($B$2, resultados!$A$1:$ZZ$1, 0))</f>
        <v/>
      </c>
      <c r="C392">
        <f>INDEX(resultados!$A$2:$ZZ$855, 386, MATCH($B$3, resultados!$A$1:$ZZ$1, 0))</f>
        <v/>
      </c>
    </row>
    <row r="393">
      <c r="A393">
        <f>INDEX(resultados!$A$2:$ZZ$855, 387, MATCH($B$1, resultados!$A$1:$ZZ$1, 0))</f>
        <v/>
      </c>
      <c r="B393">
        <f>INDEX(resultados!$A$2:$ZZ$855, 387, MATCH($B$2, resultados!$A$1:$ZZ$1, 0))</f>
        <v/>
      </c>
      <c r="C393">
        <f>INDEX(resultados!$A$2:$ZZ$855, 387, MATCH($B$3, resultados!$A$1:$ZZ$1, 0))</f>
        <v/>
      </c>
    </row>
    <row r="394">
      <c r="A394">
        <f>INDEX(resultados!$A$2:$ZZ$855, 388, MATCH($B$1, resultados!$A$1:$ZZ$1, 0))</f>
        <v/>
      </c>
      <c r="B394">
        <f>INDEX(resultados!$A$2:$ZZ$855, 388, MATCH($B$2, resultados!$A$1:$ZZ$1, 0))</f>
        <v/>
      </c>
      <c r="C394">
        <f>INDEX(resultados!$A$2:$ZZ$855, 388, MATCH($B$3, resultados!$A$1:$ZZ$1, 0))</f>
        <v/>
      </c>
    </row>
    <row r="395">
      <c r="A395">
        <f>INDEX(resultados!$A$2:$ZZ$855, 389, MATCH($B$1, resultados!$A$1:$ZZ$1, 0))</f>
        <v/>
      </c>
      <c r="B395">
        <f>INDEX(resultados!$A$2:$ZZ$855, 389, MATCH($B$2, resultados!$A$1:$ZZ$1, 0))</f>
        <v/>
      </c>
      <c r="C395">
        <f>INDEX(resultados!$A$2:$ZZ$855, 389, MATCH($B$3, resultados!$A$1:$ZZ$1, 0))</f>
        <v/>
      </c>
    </row>
    <row r="396">
      <c r="A396">
        <f>INDEX(resultados!$A$2:$ZZ$855, 390, MATCH($B$1, resultados!$A$1:$ZZ$1, 0))</f>
        <v/>
      </c>
      <c r="B396">
        <f>INDEX(resultados!$A$2:$ZZ$855, 390, MATCH($B$2, resultados!$A$1:$ZZ$1, 0))</f>
        <v/>
      </c>
      <c r="C396">
        <f>INDEX(resultados!$A$2:$ZZ$855, 390, MATCH($B$3, resultados!$A$1:$ZZ$1, 0))</f>
        <v/>
      </c>
    </row>
    <row r="397">
      <c r="A397">
        <f>INDEX(resultados!$A$2:$ZZ$855, 391, MATCH($B$1, resultados!$A$1:$ZZ$1, 0))</f>
        <v/>
      </c>
      <c r="B397">
        <f>INDEX(resultados!$A$2:$ZZ$855, 391, MATCH($B$2, resultados!$A$1:$ZZ$1, 0))</f>
        <v/>
      </c>
      <c r="C397">
        <f>INDEX(resultados!$A$2:$ZZ$855, 391, MATCH($B$3, resultados!$A$1:$ZZ$1, 0))</f>
        <v/>
      </c>
    </row>
    <row r="398">
      <c r="A398">
        <f>INDEX(resultados!$A$2:$ZZ$855, 392, MATCH($B$1, resultados!$A$1:$ZZ$1, 0))</f>
        <v/>
      </c>
      <c r="B398">
        <f>INDEX(resultados!$A$2:$ZZ$855, 392, MATCH($B$2, resultados!$A$1:$ZZ$1, 0))</f>
        <v/>
      </c>
      <c r="C398">
        <f>INDEX(resultados!$A$2:$ZZ$855, 392, MATCH($B$3, resultados!$A$1:$ZZ$1, 0))</f>
        <v/>
      </c>
    </row>
    <row r="399">
      <c r="A399">
        <f>INDEX(resultados!$A$2:$ZZ$855, 393, MATCH($B$1, resultados!$A$1:$ZZ$1, 0))</f>
        <v/>
      </c>
      <c r="B399">
        <f>INDEX(resultados!$A$2:$ZZ$855, 393, MATCH($B$2, resultados!$A$1:$ZZ$1, 0))</f>
        <v/>
      </c>
      <c r="C399">
        <f>INDEX(resultados!$A$2:$ZZ$855, 393, MATCH($B$3, resultados!$A$1:$ZZ$1, 0))</f>
        <v/>
      </c>
    </row>
    <row r="400">
      <c r="A400">
        <f>INDEX(resultados!$A$2:$ZZ$855, 394, MATCH($B$1, resultados!$A$1:$ZZ$1, 0))</f>
        <v/>
      </c>
      <c r="B400">
        <f>INDEX(resultados!$A$2:$ZZ$855, 394, MATCH($B$2, resultados!$A$1:$ZZ$1, 0))</f>
        <v/>
      </c>
      <c r="C400">
        <f>INDEX(resultados!$A$2:$ZZ$855, 394, MATCH($B$3, resultados!$A$1:$ZZ$1, 0))</f>
        <v/>
      </c>
    </row>
    <row r="401">
      <c r="A401">
        <f>INDEX(resultados!$A$2:$ZZ$855, 395, MATCH($B$1, resultados!$A$1:$ZZ$1, 0))</f>
        <v/>
      </c>
      <c r="B401">
        <f>INDEX(resultados!$A$2:$ZZ$855, 395, MATCH($B$2, resultados!$A$1:$ZZ$1, 0))</f>
        <v/>
      </c>
      <c r="C401">
        <f>INDEX(resultados!$A$2:$ZZ$855, 395, MATCH($B$3, resultados!$A$1:$ZZ$1, 0))</f>
        <v/>
      </c>
    </row>
    <row r="402">
      <c r="A402">
        <f>INDEX(resultados!$A$2:$ZZ$855, 396, MATCH($B$1, resultados!$A$1:$ZZ$1, 0))</f>
        <v/>
      </c>
      <c r="B402">
        <f>INDEX(resultados!$A$2:$ZZ$855, 396, MATCH($B$2, resultados!$A$1:$ZZ$1, 0))</f>
        <v/>
      </c>
      <c r="C402">
        <f>INDEX(resultados!$A$2:$ZZ$855, 396, MATCH($B$3, resultados!$A$1:$ZZ$1, 0))</f>
        <v/>
      </c>
    </row>
    <row r="403">
      <c r="A403">
        <f>INDEX(resultados!$A$2:$ZZ$855, 397, MATCH($B$1, resultados!$A$1:$ZZ$1, 0))</f>
        <v/>
      </c>
      <c r="B403">
        <f>INDEX(resultados!$A$2:$ZZ$855, 397, MATCH($B$2, resultados!$A$1:$ZZ$1, 0))</f>
        <v/>
      </c>
      <c r="C403">
        <f>INDEX(resultados!$A$2:$ZZ$855, 397, MATCH($B$3, resultados!$A$1:$ZZ$1, 0))</f>
        <v/>
      </c>
    </row>
    <row r="404">
      <c r="A404">
        <f>INDEX(resultados!$A$2:$ZZ$855, 398, MATCH($B$1, resultados!$A$1:$ZZ$1, 0))</f>
        <v/>
      </c>
      <c r="B404">
        <f>INDEX(resultados!$A$2:$ZZ$855, 398, MATCH($B$2, resultados!$A$1:$ZZ$1, 0))</f>
        <v/>
      </c>
      <c r="C404">
        <f>INDEX(resultados!$A$2:$ZZ$855, 398, MATCH($B$3, resultados!$A$1:$ZZ$1, 0))</f>
        <v/>
      </c>
    </row>
    <row r="405">
      <c r="A405">
        <f>INDEX(resultados!$A$2:$ZZ$855, 399, MATCH($B$1, resultados!$A$1:$ZZ$1, 0))</f>
        <v/>
      </c>
      <c r="B405">
        <f>INDEX(resultados!$A$2:$ZZ$855, 399, MATCH($B$2, resultados!$A$1:$ZZ$1, 0))</f>
        <v/>
      </c>
      <c r="C405">
        <f>INDEX(resultados!$A$2:$ZZ$855, 399, MATCH($B$3, resultados!$A$1:$ZZ$1, 0))</f>
        <v/>
      </c>
    </row>
    <row r="406">
      <c r="A406">
        <f>INDEX(resultados!$A$2:$ZZ$855, 400, MATCH($B$1, resultados!$A$1:$ZZ$1, 0))</f>
        <v/>
      </c>
      <c r="B406">
        <f>INDEX(resultados!$A$2:$ZZ$855, 400, MATCH($B$2, resultados!$A$1:$ZZ$1, 0))</f>
        <v/>
      </c>
      <c r="C406">
        <f>INDEX(resultados!$A$2:$ZZ$855, 400, MATCH($B$3, resultados!$A$1:$ZZ$1, 0))</f>
        <v/>
      </c>
    </row>
    <row r="407">
      <c r="A407">
        <f>INDEX(resultados!$A$2:$ZZ$855, 401, MATCH($B$1, resultados!$A$1:$ZZ$1, 0))</f>
        <v/>
      </c>
      <c r="B407">
        <f>INDEX(resultados!$A$2:$ZZ$855, 401, MATCH($B$2, resultados!$A$1:$ZZ$1, 0))</f>
        <v/>
      </c>
      <c r="C407">
        <f>INDEX(resultados!$A$2:$ZZ$855, 401, MATCH($B$3, resultados!$A$1:$ZZ$1, 0))</f>
        <v/>
      </c>
    </row>
    <row r="408">
      <c r="A408">
        <f>INDEX(resultados!$A$2:$ZZ$855, 402, MATCH($B$1, resultados!$A$1:$ZZ$1, 0))</f>
        <v/>
      </c>
      <c r="B408">
        <f>INDEX(resultados!$A$2:$ZZ$855, 402, MATCH($B$2, resultados!$A$1:$ZZ$1, 0))</f>
        <v/>
      </c>
      <c r="C408">
        <f>INDEX(resultados!$A$2:$ZZ$855, 402, MATCH($B$3, resultados!$A$1:$ZZ$1, 0))</f>
        <v/>
      </c>
    </row>
    <row r="409">
      <c r="A409">
        <f>INDEX(resultados!$A$2:$ZZ$855, 403, MATCH($B$1, resultados!$A$1:$ZZ$1, 0))</f>
        <v/>
      </c>
      <c r="B409">
        <f>INDEX(resultados!$A$2:$ZZ$855, 403, MATCH($B$2, resultados!$A$1:$ZZ$1, 0))</f>
        <v/>
      </c>
      <c r="C409">
        <f>INDEX(resultados!$A$2:$ZZ$855, 403, MATCH($B$3, resultados!$A$1:$ZZ$1, 0))</f>
        <v/>
      </c>
    </row>
    <row r="410">
      <c r="A410">
        <f>INDEX(resultados!$A$2:$ZZ$855, 404, MATCH($B$1, resultados!$A$1:$ZZ$1, 0))</f>
        <v/>
      </c>
      <c r="B410">
        <f>INDEX(resultados!$A$2:$ZZ$855, 404, MATCH($B$2, resultados!$A$1:$ZZ$1, 0))</f>
        <v/>
      </c>
      <c r="C410">
        <f>INDEX(resultados!$A$2:$ZZ$855, 404, MATCH($B$3, resultados!$A$1:$ZZ$1, 0))</f>
        <v/>
      </c>
    </row>
    <row r="411">
      <c r="A411">
        <f>INDEX(resultados!$A$2:$ZZ$855, 405, MATCH($B$1, resultados!$A$1:$ZZ$1, 0))</f>
        <v/>
      </c>
      <c r="B411">
        <f>INDEX(resultados!$A$2:$ZZ$855, 405, MATCH($B$2, resultados!$A$1:$ZZ$1, 0))</f>
        <v/>
      </c>
      <c r="C411">
        <f>INDEX(resultados!$A$2:$ZZ$855, 405, MATCH($B$3, resultados!$A$1:$ZZ$1, 0))</f>
        <v/>
      </c>
    </row>
    <row r="412">
      <c r="A412">
        <f>INDEX(resultados!$A$2:$ZZ$855, 406, MATCH($B$1, resultados!$A$1:$ZZ$1, 0))</f>
        <v/>
      </c>
      <c r="B412">
        <f>INDEX(resultados!$A$2:$ZZ$855, 406, MATCH($B$2, resultados!$A$1:$ZZ$1, 0))</f>
        <v/>
      </c>
      <c r="C412">
        <f>INDEX(resultados!$A$2:$ZZ$855, 406, MATCH($B$3, resultados!$A$1:$ZZ$1, 0))</f>
        <v/>
      </c>
    </row>
    <row r="413">
      <c r="A413">
        <f>INDEX(resultados!$A$2:$ZZ$855, 407, MATCH($B$1, resultados!$A$1:$ZZ$1, 0))</f>
        <v/>
      </c>
      <c r="B413">
        <f>INDEX(resultados!$A$2:$ZZ$855, 407, MATCH($B$2, resultados!$A$1:$ZZ$1, 0))</f>
        <v/>
      </c>
      <c r="C413">
        <f>INDEX(resultados!$A$2:$ZZ$855, 407, MATCH($B$3, resultados!$A$1:$ZZ$1, 0))</f>
        <v/>
      </c>
    </row>
    <row r="414">
      <c r="A414">
        <f>INDEX(resultados!$A$2:$ZZ$855, 408, MATCH($B$1, resultados!$A$1:$ZZ$1, 0))</f>
        <v/>
      </c>
      <c r="B414">
        <f>INDEX(resultados!$A$2:$ZZ$855, 408, MATCH($B$2, resultados!$A$1:$ZZ$1, 0))</f>
        <v/>
      </c>
      <c r="C414">
        <f>INDEX(resultados!$A$2:$ZZ$855, 408, MATCH($B$3, resultados!$A$1:$ZZ$1, 0))</f>
        <v/>
      </c>
    </row>
    <row r="415">
      <c r="A415">
        <f>INDEX(resultados!$A$2:$ZZ$855, 409, MATCH($B$1, resultados!$A$1:$ZZ$1, 0))</f>
        <v/>
      </c>
      <c r="B415">
        <f>INDEX(resultados!$A$2:$ZZ$855, 409, MATCH($B$2, resultados!$A$1:$ZZ$1, 0))</f>
        <v/>
      </c>
      <c r="C415">
        <f>INDEX(resultados!$A$2:$ZZ$855, 409, MATCH($B$3, resultados!$A$1:$ZZ$1, 0))</f>
        <v/>
      </c>
    </row>
    <row r="416">
      <c r="A416">
        <f>INDEX(resultados!$A$2:$ZZ$855, 410, MATCH($B$1, resultados!$A$1:$ZZ$1, 0))</f>
        <v/>
      </c>
      <c r="B416">
        <f>INDEX(resultados!$A$2:$ZZ$855, 410, MATCH($B$2, resultados!$A$1:$ZZ$1, 0))</f>
        <v/>
      </c>
      <c r="C416">
        <f>INDEX(resultados!$A$2:$ZZ$855, 410, MATCH($B$3, resultados!$A$1:$ZZ$1, 0))</f>
        <v/>
      </c>
    </row>
    <row r="417">
      <c r="A417">
        <f>INDEX(resultados!$A$2:$ZZ$855, 411, MATCH($B$1, resultados!$A$1:$ZZ$1, 0))</f>
        <v/>
      </c>
      <c r="B417">
        <f>INDEX(resultados!$A$2:$ZZ$855, 411, MATCH($B$2, resultados!$A$1:$ZZ$1, 0))</f>
        <v/>
      </c>
      <c r="C417">
        <f>INDEX(resultados!$A$2:$ZZ$855, 411, MATCH($B$3, resultados!$A$1:$ZZ$1, 0))</f>
        <v/>
      </c>
    </row>
    <row r="418">
      <c r="A418">
        <f>INDEX(resultados!$A$2:$ZZ$855, 412, MATCH($B$1, resultados!$A$1:$ZZ$1, 0))</f>
        <v/>
      </c>
      <c r="B418">
        <f>INDEX(resultados!$A$2:$ZZ$855, 412, MATCH($B$2, resultados!$A$1:$ZZ$1, 0))</f>
        <v/>
      </c>
      <c r="C418">
        <f>INDEX(resultados!$A$2:$ZZ$855, 412, MATCH($B$3, resultados!$A$1:$ZZ$1, 0))</f>
        <v/>
      </c>
    </row>
    <row r="419">
      <c r="A419">
        <f>INDEX(resultados!$A$2:$ZZ$855, 413, MATCH($B$1, resultados!$A$1:$ZZ$1, 0))</f>
        <v/>
      </c>
      <c r="B419">
        <f>INDEX(resultados!$A$2:$ZZ$855, 413, MATCH($B$2, resultados!$A$1:$ZZ$1, 0))</f>
        <v/>
      </c>
      <c r="C419">
        <f>INDEX(resultados!$A$2:$ZZ$855, 413, MATCH($B$3, resultados!$A$1:$ZZ$1, 0))</f>
        <v/>
      </c>
    </row>
    <row r="420">
      <c r="A420">
        <f>INDEX(resultados!$A$2:$ZZ$855, 414, MATCH($B$1, resultados!$A$1:$ZZ$1, 0))</f>
        <v/>
      </c>
      <c r="B420">
        <f>INDEX(resultados!$A$2:$ZZ$855, 414, MATCH($B$2, resultados!$A$1:$ZZ$1, 0))</f>
        <v/>
      </c>
      <c r="C420">
        <f>INDEX(resultados!$A$2:$ZZ$855, 414, MATCH($B$3, resultados!$A$1:$ZZ$1, 0))</f>
        <v/>
      </c>
    </row>
    <row r="421">
      <c r="A421">
        <f>INDEX(resultados!$A$2:$ZZ$855, 415, MATCH($B$1, resultados!$A$1:$ZZ$1, 0))</f>
        <v/>
      </c>
      <c r="B421">
        <f>INDEX(resultados!$A$2:$ZZ$855, 415, MATCH($B$2, resultados!$A$1:$ZZ$1, 0))</f>
        <v/>
      </c>
      <c r="C421">
        <f>INDEX(resultados!$A$2:$ZZ$855, 415, MATCH($B$3, resultados!$A$1:$ZZ$1, 0))</f>
        <v/>
      </c>
    </row>
    <row r="422">
      <c r="A422">
        <f>INDEX(resultados!$A$2:$ZZ$855, 416, MATCH($B$1, resultados!$A$1:$ZZ$1, 0))</f>
        <v/>
      </c>
      <c r="B422">
        <f>INDEX(resultados!$A$2:$ZZ$855, 416, MATCH($B$2, resultados!$A$1:$ZZ$1, 0))</f>
        <v/>
      </c>
      <c r="C422">
        <f>INDEX(resultados!$A$2:$ZZ$855, 416, MATCH($B$3, resultados!$A$1:$ZZ$1, 0))</f>
        <v/>
      </c>
    </row>
    <row r="423">
      <c r="A423">
        <f>INDEX(resultados!$A$2:$ZZ$855, 417, MATCH($B$1, resultados!$A$1:$ZZ$1, 0))</f>
        <v/>
      </c>
      <c r="B423">
        <f>INDEX(resultados!$A$2:$ZZ$855, 417, MATCH($B$2, resultados!$A$1:$ZZ$1, 0))</f>
        <v/>
      </c>
      <c r="C423">
        <f>INDEX(resultados!$A$2:$ZZ$855, 417, MATCH($B$3, resultados!$A$1:$ZZ$1, 0))</f>
        <v/>
      </c>
    </row>
    <row r="424">
      <c r="A424">
        <f>INDEX(resultados!$A$2:$ZZ$855, 418, MATCH($B$1, resultados!$A$1:$ZZ$1, 0))</f>
        <v/>
      </c>
      <c r="B424">
        <f>INDEX(resultados!$A$2:$ZZ$855, 418, MATCH($B$2, resultados!$A$1:$ZZ$1, 0))</f>
        <v/>
      </c>
      <c r="C424">
        <f>INDEX(resultados!$A$2:$ZZ$855, 418, MATCH($B$3, resultados!$A$1:$ZZ$1, 0))</f>
        <v/>
      </c>
    </row>
    <row r="425">
      <c r="A425">
        <f>INDEX(resultados!$A$2:$ZZ$855, 419, MATCH($B$1, resultados!$A$1:$ZZ$1, 0))</f>
        <v/>
      </c>
      <c r="B425">
        <f>INDEX(resultados!$A$2:$ZZ$855, 419, MATCH($B$2, resultados!$A$1:$ZZ$1, 0))</f>
        <v/>
      </c>
      <c r="C425">
        <f>INDEX(resultados!$A$2:$ZZ$855, 419, MATCH($B$3, resultados!$A$1:$ZZ$1, 0))</f>
        <v/>
      </c>
    </row>
    <row r="426">
      <c r="A426">
        <f>INDEX(resultados!$A$2:$ZZ$855, 420, MATCH($B$1, resultados!$A$1:$ZZ$1, 0))</f>
        <v/>
      </c>
      <c r="B426">
        <f>INDEX(resultados!$A$2:$ZZ$855, 420, MATCH($B$2, resultados!$A$1:$ZZ$1, 0))</f>
        <v/>
      </c>
      <c r="C426">
        <f>INDEX(resultados!$A$2:$ZZ$855, 420, MATCH($B$3, resultados!$A$1:$ZZ$1, 0))</f>
        <v/>
      </c>
    </row>
    <row r="427">
      <c r="A427">
        <f>INDEX(resultados!$A$2:$ZZ$855, 421, MATCH($B$1, resultados!$A$1:$ZZ$1, 0))</f>
        <v/>
      </c>
      <c r="B427">
        <f>INDEX(resultados!$A$2:$ZZ$855, 421, MATCH($B$2, resultados!$A$1:$ZZ$1, 0))</f>
        <v/>
      </c>
      <c r="C427">
        <f>INDEX(resultados!$A$2:$ZZ$855, 421, MATCH($B$3, resultados!$A$1:$ZZ$1, 0))</f>
        <v/>
      </c>
    </row>
    <row r="428">
      <c r="A428">
        <f>INDEX(resultados!$A$2:$ZZ$855, 422, MATCH($B$1, resultados!$A$1:$ZZ$1, 0))</f>
        <v/>
      </c>
      <c r="B428">
        <f>INDEX(resultados!$A$2:$ZZ$855, 422, MATCH($B$2, resultados!$A$1:$ZZ$1, 0))</f>
        <v/>
      </c>
      <c r="C428">
        <f>INDEX(resultados!$A$2:$ZZ$855, 422, MATCH($B$3, resultados!$A$1:$ZZ$1, 0))</f>
        <v/>
      </c>
    </row>
    <row r="429">
      <c r="A429">
        <f>INDEX(resultados!$A$2:$ZZ$855, 423, MATCH($B$1, resultados!$A$1:$ZZ$1, 0))</f>
        <v/>
      </c>
      <c r="B429">
        <f>INDEX(resultados!$A$2:$ZZ$855, 423, MATCH($B$2, resultados!$A$1:$ZZ$1, 0))</f>
        <v/>
      </c>
      <c r="C429">
        <f>INDEX(resultados!$A$2:$ZZ$855, 423, MATCH($B$3, resultados!$A$1:$ZZ$1, 0))</f>
        <v/>
      </c>
    </row>
    <row r="430">
      <c r="A430">
        <f>INDEX(resultados!$A$2:$ZZ$855, 424, MATCH($B$1, resultados!$A$1:$ZZ$1, 0))</f>
        <v/>
      </c>
      <c r="B430">
        <f>INDEX(resultados!$A$2:$ZZ$855, 424, MATCH($B$2, resultados!$A$1:$ZZ$1, 0))</f>
        <v/>
      </c>
      <c r="C430">
        <f>INDEX(resultados!$A$2:$ZZ$855, 424, MATCH($B$3, resultados!$A$1:$ZZ$1, 0))</f>
        <v/>
      </c>
    </row>
    <row r="431">
      <c r="A431">
        <f>INDEX(resultados!$A$2:$ZZ$855, 425, MATCH($B$1, resultados!$A$1:$ZZ$1, 0))</f>
        <v/>
      </c>
      <c r="B431">
        <f>INDEX(resultados!$A$2:$ZZ$855, 425, MATCH($B$2, resultados!$A$1:$ZZ$1, 0))</f>
        <v/>
      </c>
      <c r="C431">
        <f>INDEX(resultados!$A$2:$ZZ$855, 425, MATCH($B$3, resultados!$A$1:$ZZ$1, 0))</f>
        <v/>
      </c>
    </row>
    <row r="432">
      <c r="A432">
        <f>INDEX(resultados!$A$2:$ZZ$855, 426, MATCH($B$1, resultados!$A$1:$ZZ$1, 0))</f>
        <v/>
      </c>
      <c r="B432">
        <f>INDEX(resultados!$A$2:$ZZ$855, 426, MATCH($B$2, resultados!$A$1:$ZZ$1, 0))</f>
        <v/>
      </c>
      <c r="C432">
        <f>INDEX(resultados!$A$2:$ZZ$855, 426, MATCH($B$3, resultados!$A$1:$ZZ$1, 0))</f>
        <v/>
      </c>
    </row>
    <row r="433">
      <c r="A433">
        <f>INDEX(resultados!$A$2:$ZZ$855, 427, MATCH($B$1, resultados!$A$1:$ZZ$1, 0))</f>
        <v/>
      </c>
      <c r="B433">
        <f>INDEX(resultados!$A$2:$ZZ$855, 427, MATCH($B$2, resultados!$A$1:$ZZ$1, 0))</f>
        <v/>
      </c>
      <c r="C433">
        <f>INDEX(resultados!$A$2:$ZZ$855, 427, MATCH($B$3, resultados!$A$1:$ZZ$1, 0))</f>
        <v/>
      </c>
    </row>
    <row r="434">
      <c r="A434">
        <f>INDEX(resultados!$A$2:$ZZ$855, 428, MATCH($B$1, resultados!$A$1:$ZZ$1, 0))</f>
        <v/>
      </c>
      <c r="B434">
        <f>INDEX(resultados!$A$2:$ZZ$855, 428, MATCH($B$2, resultados!$A$1:$ZZ$1, 0))</f>
        <v/>
      </c>
      <c r="C434">
        <f>INDEX(resultados!$A$2:$ZZ$855, 428, MATCH($B$3, resultados!$A$1:$ZZ$1, 0))</f>
        <v/>
      </c>
    </row>
    <row r="435">
      <c r="A435">
        <f>INDEX(resultados!$A$2:$ZZ$855, 429, MATCH($B$1, resultados!$A$1:$ZZ$1, 0))</f>
        <v/>
      </c>
      <c r="B435">
        <f>INDEX(resultados!$A$2:$ZZ$855, 429, MATCH($B$2, resultados!$A$1:$ZZ$1, 0))</f>
        <v/>
      </c>
      <c r="C435">
        <f>INDEX(resultados!$A$2:$ZZ$855, 429, MATCH($B$3, resultados!$A$1:$ZZ$1, 0))</f>
        <v/>
      </c>
    </row>
    <row r="436">
      <c r="A436">
        <f>INDEX(resultados!$A$2:$ZZ$855, 430, MATCH($B$1, resultados!$A$1:$ZZ$1, 0))</f>
        <v/>
      </c>
      <c r="B436">
        <f>INDEX(resultados!$A$2:$ZZ$855, 430, MATCH($B$2, resultados!$A$1:$ZZ$1, 0))</f>
        <v/>
      </c>
      <c r="C436">
        <f>INDEX(resultados!$A$2:$ZZ$855, 430, MATCH($B$3, resultados!$A$1:$ZZ$1, 0))</f>
        <v/>
      </c>
    </row>
    <row r="437">
      <c r="A437">
        <f>INDEX(resultados!$A$2:$ZZ$855, 431, MATCH($B$1, resultados!$A$1:$ZZ$1, 0))</f>
        <v/>
      </c>
      <c r="B437">
        <f>INDEX(resultados!$A$2:$ZZ$855, 431, MATCH($B$2, resultados!$A$1:$ZZ$1, 0))</f>
        <v/>
      </c>
      <c r="C437">
        <f>INDEX(resultados!$A$2:$ZZ$855, 431, MATCH($B$3, resultados!$A$1:$ZZ$1, 0))</f>
        <v/>
      </c>
    </row>
    <row r="438">
      <c r="A438">
        <f>INDEX(resultados!$A$2:$ZZ$855, 432, MATCH($B$1, resultados!$A$1:$ZZ$1, 0))</f>
        <v/>
      </c>
      <c r="B438">
        <f>INDEX(resultados!$A$2:$ZZ$855, 432, MATCH($B$2, resultados!$A$1:$ZZ$1, 0))</f>
        <v/>
      </c>
      <c r="C438">
        <f>INDEX(resultados!$A$2:$ZZ$855, 432, MATCH($B$3, resultados!$A$1:$ZZ$1, 0))</f>
        <v/>
      </c>
    </row>
    <row r="439">
      <c r="A439">
        <f>INDEX(resultados!$A$2:$ZZ$855, 433, MATCH($B$1, resultados!$A$1:$ZZ$1, 0))</f>
        <v/>
      </c>
      <c r="B439">
        <f>INDEX(resultados!$A$2:$ZZ$855, 433, MATCH($B$2, resultados!$A$1:$ZZ$1, 0))</f>
        <v/>
      </c>
      <c r="C439">
        <f>INDEX(resultados!$A$2:$ZZ$855, 433, MATCH($B$3, resultados!$A$1:$ZZ$1, 0))</f>
        <v/>
      </c>
    </row>
    <row r="440">
      <c r="A440">
        <f>INDEX(resultados!$A$2:$ZZ$855, 434, MATCH($B$1, resultados!$A$1:$ZZ$1, 0))</f>
        <v/>
      </c>
      <c r="B440">
        <f>INDEX(resultados!$A$2:$ZZ$855, 434, MATCH($B$2, resultados!$A$1:$ZZ$1, 0))</f>
        <v/>
      </c>
      <c r="C440">
        <f>INDEX(resultados!$A$2:$ZZ$855, 434, MATCH($B$3, resultados!$A$1:$ZZ$1, 0))</f>
        <v/>
      </c>
    </row>
    <row r="441">
      <c r="A441">
        <f>INDEX(resultados!$A$2:$ZZ$855, 435, MATCH($B$1, resultados!$A$1:$ZZ$1, 0))</f>
        <v/>
      </c>
      <c r="B441">
        <f>INDEX(resultados!$A$2:$ZZ$855, 435, MATCH($B$2, resultados!$A$1:$ZZ$1, 0))</f>
        <v/>
      </c>
      <c r="C441">
        <f>INDEX(resultados!$A$2:$ZZ$855, 435, MATCH($B$3, resultados!$A$1:$ZZ$1, 0))</f>
        <v/>
      </c>
    </row>
    <row r="442">
      <c r="A442">
        <f>INDEX(resultados!$A$2:$ZZ$855, 436, MATCH($B$1, resultados!$A$1:$ZZ$1, 0))</f>
        <v/>
      </c>
      <c r="B442">
        <f>INDEX(resultados!$A$2:$ZZ$855, 436, MATCH($B$2, resultados!$A$1:$ZZ$1, 0))</f>
        <v/>
      </c>
      <c r="C442">
        <f>INDEX(resultados!$A$2:$ZZ$855, 436, MATCH($B$3, resultados!$A$1:$ZZ$1, 0))</f>
        <v/>
      </c>
    </row>
    <row r="443">
      <c r="A443">
        <f>INDEX(resultados!$A$2:$ZZ$855, 437, MATCH($B$1, resultados!$A$1:$ZZ$1, 0))</f>
        <v/>
      </c>
      <c r="B443">
        <f>INDEX(resultados!$A$2:$ZZ$855, 437, MATCH($B$2, resultados!$A$1:$ZZ$1, 0))</f>
        <v/>
      </c>
      <c r="C443">
        <f>INDEX(resultados!$A$2:$ZZ$855, 437, MATCH($B$3, resultados!$A$1:$ZZ$1, 0))</f>
        <v/>
      </c>
    </row>
    <row r="444">
      <c r="A444">
        <f>INDEX(resultados!$A$2:$ZZ$855, 438, MATCH($B$1, resultados!$A$1:$ZZ$1, 0))</f>
        <v/>
      </c>
      <c r="B444">
        <f>INDEX(resultados!$A$2:$ZZ$855, 438, MATCH($B$2, resultados!$A$1:$ZZ$1, 0))</f>
        <v/>
      </c>
      <c r="C444">
        <f>INDEX(resultados!$A$2:$ZZ$855, 438, MATCH($B$3, resultados!$A$1:$ZZ$1, 0))</f>
        <v/>
      </c>
    </row>
    <row r="445">
      <c r="A445">
        <f>INDEX(resultados!$A$2:$ZZ$855, 439, MATCH($B$1, resultados!$A$1:$ZZ$1, 0))</f>
        <v/>
      </c>
      <c r="B445">
        <f>INDEX(resultados!$A$2:$ZZ$855, 439, MATCH($B$2, resultados!$A$1:$ZZ$1, 0))</f>
        <v/>
      </c>
      <c r="C445">
        <f>INDEX(resultados!$A$2:$ZZ$855, 439, MATCH($B$3, resultados!$A$1:$ZZ$1, 0))</f>
        <v/>
      </c>
    </row>
    <row r="446">
      <c r="A446">
        <f>INDEX(resultados!$A$2:$ZZ$855, 440, MATCH($B$1, resultados!$A$1:$ZZ$1, 0))</f>
        <v/>
      </c>
      <c r="B446">
        <f>INDEX(resultados!$A$2:$ZZ$855, 440, MATCH($B$2, resultados!$A$1:$ZZ$1, 0))</f>
        <v/>
      </c>
      <c r="C446">
        <f>INDEX(resultados!$A$2:$ZZ$855, 440, MATCH($B$3, resultados!$A$1:$ZZ$1, 0))</f>
        <v/>
      </c>
    </row>
    <row r="447">
      <c r="A447">
        <f>INDEX(resultados!$A$2:$ZZ$855, 441, MATCH($B$1, resultados!$A$1:$ZZ$1, 0))</f>
        <v/>
      </c>
      <c r="B447">
        <f>INDEX(resultados!$A$2:$ZZ$855, 441, MATCH($B$2, resultados!$A$1:$ZZ$1, 0))</f>
        <v/>
      </c>
      <c r="C447">
        <f>INDEX(resultados!$A$2:$ZZ$855, 441, MATCH($B$3, resultados!$A$1:$ZZ$1, 0))</f>
        <v/>
      </c>
    </row>
    <row r="448">
      <c r="A448">
        <f>INDEX(resultados!$A$2:$ZZ$855, 442, MATCH($B$1, resultados!$A$1:$ZZ$1, 0))</f>
        <v/>
      </c>
      <c r="B448">
        <f>INDEX(resultados!$A$2:$ZZ$855, 442, MATCH($B$2, resultados!$A$1:$ZZ$1, 0))</f>
        <v/>
      </c>
      <c r="C448">
        <f>INDEX(resultados!$A$2:$ZZ$855, 442, MATCH($B$3, resultados!$A$1:$ZZ$1, 0))</f>
        <v/>
      </c>
    </row>
    <row r="449">
      <c r="A449">
        <f>INDEX(resultados!$A$2:$ZZ$855, 443, MATCH($B$1, resultados!$A$1:$ZZ$1, 0))</f>
        <v/>
      </c>
      <c r="B449">
        <f>INDEX(resultados!$A$2:$ZZ$855, 443, MATCH($B$2, resultados!$A$1:$ZZ$1, 0))</f>
        <v/>
      </c>
      <c r="C449">
        <f>INDEX(resultados!$A$2:$ZZ$855, 443, MATCH($B$3, resultados!$A$1:$ZZ$1, 0))</f>
        <v/>
      </c>
    </row>
    <row r="450">
      <c r="A450">
        <f>INDEX(resultados!$A$2:$ZZ$855, 444, MATCH($B$1, resultados!$A$1:$ZZ$1, 0))</f>
        <v/>
      </c>
      <c r="B450">
        <f>INDEX(resultados!$A$2:$ZZ$855, 444, MATCH($B$2, resultados!$A$1:$ZZ$1, 0))</f>
        <v/>
      </c>
      <c r="C450">
        <f>INDEX(resultados!$A$2:$ZZ$855, 444, MATCH($B$3, resultados!$A$1:$ZZ$1, 0))</f>
        <v/>
      </c>
    </row>
    <row r="451">
      <c r="A451">
        <f>INDEX(resultados!$A$2:$ZZ$855, 445, MATCH($B$1, resultados!$A$1:$ZZ$1, 0))</f>
        <v/>
      </c>
      <c r="B451">
        <f>INDEX(resultados!$A$2:$ZZ$855, 445, MATCH($B$2, resultados!$A$1:$ZZ$1, 0))</f>
        <v/>
      </c>
      <c r="C451">
        <f>INDEX(resultados!$A$2:$ZZ$855, 445, MATCH($B$3, resultados!$A$1:$ZZ$1, 0))</f>
        <v/>
      </c>
    </row>
    <row r="452">
      <c r="A452">
        <f>INDEX(resultados!$A$2:$ZZ$855, 446, MATCH($B$1, resultados!$A$1:$ZZ$1, 0))</f>
        <v/>
      </c>
      <c r="B452">
        <f>INDEX(resultados!$A$2:$ZZ$855, 446, MATCH($B$2, resultados!$A$1:$ZZ$1, 0))</f>
        <v/>
      </c>
      <c r="C452">
        <f>INDEX(resultados!$A$2:$ZZ$855, 446, MATCH($B$3, resultados!$A$1:$ZZ$1, 0))</f>
        <v/>
      </c>
    </row>
    <row r="453">
      <c r="A453">
        <f>INDEX(resultados!$A$2:$ZZ$855, 447, MATCH($B$1, resultados!$A$1:$ZZ$1, 0))</f>
        <v/>
      </c>
      <c r="B453">
        <f>INDEX(resultados!$A$2:$ZZ$855, 447, MATCH($B$2, resultados!$A$1:$ZZ$1, 0))</f>
        <v/>
      </c>
      <c r="C453">
        <f>INDEX(resultados!$A$2:$ZZ$855, 447, MATCH($B$3, resultados!$A$1:$ZZ$1, 0))</f>
        <v/>
      </c>
    </row>
    <row r="454">
      <c r="A454">
        <f>INDEX(resultados!$A$2:$ZZ$855, 448, MATCH($B$1, resultados!$A$1:$ZZ$1, 0))</f>
        <v/>
      </c>
      <c r="B454">
        <f>INDEX(resultados!$A$2:$ZZ$855, 448, MATCH($B$2, resultados!$A$1:$ZZ$1, 0))</f>
        <v/>
      </c>
      <c r="C454">
        <f>INDEX(resultados!$A$2:$ZZ$855, 448, MATCH($B$3, resultados!$A$1:$ZZ$1, 0))</f>
        <v/>
      </c>
    </row>
    <row r="455">
      <c r="A455">
        <f>INDEX(resultados!$A$2:$ZZ$855, 449, MATCH($B$1, resultados!$A$1:$ZZ$1, 0))</f>
        <v/>
      </c>
      <c r="B455">
        <f>INDEX(resultados!$A$2:$ZZ$855, 449, MATCH($B$2, resultados!$A$1:$ZZ$1, 0))</f>
        <v/>
      </c>
      <c r="C455">
        <f>INDEX(resultados!$A$2:$ZZ$855, 449, MATCH($B$3, resultados!$A$1:$ZZ$1, 0))</f>
        <v/>
      </c>
    </row>
    <row r="456">
      <c r="A456">
        <f>INDEX(resultados!$A$2:$ZZ$855, 450, MATCH($B$1, resultados!$A$1:$ZZ$1, 0))</f>
        <v/>
      </c>
      <c r="B456">
        <f>INDEX(resultados!$A$2:$ZZ$855, 450, MATCH($B$2, resultados!$A$1:$ZZ$1, 0))</f>
        <v/>
      </c>
      <c r="C456">
        <f>INDEX(resultados!$A$2:$ZZ$855, 450, MATCH($B$3, resultados!$A$1:$ZZ$1, 0))</f>
        <v/>
      </c>
    </row>
    <row r="457">
      <c r="A457">
        <f>INDEX(resultados!$A$2:$ZZ$855, 451, MATCH($B$1, resultados!$A$1:$ZZ$1, 0))</f>
        <v/>
      </c>
      <c r="B457">
        <f>INDEX(resultados!$A$2:$ZZ$855, 451, MATCH($B$2, resultados!$A$1:$ZZ$1, 0))</f>
        <v/>
      </c>
      <c r="C457">
        <f>INDEX(resultados!$A$2:$ZZ$855, 451, MATCH($B$3, resultados!$A$1:$ZZ$1, 0))</f>
        <v/>
      </c>
    </row>
    <row r="458">
      <c r="A458">
        <f>INDEX(resultados!$A$2:$ZZ$855, 452, MATCH($B$1, resultados!$A$1:$ZZ$1, 0))</f>
        <v/>
      </c>
      <c r="B458">
        <f>INDEX(resultados!$A$2:$ZZ$855, 452, MATCH($B$2, resultados!$A$1:$ZZ$1, 0))</f>
        <v/>
      </c>
      <c r="C458">
        <f>INDEX(resultados!$A$2:$ZZ$855, 452, MATCH($B$3, resultados!$A$1:$ZZ$1, 0))</f>
        <v/>
      </c>
    </row>
    <row r="459">
      <c r="A459">
        <f>INDEX(resultados!$A$2:$ZZ$855, 453, MATCH($B$1, resultados!$A$1:$ZZ$1, 0))</f>
        <v/>
      </c>
      <c r="B459">
        <f>INDEX(resultados!$A$2:$ZZ$855, 453, MATCH($B$2, resultados!$A$1:$ZZ$1, 0))</f>
        <v/>
      </c>
      <c r="C459">
        <f>INDEX(resultados!$A$2:$ZZ$855, 453, MATCH($B$3, resultados!$A$1:$ZZ$1, 0))</f>
        <v/>
      </c>
    </row>
    <row r="460">
      <c r="A460">
        <f>INDEX(resultados!$A$2:$ZZ$855, 454, MATCH($B$1, resultados!$A$1:$ZZ$1, 0))</f>
        <v/>
      </c>
      <c r="B460">
        <f>INDEX(resultados!$A$2:$ZZ$855, 454, MATCH($B$2, resultados!$A$1:$ZZ$1, 0))</f>
        <v/>
      </c>
      <c r="C460">
        <f>INDEX(resultados!$A$2:$ZZ$855, 454, MATCH($B$3, resultados!$A$1:$ZZ$1, 0))</f>
        <v/>
      </c>
    </row>
    <row r="461">
      <c r="A461">
        <f>INDEX(resultados!$A$2:$ZZ$855, 455, MATCH($B$1, resultados!$A$1:$ZZ$1, 0))</f>
        <v/>
      </c>
      <c r="B461">
        <f>INDEX(resultados!$A$2:$ZZ$855, 455, MATCH($B$2, resultados!$A$1:$ZZ$1, 0))</f>
        <v/>
      </c>
      <c r="C461">
        <f>INDEX(resultados!$A$2:$ZZ$855, 455, MATCH($B$3, resultados!$A$1:$ZZ$1, 0))</f>
        <v/>
      </c>
    </row>
    <row r="462">
      <c r="A462">
        <f>INDEX(resultados!$A$2:$ZZ$855, 456, MATCH($B$1, resultados!$A$1:$ZZ$1, 0))</f>
        <v/>
      </c>
      <c r="B462">
        <f>INDEX(resultados!$A$2:$ZZ$855, 456, MATCH($B$2, resultados!$A$1:$ZZ$1, 0))</f>
        <v/>
      </c>
      <c r="C462">
        <f>INDEX(resultados!$A$2:$ZZ$855, 456, MATCH($B$3, resultados!$A$1:$ZZ$1, 0))</f>
        <v/>
      </c>
    </row>
    <row r="463">
      <c r="A463">
        <f>INDEX(resultados!$A$2:$ZZ$855, 457, MATCH($B$1, resultados!$A$1:$ZZ$1, 0))</f>
        <v/>
      </c>
      <c r="B463">
        <f>INDEX(resultados!$A$2:$ZZ$855, 457, MATCH($B$2, resultados!$A$1:$ZZ$1, 0))</f>
        <v/>
      </c>
      <c r="C463">
        <f>INDEX(resultados!$A$2:$ZZ$855, 457, MATCH($B$3, resultados!$A$1:$ZZ$1, 0))</f>
        <v/>
      </c>
    </row>
    <row r="464">
      <c r="A464">
        <f>INDEX(resultados!$A$2:$ZZ$855, 458, MATCH($B$1, resultados!$A$1:$ZZ$1, 0))</f>
        <v/>
      </c>
      <c r="B464">
        <f>INDEX(resultados!$A$2:$ZZ$855, 458, MATCH($B$2, resultados!$A$1:$ZZ$1, 0))</f>
        <v/>
      </c>
      <c r="C464">
        <f>INDEX(resultados!$A$2:$ZZ$855, 458, MATCH($B$3, resultados!$A$1:$ZZ$1, 0))</f>
        <v/>
      </c>
    </row>
    <row r="465">
      <c r="A465">
        <f>INDEX(resultados!$A$2:$ZZ$855, 459, MATCH($B$1, resultados!$A$1:$ZZ$1, 0))</f>
        <v/>
      </c>
      <c r="B465">
        <f>INDEX(resultados!$A$2:$ZZ$855, 459, MATCH($B$2, resultados!$A$1:$ZZ$1, 0))</f>
        <v/>
      </c>
      <c r="C465">
        <f>INDEX(resultados!$A$2:$ZZ$855, 459, MATCH($B$3, resultados!$A$1:$ZZ$1, 0))</f>
        <v/>
      </c>
    </row>
    <row r="466">
      <c r="A466">
        <f>INDEX(resultados!$A$2:$ZZ$855, 460, MATCH($B$1, resultados!$A$1:$ZZ$1, 0))</f>
        <v/>
      </c>
      <c r="B466">
        <f>INDEX(resultados!$A$2:$ZZ$855, 460, MATCH($B$2, resultados!$A$1:$ZZ$1, 0))</f>
        <v/>
      </c>
      <c r="C466">
        <f>INDEX(resultados!$A$2:$ZZ$855, 460, MATCH($B$3, resultados!$A$1:$ZZ$1, 0))</f>
        <v/>
      </c>
    </row>
    <row r="467">
      <c r="A467">
        <f>INDEX(resultados!$A$2:$ZZ$855, 461, MATCH($B$1, resultados!$A$1:$ZZ$1, 0))</f>
        <v/>
      </c>
      <c r="B467">
        <f>INDEX(resultados!$A$2:$ZZ$855, 461, MATCH($B$2, resultados!$A$1:$ZZ$1, 0))</f>
        <v/>
      </c>
      <c r="C467">
        <f>INDEX(resultados!$A$2:$ZZ$855, 461, MATCH($B$3, resultados!$A$1:$ZZ$1, 0))</f>
        <v/>
      </c>
    </row>
    <row r="468">
      <c r="A468">
        <f>INDEX(resultados!$A$2:$ZZ$855, 462, MATCH($B$1, resultados!$A$1:$ZZ$1, 0))</f>
        <v/>
      </c>
      <c r="B468">
        <f>INDEX(resultados!$A$2:$ZZ$855, 462, MATCH($B$2, resultados!$A$1:$ZZ$1, 0))</f>
        <v/>
      </c>
      <c r="C468">
        <f>INDEX(resultados!$A$2:$ZZ$855, 462, MATCH($B$3, resultados!$A$1:$ZZ$1, 0))</f>
        <v/>
      </c>
    </row>
    <row r="469">
      <c r="A469">
        <f>INDEX(resultados!$A$2:$ZZ$855, 463, MATCH($B$1, resultados!$A$1:$ZZ$1, 0))</f>
        <v/>
      </c>
      <c r="B469">
        <f>INDEX(resultados!$A$2:$ZZ$855, 463, MATCH($B$2, resultados!$A$1:$ZZ$1, 0))</f>
        <v/>
      </c>
      <c r="C469">
        <f>INDEX(resultados!$A$2:$ZZ$855, 463, MATCH($B$3, resultados!$A$1:$ZZ$1, 0))</f>
        <v/>
      </c>
    </row>
    <row r="470">
      <c r="A470">
        <f>INDEX(resultados!$A$2:$ZZ$855, 464, MATCH($B$1, resultados!$A$1:$ZZ$1, 0))</f>
        <v/>
      </c>
      <c r="B470">
        <f>INDEX(resultados!$A$2:$ZZ$855, 464, MATCH($B$2, resultados!$A$1:$ZZ$1, 0))</f>
        <v/>
      </c>
      <c r="C470">
        <f>INDEX(resultados!$A$2:$ZZ$855, 464, MATCH($B$3, resultados!$A$1:$ZZ$1, 0))</f>
        <v/>
      </c>
    </row>
    <row r="471">
      <c r="A471">
        <f>INDEX(resultados!$A$2:$ZZ$855, 465, MATCH($B$1, resultados!$A$1:$ZZ$1, 0))</f>
        <v/>
      </c>
      <c r="B471">
        <f>INDEX(resultados!$A$2:$ZZ$855, 465, MATCH($B$2, resultados!$A$1:$ZZ$1, 0))</f>
        <v/>
      </c>
      <c r="C471">
        <f>INDEX(resultados!$A$2:$ZZ$855, 465, MATCH($B$3, resultados!$A$1:$ZZ$1, 0))</f>
        <v/>
      </c>
    </row>
    <row r="472">
      <c r="A472">
        <f>INDEX(resultados!$A$2:$ZZ$855, 466, MATCH($B$1, resultados!$A$1:$ZZ$1, 0))</f>
        <v/>
      </c>
      <c r="B472">
        <f>INDEX(resultados!$A$2:$ZZ$855, 466, MATCH($B$2, resultados!$A$1:$ZZ$1, 0))</f>
        <v/>
      </c>
      <c r="C472">
        <f>INDEX(resultados!$A$2:$ZZ$855, 466, MATCH($B$3, resultados!$A$1:$ZZ$1, 0))</f>
        <v/>
      </c>
    </row>
    <row r="473">
      <c r="A473">
        <f>INDEX(resultados!$A$2:$ZZ$855, 467, MATCH($B$1, resultados!$A$1:$ZZ$1, 0))</f>
        <v/>
      </c>
      <c r="B473">
        <f>INDEX(resultados!$A$2:$ZZ$855, 467, MATCH($B$2, resultados!$A$1:$ZZ$1, 0))</f>
        <v/>
      </c>
      <c r="C473">
        <f>INDEX(resultados!$A$2:$ZZ$855, 467, MATCH($B$3, resultados!$A$1:$ZZ$1, 0))</f>
        <v/>
      </c>
    </row>
    <row r="474">
      <c r="A474">
        <f>INDEX(resultados!$A$2:$ZZ$855, 468, MATCH($B$1, resultados!$A$1:$ZZ$1, 0))</f>
        <v/>
      </c>
      <c r="B474">
        <f>INDEX(resultados!$A$2:$ZZ$855, 468, MATCH($B$2, resultados!$A$1:$ZZ$1, 0))</f>
        <v/>
      </c>
      <c r="C474">
        <f>INDEX(resultados!$A$2:$ZZ$855, 468, MATCH($B$3, resultados!$A$1:$ZZ$1, 0))</f>
        <v/>
      </c>
    </row>
    <row r="475">
      <c r="A475">
        <f>INDEX(resultados!$A$2:$ZZ$855, 469, MATCH($B$1, resultados!$A$1:$ZZ$1, 0))</f>
        <v/>
      </c>
      <c r="B475">
        <f>INDEX(resultados!$A$2:$ZZ$855, 469, MATCH($B$2, resultados!$A$1:$ZZ$1, 0))</f>
        <v/>
      </c>
      <c r="C475">
        <f>INDEX(resultados!$A$2:$ZZ$855, 469, MATCH($B$3, resultados!$A$1:$ZZ$1, 0))</f>
        <v/>
      </c>
    </row>
    <row r="476">
      <c r="A476">
        <f>INDEX(resultados!$A$2:$ZZ$855, 470, MATCH($B$1, resultados!$A$1:$ZZ$1, 0))</f>
        <v/>
      </c>
      <c r="B476">
        <f>INDEX(resultados!$A$2:$ZZ$855, 470, MATCH($B$2, resultados!$A$1:$ZZ$1, 0))</f>
        <v/>
      </c>
      <c r="C476">
        <f>INDEX(resultados!$A$2:$ZZ$855, 470, MATCH($B$3, resultados!$A$1:$ZZ$1, 0))</f>
        <v/>
      </c>
    </row>
    <row r="477">
      <c r="A477">
        <f>INDEX(resultados!$A$2:$ZZ$855, 471, MATCH($B$1, resultados!$A$1:$ZZ$1, 0))</f>
        <v/>
      </c>
      <c r="B477">
        <f>INDEX(resultados!$A$2:$ZZ$855, 471, MATCH($B$2, resultados!$A$1:$ZZ$1, 0))</f>
        <v/>
      </c>
      <c r="C477">
        <f>INDEX(resultados!$A$2:$ZZ$855, 471, MATCH($B$3, resultados!$A$1:$ZZ$1, 0))</f>
        <v/>
      </c>
    </row>
    <row r="478">
      <c r="A478">
        <f>INDEX(resultados!$A$2:$ZZ$855, 472, MATCH($B$1, resultados!$A$1:$ZZ$1, 0))</f>
        <v/>
      </c>
      <c r="B478">
        <f>INDEX(resultados!$A$2:$ZZ$855, 472, MATCH($B$2, resultados!$A$1:$ZZ$1, 0))</f>
        <v/>
      </c>
      <c r="C478">
        <f>INDEX(resultados!$A$2:$ZZ$855, 472, MATCH($B$3, resultados!$A$1:$ZZ$1, 0))</f>
        <v/>
      </c>
    </row>
    <row r="479">
      <c r="A479">
        <f>INDEX(resultados!$A$2:$ZZ$855, 473, MATCH($B$1, resultados!$A$1:$ZZ$1, 0))</f>
        <v/>
      </c>
      <c r="B479">
        <f>INDEX(resultados!$A$2:$ZZ$855, 473, MATCH($B$2, resultados!$A$1:$ZZ$1, 0))</f>
        <v/>
      </c>
      <c r="C479">
        <f>INDEX(resultados!$A$2:$ZZ$855, 473, MATCH($B$3, resultados!$A$1:$ZZ$1, 0))</f>
        <v/>
      </c>
    </row>
    <row r="480">
      <c r="A480">
        <f>INDEX(resultados!$A$2:$ZZ$855, 474, MATCH($B$1, resultados!$A$1:$ZZ$1, 0))</f>
        <v/>
      </c>
      <c r="B480">
        <f>INDEX(resultados!$A$2:$ZZ$855, 474, MATCH($B$2, resultados!$A$1:$ZZ$1, 0))</f>
        <v/>
      </c>
      <c r="C480">
        <f>INDEX(resultados!$A$2:$ZZ$855, 474, MATCH($B$3, resultados!$A$1:$ZZ$1, 0))</f>
        <v/>
      </c>
    </row>
    <row r="481">
      <c r="A481">
        <f>INDEX(resultados!$A$2:$ZZ$855, 475, MATCH($B$1, resultados!$A$1:$ZZ$1, 0))</f>
        <v/>
      </c>
      <c r="B481">
        <f>INDEX(resultados!$A$2:$ZZ$855, 475, MATCH($B$2, resultados!$A$1:$ZZ$1, 0))</f>
        <v/>
      </c>
      <c r="C481">
        <f>INDEX(resultados!$A$2:$ZZ$855, 475, MATCH($B$3, resultados!$A$1:$ZZ$1, 0))</f>
        <v/>
      </c>
    </row>
    <row r="482">
      <c r="A482">
        <f>INDEX(resultados!$A$2:$ZZ$855, 476, MATCH($B$1, resultados!$A$1:$ZZ$1, 0))</f>
        <v/>
      </c>
      <c r="B482">
        <f>INDEX(resultados!$A$2:$ZZ$855, 476, MATCH($B$2, resultados!$A$1:$ZZ$1, 0))</f>
        <v/>
      </c>
      <c r="C482">
        <f>INDEX(resultados!$A$2:$ZZ$855, 476, MATCH($B$3, resultados!$A$1:$ZZ$1, 0))</f>
        <v/>
      </c>
    </row>
    <row r="483">
      <c r="A483">
        <f>INDEX(resultados!$A$2:$ZZ$855, 477, MATCH($B$1, resultados!$A$1:$ZZ$1, 0))</f>
        <v/>
      </c>
      <c r="B483">
        <f>INDEX(resultados!$A$2:$ZZ$855, 477, MATCH($B$2, resultados!$A$1:$ZZ$1, 0))</f>
        <v/>
      </c>
      <c r="C483">
        <f>INDEX(resultados!$A$2:$ZZ$855, 477, MATCH($B$3, resultados!$A$1:$ZZ$1, 0))</f>
        <v/>
      </c>
    </row>
    <row r="484">
      <c r="A484">
        <f>INDEX(resultados!$A$2:$ZZ$855, 478, MATCH($B$1, resultados!$A$1:$ZZ$1, 0))</f>
        <v/>
      </c>
      <c r="B484">
        <f>INDEX(resultados!$A$2:$ZZ$855, 478, MATCH($B$2, resultados!$A$1:$ZZ$1, 0))</f>
        <v/>
      </c>
      <c r="C484">
        <f>INDEX(resultados!$A$2:$ZZ$855, 478, MATCH($B$3, resultados!$A$1:$ZZ$1, 0))</f>
        <v/>
      </c>
    </row>
    <row r="485">
      <c r="A485">
        <f>INDEX(resultados!$A$2:$ZZ$855, 479, MATCH($B$1, resultados!$A$1:$ZZ$1, 0))</f>
        <v/>
      </c>
      <c r="B485">
        <f>INDEX(resultados!$A$2:$ZZ$855, 479, MATCH($B$2, resultados!$A$1:$ZZ$1, 0))</f>
        <v/>
      </c>
      <c r="C485">
        <f>INDEX(resultados!$A$2:$ZZ$855, 479, MATCH($B$3, resultados!$A$1:$ZZ$1, 0))</f>
        <v/>
      </c>
    </row>
    <row r="486">
      <c r="A486">
        <f>INDEX(resultados!$A$2:$ZZ$855, 480, MATCH($B$1, resultados!$A$1:$ZZ$1, 0))</f>
        <v/>
      </c>
      <c r="B486">
        <f>INDEX(resultados!$A$2:$ZZ$855, 480, MATCH($B$2, resultados!$A$1:$ZZ$1, 0))</f>
        <v/>
      </c>
      <c r="C486">
        <f>INDEX(resultados!$A$2:$ZZ$855, 480, MATCH($B$3, resultados!$A$1:$ZZ$1, 0))</f>
        <v/>
      </c>
    </row>
    <row r="487">
      <c r="A487">
        <f>INDEX(resultados!$A$2:$ZZ$855, 481, MATCH($B$1, resultados!$A$1:$ZZ$1, 0))</f>
        <v/>
      </c>
      <c r="B487">
        <f>INDEX(resultados!$A$2:$ZZ$855, 481, MATCH($B$2, resultados!$A$1:$ZZ$1, 0))</f>
        <v/>
      </c>
      <c r="C487">
        <f>INDEX(resultados!$A$2:$ZZ$855, 481, MATCH($B$3, resultados!$A$1:$ZZ$1, 0))</f>
        <v/>
      </c>
    </row>
    <row r="488">
      <c r="A488">
        <f>INDEX(resultados!$A$2:$ZZ$855, 482, MATCH($B$1, resultados!$A$1:$ZZ$1, 0))</f>
        <v/>
      </c>
      <c r="B488">
        <f>INDEX(resultados!$A$2:$ZZ$855, 482, MATCH($B$2, resultados!$A$1:$ZZ$1, 0))</f>
        <v/>
      </c>
      <c r="C488">
        <f>INDEX(resultados!$A$2:$ZZ$855, 482, MATCH($B$3, resultados!$A$1:$ZZ$1, 0))</f>
        <v/>
      </c>
    </row>
    <row r="489">
      <c r="A489">
        <f>INDEX(resultados!$A$2:$ZZ$855, 483, MATCH($B$1, resultados!$A$1:$ZZ$1, 0))</f>
        <v/>
      </c>
      <c r="B489">
        <f>INDEX(resultados!$A$2:$ZZ$855, 483, MATCH($B$2, resultados!$A$1:$ZZ$1, 0))</f>
        <v/>
      </c>
      <c r="C489">
        <f>INDEX(resultados!$A$2:$ZZ$855, 483, MATCH($B$3, resultados!$A$1:$ZZ$1, 0))</f>
        <v/>
      </c>
    </row>
    <row r="490">
      <c r="A490">
        <f>INDEX(resultados!$A$2:$ZZ$855, 484, MATCH($B$1, resultados!$A$1:$ZZ$1, 0))</f>
        <v/>
      </c>
      <c r="B490">
        <f>INDEX(resultados!$A$2:$ZZ$855, 484, MATCH($B$2, resultados!$A$1:$ZZ$1, 0))</f>
        <v/>
      </c>
      <c r="C490">
        <f>INDEX(resultados!$A$2:$ZZ$855, 484, MATCH($B$3, resultados!$A$1:$ZZ$1, 0))</f>
        <v/>
      </c>
    </row>
    <row r="491">
      <c r="A491">
        <f>INDEX(resultados!$A$2:$ZZ$855, 485, MATCH($B$1, resultados!$A$1:$ZZ$1, 0))</f>
        <v/>
      </c>
      <c r="B491">
        <f>INDEX(resultados!$A$2:$ZZ$855, 485, MATCH($B$2, resultados!$A$1:$ZZ$1, 0))</f>
        <v/>
      </c>
      <c r="C491">
        <f>INDEX(resultados!$A$2:$ZZ$855, 485, MATCH($B$3, resultados!$A$1:$ZZ$1, 0))</f>
        <v/>
      </c>
    </row>
    <row r="492">
      <c r="A492">
        <f>INDEX(resultados!$A$2:$ZZ$855, 486, MATCH($B$1, resultados!$A$1:$ZZ$1, 0))</f>
        <v/>
      </c>
      <c r="B492">
        <f>INDEX(resultados!$A$2:$ZZ$855, 486, MATCH($B$2, resultados!$A$1:$ZZ$1, 0))</f>
        <v/>
      </c>
      <c r="C492">
        <f>INDEX(resultados!$A$2:$ZZ$855, 486, MATCH($B$3, resultados!$A$1:$ZZ$1, 0))</f>
        <v/>
      </c>
    </row>
    <row r="493">
      <c r="A493">
        <f>INDEX(resultados!$A$2:$ZZ$855, 487, MATCH($B$1, resultados!$A$1:$ZZ$1, 0))</f>
        <v/>
      </c>
      <c r="B493">
        <f>INDEX(resultados!$A$2:$ZZ$855, 487, MATCH($B$2, resultados!$A$1:$ZZ$1, 0))</f>
        <v/>
      </c>
      <c r="C493">
        <f>INDEX(resultados!$A$2:$ZZ$855, 487, MATCH($B$3, resultados!$A$1:$ZZ$1, 0))</f>
        <v/>
      </c>
    </row>
    <row r="494">
      <c r="A494">
        <f>INDEX(resultados!$A$2:$ZZ$855, 488, MATCH($B$1, resultados!$A$1:$ZZ$1, 0))</f>
        <v/>
      </c>
      <c r="B494">
        <f>INDEX(resultados!$A$2:$ZZ$855, 488, MATCH($B$2, resultados!$A$1:$ZZ$1, 0))</f>
        <v/>
      </c>
      <c r="C494">
        <f>INDEX(resultados!$A$2:$ZZ$855, 488, MATCH($B$3, resultados!$A$1:$ZZ$1, 0))</f>
        <v/>
      </c>
    </row>
    <row r="495">
      <c r="A495">
        <f>INDEX(resultados!$A$2:$ZZ$855, 489, MATCH($B$1, resultados!$A$1:$ZZ$1, 0))</f>
        <v/>
      </c>
      <c r="B495">
        <f>INDEX(resultados!$A$2:$ZZ$855, 489, MATCH($B$2, resultados!$A$1:$ZZ$1, 0))</f>
        <v/>
      </c>
      <c r="C495">
        <f>INDEX(resultados!$A$2:$ZZ$855, 489, MATCH($B$3, resultados!$A$1:$ZZ$1, 0))</f>
        <v/>
      </c>
    </row>
    <row r="496">
      <c r="A496">
        <f>INDEX(resultados!$A$2:$ZZ$855, 490, MATCH($B$1, resultados!$A$1:$ZZ$1, 0))</f>
        <v/>
      </c>
      <c r="B496">
        <f>INDEX(resultados!$A$2:$ZZ$855, 490, MATCH($B$2, resultados!$A$1:$ZZ$1, 0))</f>
        <v/>
      </c>
      <c r="C496">
        <f>INDEX(resultados!$A$2:$ZZ$855, 490, MATCH($B$3, resultados!$A$1:$ZZ$1, 0))</f>
        <v/>
      </c>
    </row>
    <row r="497">
      <c r="A497">
        <f>INDEX(resultados!$A$2:$ZZ$855, 491, MATCH($B$1, resultados!$A$1:$ZZ$1, 0))</f>
        <v/>
      </c>
      <c r="B497">
        <f>INDEX(resultados!$A$2:$ZZ$855, 491, MATCH($B$2, resultados!$A$1:$ZZ$1, 0))</f>
        <v/>
      </c>
      <c r="C497">
        <f>INDEX(resultados!$A$2:$ZZ$855, 491, MATCH($B$3, resultados!$A$1:$ZZ$1, 0))</f>
        <v/>
      </c>
    </row>
    <row r="498">
      <c r="A498">
        <f>INDEX(resultados!$A$2:$ZZ$855, 492, MATCH($B$1, resultados!$A$1:$ZZ$1, 0))</f>
        <v/>
      </c>
      <c r="B498">
        <f>INDEX(resultados!$A$2:$ZZ$855, 492, MATCH($B$2, resultados!$A$1:$ZZ$1, 0))</f>
        <v/>
      </c>
      <c r="C498">
        <f>INDEX(resultados!$A$2:$ZZ$855, 492, MATCH($B$3, resultados!$A$1:$ZZ$1, 0))</f>
        <v/>
      </c>
    </row>
    <row r="499">
      <c r="A499">
        <f>INDEX(resultados!$A$2:$ZZ$855, 493, MATCH($B$1, resultados!$A$1:$ZZ$1, 0))</f>
        <v/>
      </c>
      <c r="B499">
        <f>INDEX(resultados!$A$2:$ZZ$855, 493, MATCH($B$2, resultados!$A$1:$ZZ$1, 0))</f>
        <v/>
      </c>
      <c r="C499">
        <f>INDEX(resultados!$A$2:$ZZ$855, 493, MATCH($B$3, resultados!$A$1:$ZZ$1, 0))</f>
        <v/>
      </c>
    </row>
    <row r="500">
      <c r="A500">
        <f>INDEX(resultados!$A$2:$ZZ$855, 494, MATCH($B$1, resultados!$A$1:$ZZ$1, 0))</f>
        <v/>
      </c>
      <c r="B500">
        <f>INDEX(resultados!$A$2:$ZZ$855, 494, MATCH($B$2, resultados!$A$1:$ZZ$1, 0))</f>
        <v/>
      </c>
      <c r="C500">
        <f>INDEX(resultados!$A$2:$ZZ$855, 494, MATCH($B$3, resultados!$A$1:$ZZ$1, 0))</f>
        <v/>
      </c>
    </row>
    <row r="501">
      <c r="A501">
        <f>INDEX(resultados!$A$2:$ZZ$855, 495, MATCH($B$1, resultados!$A$1:$ZZ$1, 0))</f>
        <v/>
      </c>
      <c r="B501">
        <f>INDEX(resultados!$A$2:$ZZ$855, 495, MATCH($B$2, resultados!$A$1:$ZZ$1, 0))</f>
        <v/>
      </c>
      <c r="C501">
        <f>INDEX(resultados!$A$2:$ZZ$855, 495, MATCH($B$3, resultados!$A$1:$ZZ$1, 0))</f>
        <v/>
      </c>
    </row>
    <row r="502">
      <c r="A502">
        <f>INDEX(resultados!$A$2:$ZZ$855, 496, MATCH($B$1, resultados!$A$1:$ZZ$1, 0))</f>
        <v/>
      </c>
      <c r="B502">
        <f>INDEX(resultados!$A$2:$ZZ$855, 496, MATCH($B$2, resultados!$A$1:$ZZ$1, 0))</f>
        <v/>
      </c>
      <c r="C502">
        <f>INDEX(resultados!$A$2:$ZZ$855, 496, MATCH($B$3, resultados!$A$1:$ZZ$1, 0))</f>
        <v/>
      </c>
    </row>
    <row r="503">
      <c r="A503">
        <f>INDEX(resultados!$A$2:$ZZ$855, 497, MATCH($B$1, resultados!$A$1:$ZZ$1, 0))</f>
        <v/>
      </c>
      <c r="B503">
        <f>INDEX(resultados!$A$2:$ZZ$855, 497, MATCH($B$2, resultados!$A$1:$ZZ$1, 0))</f>
        <v/>
      </c>
      <c r="C503">
        <f>INDEX(resultados!$A$2:$ZZ$855, 497, MATCH($B$3, resultados!$A$1:$ZZ$1, 0))</f>
        <v/>
      </c>
    </row>
    <row r="504">
      <c r="A504">
        <f>INDEX(resultados!$A$2:$ZZ$855, 498, MATCH($B$1, resultados!$A$1:$ZZ$1, 0))</f>
        <v/>
      </c>
      <c r="B504">
        <f>INDEX(resultados!$A$2:$ZZ$855, 498, MATCH($B$2, resultados!$A$1:$ZZ$1, 0))</f>
        <v/>
      </c>
      <c r="C504">
        <f>INDEX(resultados!$A$2:$ZZ$855, 498, MATCH($B$3, resultados!$A$1:$ZZ$1, 0))</f>
        <v/>
      </c>
    </row>
    <row r="505">
      <c r="A505">
        <f>INDEX(resultados!$A$2:$ZZ$855, 499, MATCH($B$1, resultados!$A$1:$ZZ$1, 0))</f>
        <v/>
      </c>
      <c r="B505">
        <f>INDEX(resultados!$A$2:$ZZ$855, 499, MATCH($B$2, resultados!$A$1:$ZZ$1, 0))</f>
        <v/>
      </c>
      <c r="C505">
        <f>INDEX(resultados!$A$2:$ZZ$855, 499, MATCH($B$3, resultados!$A$1:$ZZ$1, 0))</f>
        <v/>
      </c>
    </row>
    <row r="506">
      <c r="A506">
        <f>INDEX(resultados!$A$2:$ZZ$855, 500, MATCH($B$1, resultados!$A$1:$ZZ$1, 0))</f>
        <v/>
      </c>
      <c r="B506">
        <f>INDEX(resultados!$A$2:$ZZ$855, 500, MATCH($B$2, resultados!$A$1:$ZZ$1, 0))</f>
        <v/>
      </c>
      <c r="C506">
        <f>INDEX(resultados!$A$2:$ZZ$855, 500, MATCH($B$3, resultados!$A$1:$ZZ$1, 0))</f>
        <v/>
      </c>
    </row>
    <row r="507">
      <c r="A507">
        <f>INDEX(resultados!$A$2:$ZZ$855, 501, MATCH($B$1, resultados!$A$1:$ZZ$1, 0))</f>
        <v/>
      </c>
      <c r="B507">
        <f>INDEX(resultados!$A$2:$ZZ$855, 501, MATCH($B$2, resultados!$A$1:$ZZ$1, 0))</f>
        <v/>
      </c>
      <c r="C507">
        <f>INDEX(resultados!$A$2:$ZZ$855, 501, MATCH($B$3, resultados!$A$1:$ZZ$1, 0))</f>
        <v/>
      </c>
    </row>
    <row r="508">
      <c r="A508">
        <f>INDEX(resultados!$A$2:$ZZ$855, 502, MATCH($B$1, resultados!$A$1:$ZZ$1, 0))</f>
        <v/>
      </c>
      <c r="B508">
        <f>INDEX(resultados!$A$2:$ZZ$855, 502, MATCH($B$2, resultados!$A$1:$ZZ$1, 0))</f>
        <v/>
      </c>
      <c r="C508">
        <f>INDEX(resultados!$A$2:$ZZ$855, 502, MATCH($B$3, resultados!$A$1:$ZZ$1, 0))</f>
        <v/>
      </c>
    </row>
    <row r="509">
      <c r="A509">
        <f>INDEX(resultados!$A$2:$ZZ$855, 503, MATCH($B$1, resultados!$A$1:$ZZ$1, 0))</f>
        <v/>
      </c>
      <c r="B509">
        <f>INDEX(resultados!$A$2:$ZZ$855, 503, MATCH($B$2, resultados!$A$1:$ZZ$1, 0))</f>
        <v/>
      </c>
      <c r="C509">
        <f>INDEX(resultados!$A$2:$ZZ$855, 503, MATCH($B$3, resultados!$A$1:$ZZ$1, 0))</f>
        <v/>
      </c>
    </row>
    <row r="510">
      <c r="A510">
        <f>INDEX(resultados!$A$2:$ZZ$855, 504, MATCH($B$1, resultados!$A$1:$ZZ$1, 0))</f>
        <v/>
      </c>
      <c r="B510">
        <f>INDEX(resultados!$A$2:$ZZ$855, 504, MATCH($B$2, resultados!$A$1:$ZZ$1, 0))</f>
        <v/>
      </c>
      <c r="C510">
        <f>INDEX(resultados!$A$2:$ZZ$855, 504, MATCH($B$3, resultados!$A$1:$ZZ$1, 0))</f>
        <v/>
      </c>
    </row>
    <row r="511">
      <c r="A511">
        <f>INDEX(resultados!$A$2:$ZZ$855, 505, MATCH($B$1, resultados!$A$1:$ZZ$1, 0))</f>
        <v/>
      </c>
      <c r="B511">
        <f>INDEX(resultados!$A$2:$ZZ$855, 505, MATCH($B$2, resultados!$A$1:$ZZ$1, 0))</f>
        <v/>
      </c>
      <c r="C511">
        <f>INDEX(resultados!$A$2:$ZZ$855, 505, MATCH($B$3, resultados!$A$1:$ZZ$1, 0))</f>
        <v/>
      </c>
    </row>
    <row r="512">
      <c r="A512">
        <f>INDEX(resultados!$A$2:$ZZ$855, 506, MATCH($B$1, resultados!$A$1:$ZZ$1, 0))</f>
        <v/>
      </c>
      <c r="B512">
        <f>INDEX(resultados!$A$2:$ZZ$855, 506, MATCH($B$2, resultados!$A$1:$ZZ$1, 0))</f>
        <v/>
      </c>
      <c r="C512">
        <f>INDEX(resultados!$A$2:$ZZ$855, 506, MATCH($B$3, resultados!$A$1:$ZZ$1, 0))</f>
        <v/>
      </c>
    </row>
    <row r="513">
      <c r="A513">
        <f>INDEX(resultados!$A$2:$ZZ$855, 507, MATCH($B$1, resultados!$A$1:$ZZ$1, 0))</f>
        <v/>
      </c>
      <c r="B513">
        <f>INDEX(resultados!$A$2:$ZZ$855, 507, MATCH($B$2, resultados!$A$1:$ZZ$1, 0))</f>
        <v/>
      </c>
      <c r="C513">
        <f>INDEX(resultados!$A$2:$ZZ$855, 507, MATCH($B$3, resultados!$A$1:$ZZ$1, 0))</f>
        <v/>
      </c>
    </row>
    <row r="514">
      <c r="A514">
        <f>INDEX(resultados!$A$2:$ZZ$855, 508, MATCH($B$1, resultados!$A$1:$ZZ$1, 0))</f>
        <v/>
      </c>
      <c r="B514">
        <f>INDEX(resultados!$A$2:$ZZ$855, 508, MATCH($B$2, resultados!$A$1:$ZZ$1, 0))</f>
        <v/>
      </c>
      <c r="C514">
        <f>INDEX(resultados!$A$2:$ZZ$855, 508, MATCH($B$3, resultados!$A$1:$ZZ$1, 0))</f>
        <v/>
      </c>
    </row>
    <row r="515">
      <c r="A515">
        <f>INDEX(resultados!$A$2:$ZZ$855, 509, MATCH($B$1, resultados!$A$1:$ZZ$1, 0))</f>
        <v/>
      </c>
      <c r="B515">
        <f>INDEX(resultados!$A$2:$ZZ$855, 509, MATCH($B$2, resultados!$A$1:$ZZ$1, 0))</f>
        <v/>
      </c>
      <c r="C515">
        <f>INDEX(resultados!$A$2:$ZZ$855, 509, MATCH($B$3, resultados!$A$1:$ZZ$1, 0))</f>
        <v/>
      </c>
    </row>
    <row r="516">
      <c r="A516">
        <f>INDEX(resultados!$A$2:$ZZ$855, 510, MATCH($B$1, resultados!$A$1:$ZZ$1, 0))</f>
        <v/>
      </c>
      <c r="B516">
        <f>INDEX(resultados!$A$2:$ZZ$855, 510, MATCH($B$2, resultados!$A$1:$ZZ$1, 0))</f>
        <v/>
      </c>
      <c r="C516">
        <f>INDEX(resultados!$A$2:$ZZ$855, 510, MATCH($B$3, resultados!$A$1:$ZZ$1, 0))</f>
        <v/>
      </c>
    </row>
    <row r="517">
      <c r="A517">
        <f>INDEX(resultados!$A$2:$ZZ$855, 511, MATCH($B$1, resultados!$A$1:$ZZ$1, 0))</f>
        <v/>
      </c>
      <c r="B517">
        <f>INDEX(resultados!$A$2:$ZZ$855, 511, MATCH($B$2, resultados!$A$1:$ZZ$1, 0))</f>
        <v/>
      </c>
      <c r="C517">
        <f>INDEX(resultados!$A$2:$ZZ$855, 511, MATCH($B$3, resultados!$A$1:$ZZ$1, 0))</f>
        <v/>
      </c>
    </row>
    <row r="518">
      <c r="A518">
        <f>INDEX(resultados!$A$2:$ZZ$855, 512, MATCH($B$1, resultados!$A$1:$ZZ$1, 0))</f>
        <v/>
      </c>
      <c r="B518">
        <f>INDEX(resultados!$A$2:$ZZ$855, 512, MATCH($B$2, resultados!$A$1:$ZZ$1, 0))</f>
        <v/>
      </c>
      <c r="C518">
        <f>INDEX(resultados!$A$2:$ZZ$855, 512, MATCH($B$3, resultados!$A$1:$ZZ$1, 0))</f>
        <v/>
      </c>
    </row>
    <row r="519">
      <c r="A519">
        <f>INDEX(resultados!$A$2:$ZZ$855, 513, MATCH($B$1, resultados!$A$1:$ZZ$1, 0))</f>
        <v/>
      </c>
      <c r="B519">
        <f>INDEX(resultados!$A$2:$ZZ$855, 513, MATCH($B$2, resultados!$A$1:$ZZ$1, 0))</f>
        <v/>
      </c>
      <c r="C519">
        <f>INDEX(resultados!$A$2:$ZZ$855, 513, MATCH($B$3, resultados!$A$1:$ZZ$1, 0))</f>
        <v/>
      </c>
    </row>
    <row r="520">
      <c r="A520">
        <f>INDEX(resultados!$A$2:$ZZ$855, 514, MATCH($B$1, resultados!$A$1:$ZZ$1, 0))</f>
        <v/>
      </c>
      <c r="B520">
        <f>INDEX(resultados!$A$2:$ZZ$855, 514, MATCH($B$2, resultados!$A$1:$ZZ$1, 0))</f>
        <v/>
      </c>
      <c r="C520">
        <f>INDEX(resultados!$A$2:$ZZ$855, 514, MATCH($B$3, resultados!$A$1:$ZZ$1, 0))</f>
        <v/>
      </c>
    </row>
    <row r="521">
      <c r="A521">
        <f>INDEX(resultados!$A$2:$ZZ$855, 515, MATCH($B$1, resultados!$A$1:$ZZ$1, 0))</f>
        <v/>
      </c>
      <c r="B521">
        <f>INDEX(resultados!$A$2:$ZZ$855, 515, MATCH($B$2, resultados!$A$1:$ZZ$1, 0))</f>
        <v/>
      </c>
      <c r="C521">
        <f>INDEX(resultados!$A$2:$ZZ$855, 515, MATCH($B$3, resultados!$A$1:$ZZ$1, 0))</f>
        <v/>
      </c>
    </row>
    <row r="522">
      <c r="A522">
        <f>INDEX(resultados!$A$2:$ZZ$855, 516, MATCH($B$1, resultados!$A$1:$ZZ$1, 0))</f>
        <v/>
      </c>
      <c r="B522">
        <f>INDEX(resultados!$A$2:$ZZ$855, 516, MATCH($B$2, resultados!$A$1:$ZZ$1, 0))</f>
        <v/>
      </c>
      <c r="C522">
        <f>INDEX(resultados!$A$2:$ZZ$855, 516, MATCH($B$3, resultados!$A$1:$ZZ$1, 0))</f>
        <v/>
      </c>
    </row>
    <row r="523">
      <c r="A523">
        <f>INDEX(resultados!$A$2:$ZZ$855, 517, MATCH($B$1, resultados!$A$1:$ZZ$1, 0))</f>
        <v/>
      </c>
      <c r="B523">
        <f>INDEX(resultados!$A$2:$ZZ$855, 517, MATCH($B$2, resultados!$A$1:$ZZ$1, 0))</f>
        <v/>
      </c>
      <c r="C523">
        <f>INDEX(resultados!$A$2:$ZZ$855, 517, MATCH($B$3, resultados!$A$1:$ZZ$1, 0))</f>
        <v/>
      </c>
    </row>
    <row r="524">
      <c r="A524">
        <f>INDEX(resultados!$A$2:$ZZ$855, 518, MATCH($B$1, resultados!$A$1:$ZZ$1, 0))</f>
        <v/>
      </c>
      <c r="B524">
        <f>INDEX(resultados!$A$2:$ZZ$855, 518, MATCH($B$2, resultados!$A$1:$ZZ$1, 0))</f>
        <v/>
      </c>
      <c r="C524">
        <f>INDEX(resultados!$A$2:$ZZ$855, 518, MATCH($B$3, resultados!$A$1:$ZZ$1, 0))</f>
        <v/>
      </c>
    </row>
    <row r="525">
      <c r="A525">
        <f>INDEX(resultados!$A$2:$ZZ$855, 519, MATCH($B$1, resultados!$A$1:$ZZ$1, 0))</f>
        <v/>
      </c>
      <c r="B525">
        <f>INDEX(resultados!$A$2:$ZZ$855, 519, MATCH($B$2, resultados!$A$1:$ZZ$1, 0))</f>
        <v/>
      </c>
      <c r="C525">
        <f>INDEX(resultados!$A$2:$ZZ$855, 519, MATCH($B$3, resultados!$A$1:$ZZ$1, 0))</f>
        <v/>
      </c>
    </row>
    <row r="526">
      <c r="A526">
        <f>INDEX(resultados!$A$2:$ZZ$855, 520, MATCH($B$1, resultados!$A$1:$ZZ$1, 0))</f>
        <v/>
      </c>
      <c r="B526">
        <f>INDEX(resultados!$A$2:$ZZ$855, 520, MATCH($B$2, resultados!$A$1:$ZZ$1, 0))</f>
        <v/>
      </c>
      <c r="C526">
        <f>INDEX(resultados!$A$2:$ZZ$855, 520, MATCH($B$3, resultados!$A$1:$ZZ$1, 0))</f>
        <v/>
      </c>
    </row>
    <row r="527">
      <c r="A527">
        <f>INDEX(resultados!$A$2:$ZZ$855, 521, MATCH($B$1, resultados!$A$1:$ZZ$1, 0))</f>
        <v/>
      </c>
      <c r="B527">
        <f>INDEX(resultados!$A$2:$ZZ$855, 521, MATCH($B$2, resultados!$A$1:$ZZ$1, 0))</f>
        <v/>
      </c>
      <c r="C527">
        <f>INDEX(resultados!$A$2:$ZZ$855, 521, MATCH($B$3, resultados!$A$1:$ZZ$1, 0))</f>
        <v/>
      </c>
    </row>
    <row r="528">
      <c r="A528">
        <f>INDEX(resultados!$A$2:$ZZ$855, 522, MATCH($B$1, resultados!$A$1:$ZZ$1, 0))</f>
        <v/>
      </c>
      <c r="B528">
        <f>INDEX(resultados!$A$2:$ZZ$855, 522, MATCH($B$2, resultados!$A$1:$ZZ$1, 0))</f>
        <v/>
      </c>
      <c r="C528">
        <f>INDEX(resultados!$A$2:$ZZ$855, 522, MATCH($B$3, resultados!$A$1:$ZZ$1, 0))</f>
        <v/>
      </c>
    </row>
    <row r="529">
      <c r="A529">
        <f>INDEX(resultados!$A$2:$ZZ$855, 523, MATCH($B$1, resultados!$A$1:$ZZ$1, 0))</f>
        <v/>
      </c>
      <c r="B529">
        <f>INDEX(resultados!$A$2:$ZZ$855, 523, MATCH($B$2, resultados!$A$1:$ZZ$1, 0))</f>
        <v/>
      </c>
      <c r="C529">
        <f>INDEX(resultados!$A$2:$ZZ$855, 523, MATCH($B$3, resultados!$A$1:$ZZ$1, 0))</f>
        <v/>
      </c>
    </row>
    <row r="530">
      <c r="A530">
        <f>INDEX(resultados!$A$2:$ZZ$855, 524, MATCH($B$1, resultados!$A$1:$ZZ$1, 0))</f>
        <v/>
      </c>
      <c r="B530">
        <f>INDEX(resultados!$A$2:$ZZ$855, 524, MATCH($B$2, resultados!$A$1:$ZZ$1, 0))</f>
        <v/>
      </c>
      <c r="C530">
        <f>INDEX(resultados!$A$2:$ZZ$855, 524, MATCH($B$3, resultados!$A$1:$ZZ$1, 0))</f>
        <v/>
      </c>
    </row>
    <row r="531">
      <c r="A531">
        <f>INDEX(resultados!$A$2:$ZZ$855, 525, MATCH($B$1, resultados!$A$1:$ZZ$1, 0))</f>
        <v/>
      </c>
      <c r="B531">
        <f>INDEX(resultados!$A$2:$ZZ$855, 525, MATCH($B$2, resultados!$A$1:$ZZ$1, 0))</f>
        <v/>
      </c>
      <c r="C531">
        <f>INDEX(resultados!$A$2:$ZZ$855, 525, MATCH($B$3, resultados!$A$1:$ZZ$1, 0))</f>
        <v/>
      </c>
    </row>
    <row r="532">
      <c r="A532">
        <f>INDEX(resultados!$A$2:$ZZ$855, 526, MATCH($B$1, resultados!$A$1:$ZZ$1, 0))</f>
        <v/>
      </c>
      <c r="B532">
        <f>INDEX(resultados!$A$2:$ZZ$855, 526, MATCH($B$2, resultados!$A$1:$ZZ$1, 0))</f>
        <v/>
      </c>
      <c r="C532">
        <f>INDEX(resultados!$A$2:$ZZ$855, 526, MATCH($B$3, resultados!$A$1:$ZZ$1, 0))</f>
        <v/>
      </c>
    </row>
    <row r="533">
      <c r="A533">
        <f>INDEX(resultados!$A$2:$ZZ$855, 527, MATCH($B$1, resultados!$A$1:$ZZ$1, 0))</f>
        <v/>
      </c>
      <c r="B533">
        <f>INDEX(resultados!$A$2:$ZZ$855, 527, MATCH($B$2, resultados!$A$1:$ZZ$1, 0))</f>
        <v/>
      </c>
      <c r="C533">
        <f>INDEX(resultados!$A$2:$ZZ$855, 527, MATCH($B$3, resultados!$A$1:$ZZ$1, 0))</f>
        <v/>
      </c>
    </row>
    <row r="534">
      <c r="A534">
        <f>INDEX(resultados!$A$2:$ZZ$855, 528, MATCH($B$1, resultados!$A$1:$ZZ$1, 0))</f>
        <v/>
      </c>
      <c r="B534">
        <f>INDEX(resultados!$A$2:$ZZ$855, 528, MATCH($B$2, resultados!$A$1:$ZZ$1, 0))</f>
        <v/>
      </c>
      <c r="C534">
        <f>INDEX(resultados!$A$2:$ZZ$855, 528, MATCH($B$3, resultados!$A$1:$ZZ$1, 0))</f>
        <v/>
      </c>
    </row>
    <row r="535">
      <c r="A535">
        <f>INDEX(resultados!$A$2:$ZZ$855, 529, MATCH($B$1, resultados!$A$1:$ZZ$1, 0))</f>
        <v/>
      </c>
      <c r="B535">
        <f>INDEX(resultados!$A$2:$ZZ$855, 529, MATCH($B$2, resultados!$A$1:$ZZ$1, 0))</f>
        <v/>
      </c>
      <c r="C535">
        <f>INDEX(resultados!$A$2:$ZZ$855, 529, MATCH($B$3, resultados!$A$1:$ZZ$1, 0))</f>
        <v/>
      </c>
    </row>
    <row r="536">
      <c r="A536">
        <f>INDEX(resultados!$A$2:$ZZ$855, 530, MATCH($B$1, resultados!$A$1:$ZZ$1, 0))</f>
        <v/>
      </c>
      <c r="B536">
        <f>INDEX(resultados!$A$2:$ZZ$855, 530, MATCH($B$2, resultados!$A$1:$ZZ$1, 0))</f>
        <v/>
      </c>
      <c r="C536">
        <f>INDEX(resultados!$A$2:$ZZ$855, 530, MATCH($B$3, resultados!$A$1:$ZZ$1, 0))</f>
        <v/>
      </c>
    </row>
    <row r="537">
      <c r="A537">
        <f>INDEX(resultados!$A$2:$ZZ$855, 531, MATCH($B$1, resultados!$A$1:$ZZ$1, 0))</f>
        <v/>
      </c>
      <c r="B537">
        <f>INDEX(resultados!$A$2:$ZZ$855, 531, MATCH($B$2, resultados!$A$1:$ZZ$1, 0))</f>
        <v/>
      </c>
      <c r="C537">
        <f>INDEX(resultados!$A$2:$ZZ$855, 531, MATCH($B$3, resultados!$A$1:$ZZ$1, 0))</f>
        <v/>
      </c>
    </row>
    <row r="538">
      <c r="A538">
        <f>INDEX(resultados!$A$2:$ZZ$855, 532, MATCH($B$1, resultados!$A$1:$ZZ$1, 0))</f>
        <v/>
      </c>
      <c r="B538">
        <f>INDEX(resultados!$A$2:$ZZ$855, 532, MATCH($B$2, resultados!$A$1:$ZZ$1, 0))</f>
        <v/>
      </c>
      <c r="C538">
        <f>INDEX(resultados!$A$2:$ZZ$855, 532, MATCH($B$3, resultados!$A$1:$ZZ$1, 0))</f>
        <v/>
      </c>
    </row>
    <row r="539">
      <c r="A539">
        <f>INDEX(resultados!$A$2:$ZZ$855, 533, MATCH($B$1, resultados!$A$1:$ZZ$1, 0))</f>
        <v/>
      </c>
      <c r="B539">
        <f>INDEX(resultados!$A$2:$ZZ$855, 533, MATCH($B$2, resultados!$A$1:$ZZ$1, 0))</f>
        <v/>
      </c>
      <c r="C539">
        <f>INDEX(resultados!$A$2:$ZZ$855, 533, MATCH($B$3, resultados!$A$1:$ZZ$1, 0))</f>
        <v/>
      </c>
    </row>
    <row r="540">
      <c r="A540">
        <f>INDEX(resultados!$A$2:$ZZ$855, 534, MATCH($B$1, resultados!$A$1:$ZZ$1, 0))</f>
        <v/>
      </c>
      <c r="B540">
        <f>INDEX(resultados!$A$2:$ZZ$855, 534, MATCH($B$2, resultados!$A$1:$ZZ$1, 0))</f>
        <v/>
      </c>
      <c r="C540">
        <f>INDEX(resultados!$A$2:$ZZ$855, 534, MATCH($B$3, resultados!$A$1:$ZZ$1, 0))</f>
        <v/>
      </c>
    </row>
    <row r="541">
      <c r="A541">
        <f>INDEX(resultados!$A$2:$ZZ$855, 535, MATCH($B$1, resultados!$A$1:$ZZ$1, 0))</f>
        <v/>
      </c>
      <c r="B541">
        <f>INDEX(resultados!$A$2:$ZZ$855, 535, MATCH($B$2, resultados!$A$1:$ZZ$1, 0))</f>
        <v/>
      </c>
      <c r="C541">
        <f>INDEX(resultados!$A$2:$ZZ$855, 535, MATCH($B$3, resultados!$A$1:$ZZ$1, 0))</f>
        <v/>
      </c>
    </row>
    <row r="542">
      <c r="A542">
        <f>INDEX(resultados!$A$2:$ZZ$855, 536, MATCH($B$1, resultados!$A$1:$ZZ$1, 0))</f>
        <v/>
      </c>
      <c r="B542">
        <f>INDEX(resultados!$A$2:$ZZ$855, 536, MATCH($B$2, resultados!$A$1:$ZZ$1, 0))</f>
        <v/>
      </c>
      <c r="C542">
        <f>INDEX(resultados!$A$2:$ZZ$855, 536, MATCH($B$3, resultados!$A$1:$ZZ$1, 0))</f>
        <v/>
      </c>
    </row>
    <row r="543">
      <c r="A543">
        <f>INDEX(resultados!$A$2:$ZZ$855, 537, MATCH($B$1, resultados!$A$1:$ZZ$1, 0))</f>
        <v/>
      </c>
      <c r="B543">
        <f>INDEX(resultados!$A$2:$ZZ$855, 537, MATCH($B$2, resultados!$A$1:$ZZ$1, 0))</f>
        <v/>
      </c>
      <c r="C543">
        <f>INDEX(resultados!$A$2:$ZZ$855, 537, MATCH($B$3, resultados!$A$1:$ZZ$1, 0))</f>
        <v/>
      </c>
    </row>
    <row r="544">
      <c r="A544">
        <f>INDEX(resultados!$A$2:$ZZ$855, 538, MATCH($B$1, resultados!$A$1:$ZZ$1, 0))</f>
        <v/>
      </c>
      <c r="B544">
        <f>INDEX(resultados!$A$2:$ZZ$855, 538, MATCH($B$2, resultados!$A$1:$ZZ$1, 0))</f>
        <v/>
      </c>
      <c r="C544">
        <f>INDEX(resultados!$A$2:$ZZ$855, 538, MATCH($B$3, resultados!$A$1:$ZZ$1, 0))</f>
        <v/>
      </c>
    </row>
    <row r="545">
      <c r="A545">
        <f>INDEX(resultados!$A$2:$ZZ$855, 539, MATCH($B$1, resultados!$A$1:$ZZ$1, 0))</f>
        <v/>
      </c>
      <c r="B545">
        <f>INDEX(resultados!$A$2:$ZZ$855, 539, MATCH($B$2, resultados!$A$1:$ZZ$1, 0))</f>
        <v/>
      </c>
      <c r="C545">
        <f>INDEX(resultados!$A$2:$ZZ$855, 539, MATCH($B$3, resultados!$A$1:$ZZ$1, 0))</f>
        <v/>
      </c>
    </row>
    <row r="546">
      <c r="A546">
        <f>INDEX(resultados!$A$2:$ZZ$855, 540, MATCH($B$1, resultados!$A$1:$ZZ$1, 0))</f>
        <v/>
      </c>
      <c r="B546">
        <f>INDEX(resultados!$A$2:$ZZ$855, 540, MATCH($B$2, resultados!$A$1:$ZZ$1, 0))</f>
        <v/>
      </c>
      <c r="C546">
        <f>INDEX(resultados!$A$2:$ZZ$855, 540, MATCH($B$3, resultados!$A$1:$ZZ$1, 0))</f>
        <v/>
      </c>
    </row>
    <row r="547">
      <c r="A547">
        <f>INDEX(resultados!$A$2:$ZZ$855, 541, MATCH($B$1, resultados!$A$1:$ZZ$1, 0))</f>
        <v/>
      </c>
      <c r="B547">
        <f>INDEX(resultados!$A$2:$ZZ$855, 541, MATCH($B$2, resultados!$A$1:$ZZ$1, 0))</f>
        <v/>
      </c>
      <c r="C547">
        <f>INDEX(resultados!$A$2:$ZZ$855, 541, MATCH($B$3, resultados!$A$1:$ZZ$1, 0))</f>
        <v/>
      </c>
    </row>
    <row r="548">
      <c r="A548">
        <f>INDEX(resultados!$A$2:$ZZ$855, 542, MATCH($B$1, resultados!$A$1:$ZZ$1, 0))</f>
        <v/>
      </c>
      <c r="B548">
        <f>INDEX(resultados!$A$2:$ZZ$855, 542, MATCH($B$2, resultados!$A$1:$ZZ$1, 0))</f>
        <v/>
      </c>
      <c r="C548">
        <f>INDEX(resultados!$A$2:$ZZ$855, 542, MATCH($B$3, resultados!$A$1:$ZZ$1, 0))</f>
        <v/>
      </c>
    </row>
    <row r="549">
      <c r="A549">
        <f>INDEX(resultados!$A$2:$ZZ$855, 543, MATCH($B$1, resultados!$A$1:$ZZ$1, 0))</f>
        <v/>
      </c>
      <c r="B549">
        <f>INDEX(resultados!$A$2:$ZZ$855, 543, MATCH($B$2, resultados!$A$1:$ZZ$1, 0))</f>
        <v/>
      </c>
      <c r="C549">
        <f>INDEX(resultados!$A$2:$ZZ$855, 543, MATCH($B$3, resultados!$A$1:$ZZ$1, 0))</f>
        <v/>
      </c>
    </row>
    <row r="550">
      <c r="A550">
        <f>INDEX(resultados!$A$2:$ZZ$855, 544, MATCH($B$1, resultados!$A$1:$ZZ$1, 0))</f>
        <v/>
      </c>
      <c r="B550">
        <f>INDEX(resultados!$A$2:$ZZ$855, 544, MATCH($B$2, resultados!$A$1:$ZZ$1, 0))</f>
        <v/>
      </c>
      <c r="C550">
        <f>INDEX(resultados!$A$2:$ZZ$855, 544, MATCH($B$3, resultados!$A$1:$ZZ$1, 0))</f>
        <v/>
      </c>
    </row>
    <row r="551">
      <c r="A551">
        <f>INDEX(resultados!$A$2:$ZZ$855, 545, MATCH($B$1, resultados!$A$1:$ZZ$1, 0))</f>
        <v/>
      </c>
      <c r="B551">
        <f>INDEX(resultados!$A$2:$ZZ$855, 545, MATCH($B$2, resultados!$A$1:$ZZ$1, 0))</f>
        <v/>
      </c>
      <c r="C551">
        <f>INDEX(resultados!$A$2:$ZZ$855, 545, MATCH($B$3, resultados!$A$1:$ZZ$1, 0))</f>
        <v/>
      </c>
    </row>
    <row r="552">
      <c r="A552">
        <f>INDEX(resultados!$A$2:$ZZ$855, 546, MATCH($B$1, resultados!$A$1:$ZZ$1, 0))</f>
        <v/>
      </c>
      <c r="B552">
        <f>INDEX(resultados!$A$2:$ZZ$855, 546, MATCH($B$2, resultados!$A$1:$ZZ$1, 0))</f>
        <v/>
      </c>
      <c r="C552">
        <f>INDEX(resultados!$A$2:$ZZ$855, 546, MATCH($B$3, resultados!$A$1:$ZZ$1, 0))</f>
        <v/>
      </c>
    </row>
    <row r="553">
      <c r="A553">
        <f>INDEX(resultados!$A$2:$ZZ$855, 547, MATCH($B$1, resultados!$A$1:$ZZ$1, 0))</f>
        <v/>
      </c>
      <c r="B553">
        <f>INDEX(resultados!$A$2:$ZZ$855, 547, MATCH($B$2, resultados!$A$1:$ZZ$1, 0))</f>
        <v/>
      </c>
      <c r="C553">
        <f>INDEX(resultados!$A$2:$ZZ$855, 547, MATCH($B$3, resultados!$A$1:$ZZ$1, 0))</f>
        <v/>
      </c>
    </row>
    <row r="554">
      <c r="A554">
        <f>INDEX(resultados!$A$2:$ZZ$855, 548, MATCH($B$1, resultados!$A$1:$ZZ$1, 0))</f>
        <v/>
      </c>
      <c r="B554">
        <f>INDEX(resultados!$A$2:$ZZ$855, 548, MATCH($B$2, resultados!$A$1:$ZZ$1, 0))</f>
        <v/>
      </c>
      <c r="C554">
        <f>INDEX(resultados!$A$2:$ZZ$855, 548, MATCH($B$3, resultados!$A$1:$ZZ$1, 0))</f>
        <v/>
      </c>
    </row>
    <row r="555">
      <c r="A555">
        <f>INDEX(resultados!$A$2:$ZZ$855, 549, MATCH($B$1, resultados!$A$1:$ZZ$1, 0))</f>
        <v/>
      </c>
      <c r="B555">
        <f>INDEX(resultados!$A$2:$ZZ$855, 549, MATCH($B$2, resultados!$A$1:$ZZ$1, 0))</f>
        <v/>
      </c>
      <c r="C555">
        <f>INDEX(resultados!$A$2:$ZZ$855, 549, MATCH($B$3, resultados!$A$1:$ZZ$1, 0))</f>
        <v/>
      </c>
    </row>
    <row r="556">
      <c r="A556">
        <f>INDEX(resultados!$A$2:$ZZ$855, 550, MATCH($B$1, resultados!$A$1:$ZZ$1, 0))</f>
        <v/>
      </c>
      <c r="B556">
        <f>INDEX(resultados!$A$2:$ZZ$855, 550, MATCH($B$2, resultados!$A$1:$ZZ$1, 0))</f>
        <v/>
      </c>
      <c r="C556">
        <f>INDEX(resultados!$A$2:$ZZ$855, 550, MATCH($B$3, resultados!$A$1:$ZZ$1, 0))</f>
        <v/>
      </c>
    </row>
    <row r="557">
      <c r="A557">
        <f>INDEX(resultados!$A$2:$ZZ$855, 551, MATCH($B$1, resultados!$A$1:$ZZ$1, 0))</f>
        <v/>
      </c>
      <c r="B557">
        <f>INDEX(resultados!$A$2:$ZZ$855, 551, MATCH($B$2, resultados!$A$1:$ZZ$1, 0))</f>
        <v/>
      </c>
      <c r="C557">
        <f>INDEX(resultados!$A$2:$ZZ$855, 551, MATCH($B$3, resultados!$A$1:$ZZ$1, 0))</f>
        <v/>
      </c>
    </row>
    <row r="558">
      <c r="A558">
        <f>INDEX(resultados!$A$2:$ZZ$855, 552, MATCH($B$1, resultados!$A$1:$ZZ$1, 0))</f>
        <v/>
      </c>
      <c r="B558">
        <f>INDEX(resultados!$A$2:$ZZ$855, 552, MATCH($B$2, resultados!$A$1:$ZZ$1, 0))</f>
        <v/>
      </c>
      <c r="C558">
        <f>INDEX(resultados!$A$2:$ZZ$855, 552, MATCH($B$3, resultados!$A$1:$ZZ$1, 0))</f>
        <v/>
      </c>
    </row>
    <row r="559">
      <c r="A559">
        <f>INDEX(resultados!$A$2:$ZZ$855, 553, MATCH($B$1, resultados!$A$1:$ZZ$1, 0))</f>
        <v/>
      </c>
      <c r="B559">
        <f>INDEX(resultados!$A$2:$ZZ$855, 553, MATCH($B$2, resultados!$A$1:$ZZ$1, 0))</f>
        <v/>
      </c>
      <c r="C559">
        <f>INDEX(resultados!$A$2:$ZZ$855, 553, MATCH($B$3, resultados!$A$1:$ZZ$1, 0))</f>
        <v/>
      </c>
    </row>
    <row r="560">
      <c r="A560">
        <f>INDEX(resultados!$A$2:$ZZ$855, 554, MATCH($B$1, resultados!$A$1:$ZZ$1, 0))</f>
        <v/>
      </c>
      <c r="B560">
        <f>INDEX(resultados!$A$2:$ZZ$855, 554, MATCH($B$2, resultados!$A$1:$ZZ$1, 0))</f>
        <v/>
      </c>
      <c r="C560">
        <f>INDEX(resultados!$A$2:$ZZ$855, 554, MATCH($B$3, resultados!$A$1:$ZZ$1, 0))</f>
        <v/>
      </c>
    </row>
    <row r="561">
      <c r="A561">
        <f>INDEX(resultados!$A$2:$ZZ$855, 555, MATCH($B$1, resultados!$A$1:$ZZ$1, 0))</f>
        <v/>
      </c>
      <c r="B561">
        <f>INDEX(resultados!$A$2:$ZZ$855, 555, MATCH($B$2, resultados!$A$1:$ZZ$1, 0))</f>
        <v/>
      </c>
      <c r="C561">
        <f>INDEX(resultados!$A$2:$ZZ$855, 555, MATCH($B$3, resultados!$A$1:$ZZ$1, 0))</f>
        <v/>
      </c>
    </row>
    <row r="562">
      <c r="A562">
        <f>INDEX(resultados!$A$2:$ZZ$855, 556, MATCH($B$1, resultados!$A$1:$ZZ$1, 0))</f>
        <v/>
      </c>
      <c r="B562">
        <f>INDEX(resultados!$A$2:$ZZ$855, 556, MATCH($B$2, resultados!$A$1:$ZZ$1, 0))</f>
        <v/>
      </c>
      <c r="C562">
        <f>INDEX(resultados!$A$2:$ZZ$855, 556, MATCH($B$3, resultados!$A$1:$ZZ$1, 0))</f>
        <v/>
      </c>
    </row>
    <row r="563">
      <c r="A563">
        <f>INDEX(resultados!$A$2:$ZZ$855, 557, MATCH($B$1, resultados!$A$1:$ZZ$1, 0))</f>
        <v/>
      </c>
      <c r="B563">
        <f>INDEX(resultados!$A$2:$ZZ$855, 557, MATCH($B$2, resultados!$A$1:$ZZ$1, 0))</f>
        <v/>
      </c>
      <c r="C563">
        <f>INDEX(resultados!$A$2:$ZZ$855, 557, MATCH($B$3, resultados!$A$1:$ZZ$1, 0))</f>
        <v/>
      </c>
    </row>
    <row r="564">
      <c r="A564">
        <f>INDEX(resultados!$A$2:$ZZ$855, 558, MATCH($B$1, resultados!$A$1:$ZZ$1, 0))</f>
        <v/>
      </c>
      <c r="B564">
        <f>INDEX(resultados!$A$2:$ZZ$855, 558, MATCH($B$2, resultados!$A$1:$ZZ$1, 0))</f>
        <v/>
      </c>
      <c r="C564">
        <f>INDEX(resultados!$A$2:$ZZ$855, 558, MATCH($B$3, resultados!$A$1:$ZZ$1, 0))</f>
        <v/>
      </c>
    </row>
    <row r="565">
      <c r="A565">
        <f>INDEX(resultados!$A$2:$ZZ$855, 559, MATCH($B$1, resultados!$A$1:$ZZ$1, 0))</f>
        <v/>
      </c>
      <c r="B565">
        <f>INDEX(resultados!$A$2:$ZZ$855, 559, MATCH($B$2, resultados!$A$1:$ZZ$1, 0))</f>
        <v/>
      </c>
      <c r="C565">
        <f>INDEX(resultados!$A$2:$ZZ$855, 559, MATCH($B$3, resultados!$A$1:$ZZ$1, 0))</f>
        <v/>
      </c>
    </row>
    <row r="566">
      <c r="A566">
        <f>INDEX(resultados!$A$2:$ZZ$855, 560, MATCH($B$1, resultados!$A$1:$ZZ$1, 0))</f>
        <v/>
      </c>
      <c r="B566">
        <f>INDEX(resultados!$A$2:$ZZ$855, 560, MATCH($B$2, resultados!$A$1:$ZZ$1, 0))</f>
        <v/>
      </c>
      <c r="C566">
        <f>INDEX(resultados!$A$2:$ZZ$855, 560, MATCH($B$3, resultados!$A$1:$ZZ$1, 0))</f>
        <v/>
      </c>
    </row>
    <row r="567">
      <c r="A567">
        <f>INDEX(resultados!$A$2:$ZZ$855, 561, MATCH($B$1, resultados!$A$1:$ZZ$1, 0))</f>
        <v/>
      </c>
      <c r="B567">
        <f>INDEX(resultados!$A$2:$ZZ$855, 561, MATCH($B$2, resultados!$A$1:$ZZ$1, 0))</f>
        <v/>
      </c>
      <c r="C567">
        <f>INDEX(resultados!$A$2:$ZZ$855, 561, MATCH($B$3, resultados!$A$1:$ZZ$1, 0))</f>
        <v/>
      </c>
    </row>
    <row r="568">
      <c r="A568">
        <f>INDEX(resultados!$A$2:$ZZ$855, 562, MATCH($B$1, resultados!$A$1:$ZZ$1, 0))</f>
        <v/>
      </c>
      <c r="B568">
        <f>INDEX(resultados!$A$2:$ZZ$855, 562, MATCH($B$2, resultados!$A$1:$ZZ$1, 0))</f>
        <v/>
      </c>
      <c r="C568">
        <f>INDEX(resultados!$A$2:$ZZ$855, 562, MATCH($B$3, resultados!$A$1:$ZZ$1, 0))</f>
        <v/>
      </c>
    </row>
    <row r="569">
      <c r="A569">
        <f>INDEX(resultados!$A$2:$ZZ$855, 563, MATCH($B$1, resultados!$A$1:$ZZ$1, 0))</f>
        <v/>
      </c>
      <c r="B569">
        <f>INDEX(resultados!$A$2:$ZZ$855, 563, MATCH($B$2, resultados!$A$1:$ZZ$1, 0))</f>
        <v/>
      </c>
      <c r="C569">
        <f>INDEX(resultados!$A$2:$ZZ$855, 563, MATCH($B$3, resultados!$A$1:$ZZ$1, 0))</f>
        <v/>
      </c>
    </row>
    <row r="570">
      <c r="A570">
        <f>INDEX(resultados!$A$2:$ZZ$855, 564, MATCH($B$1, resultados!$A$1:$ZZ$1, 0))</f>
        <v/>
      </c>
      <c r="B570">
        <f>INDEX(resultados!$A$2:$ZZ$855, 564, MATCH($B$2, resultados!$A$1:$ZZ$1, 0))</f>
        <v/>
      </c>
      <c r="C570">
        <f>INDEX(resultados!$A$2:$ZZ$855, 564, MATCH($B$3, resultados!$A$1:$ZZ$1, 0))</f>
        <v/>
      </c>
    </row>
    <row r="571">
      <c r="A571">
        <f>INDEX(resultados!$A$2:$ZZ$855, 565, MATCH($B$1, resultados!$A$1:$ZZ$1, 0))</f>
        <v/>
      </c>
      <c r="B571">
        <f>INDEX(resultados!$A$2:$ZZ$855, 565, MATCH($B$2, resultados!$A$1:$ZZ$1, 0))</f>
        <v/>
      </c>
      <c r="C571">
        <f>INDEX(resultados!$A$2:$ZZ$855, 565, MATCH($B$3, resultados!$A$1:$ZZ$1, 0))</f>
        <v/>
      </c>
    </row>
    <row r="572">
      <c r="A572">
        <f>INDEX(resultados!$A$2:$ZZ$855, 566, MATCH($B$1, resultados!$A$1:$ZZ$1, 0))</f>
        <v/>
      </c>
      <c r="B572">
        <f>INDEX(resultados!$A$2:$ZZ$855, 566, MATCH($B$2, resultados!$A$1:$ZZ$1, 0))</f>
        <v/>
      </c>
      <c r="C572">
        <f>INDEX(resultados!$A$2:$ZZ$855, 566, MATCH($B$3, resultados!$A$1:$ZZ$1, 0))</f>
        <v/>
      </c>
    </row>
    <row r="573">
      <c r="A573">
        <f>INDEX(resultados!$A$2:$ZZ$855, 567, MATCH($B$1, resultados!$A$1:$ZZ$1, 0))</f>
        <v/>
      </c>
      <c r="B573">
        <f>INDEX(resultados!$A$2:$ZZ$855, 567, MATCH($B$2, resultados!$A$1:$ZZ$1, 0))</f>
        <v/>
      </c>
      <c r="C573">
        <f>INDEX(resultados!$A$2:$ZZ$855, 567, MATCH($B$3, resultados!$A$1:$ZZ$1, 0))</f>
        <v/>
      </c>
    </row>
    <row r="574">
      <c r="A574">
        <f>INDEX(resultados!$A$2:$ZZ$855, 568, MATCH($B$1, resultados!$A$1:$ZZ$1, 0))</f>
        <v/>
      </c>
      <c r="B574">
        <f>INDEX(resultados!$A$2:$ZZ$855, 568, MATCH($B$2, resultados!$A$1:$ZZ$1, 0))</f>
        <v/>
      </c>
      <c r="C574">
        <f>INDEX(resultados!$A$2:$ZZ$855, 568, MATCH($B$3, resultados!$A$1:$ZZ$1, 0))</f>
        <v/>
      </c>
    </row>
    <row r="575">
      <c r="A575">
        <f>INDEX(resultados!$A$2:$ZZ$855, 569, MATCH($B$1, resultados!$A$1:$ZZ$1, 0))</f>
        <v/>
      </c>
      <c r="B575">
        <f>INDEX(resultados!$A$2:$ZZ$855, 569, MATCH($B$2, resultados!$A$1:$ZZ$1, 0))</f>
        <v/>
      </c>
      <c r="C575">
        <f>INDEX(resultados!$A$2:$ZZ$855, 569, MATCH($B$3, resultados!$A$1:$ZZ$1, 0))</f>
        <v/>
      </c>
    </row>
    <row r="576">
      <c r="A576">
        <f>INDEX(resultados!$A$2:$ZZ$855, 570, MATCH($B$1, resultados!$A$1:$ZZ$1, 0))</f>
        <v/>
      </c>
      <c r="B576">
        <f>INDEX(resultados!$A$2:$ZZ$855, 570, MATCH($B$2, resultados!$A$1:$ZZ$1, 0))</f>
        <v/>
      </c>
      <c r="C576">
        <f>INDEX(resultados!$A$2:$ZZ$855, 570, MATCH($B$3, resultados!$A$1:$ZZ$1, 0))</f>
        <v/>
      </c>
    </row>
    <row r="577">
      <c r="A577">
        <f>INDEX(resultados!$A$2:$ZZ$855, 571, MATCH($B$1, resultados!$A$1:$ZZ$1, 0))</f>
        <v/>
      </c>
      <c r="B577">
        <f>INDEX(resultados!$A$2:$ZZ$855, 571, MATCH($B$2, resultados!$A$1:$ZZ$1, 0))</f>
        <v/>
      </c>
      <c r="C577">
        <f>INDEX(resultados!$A$2:$ZZ$855, 571, MATCH($B$3, resultados!$A$1:$ZZ$1, 0))</f>
        <v/>
      </c>
    </row>
    <row r="578">
      <c r="A578">
        <f>INDEX(resultados!$A$2:$ZZ$855, 572, MATCH($B$1, resultados!$A$1:$ZZ$1, 0))</f>
        <v/>
      </c>
      <c r="B578">
        <f>INDEX(resultados!$A$2:$ZZ$855, 572, MATCH($B$2, resultados!$A$1:$ZZ$1, 0))</f>
        <v/>
      </c>
      <c r="C578">
        <f>INDEX(resultados!$A$2:$ZZ$855, 572, MATCH($B$3, resultados!$A$1:$ZZ$1, 0))</f>
        <v/>
      </c>
    </row>
    <row r="579">
      <c r="A579">
        <f>INDEX(resultados!$A$2:$ZZ$855, 573, MATCH($B$1, resultados!$A$1:$ZZ$1, 0))</f>
        <v/>
      </c>
      <c r="B579">
        <f>INDEX(resultados!$A$2:$ZZ$855, 573, MATCH($B$2, resultados!$A$1:$ZZ$1, 0))</f>
        <v/>
      </c>
      <c r="C579">
        <f>INDEX(resultados!$A$2:$ZZ$855, 573, MATCH($B$3, resultados!$A$1:$ZZ$1, 0))</f>
        <v/>
      </c>
    </row>
    <row r="580">
      <c r="A580">
        <f>INDEX(resultados!$A$2:$ZZ$855, 574, MATCH($B$1, resultados!$A$1:$ZZ$1, 0))</f>
        <v/>
      </c>
      <c r="B580">
        <f>INDEX(resultados!$A$2:$ZZ$855, 574, MATCH($B$2, resultados!$A$1:$ZZ$1, 0))</f>
        <v/>
      </c>
      <c r="C580">
        <f>INDEX(resultados!$A$2:$ZZ$855, 574, MATCH($B$3, resultados!$A$1:$ZZ$1, 0))</f>
        <v/>
      </c>
    </row>
    <row r="581">
      <c r="A581">
        <f>INDEX(resultados!$A$2:$ZZ$855, 575, MATCH($B$1, resultados!$A$1:$ZZ$1, 0))</f>
        <v/>
      </c>
      <c r="B581">
        <f>INDEX(resultados!$A$2:$ZZ$855, 575, MATCH($B$2, resultados!$A$1:$ZZ$1, 0))</f>
        <v/>
      </c>
      <c r="C581">
        <f>INDEX(resultados!$A$2:$ZZ$855, 575, MATCH($B$3, resultados!$A$1:$ZZ$1, 0))</f>
        <v/>
      </c>
    </row>
    <row r="582">
      <c r="A582">
        <f>INDEX(resultados!$A$2:$ZZ$855, 576, MATCH($B$1, resultados!$A$1:$ZZ$1, 0))</f>
        <v/>
      </c>
      <c r="B582">
        <f>INDEX(resultados!$A$2:$ZZ$855, 576, MATCH($B$2, resultados!$A$1:$ZZ$1, 0))</f>
        <v/>
      </c>
      <c r="C582">
        <f>INDEX(resultados!$A$2:$ZZ$855, 576, MATCH($B$3, resultados!$A$1:$ZZ$1, 0))</f>
        <v/>
      </c>
    </row>
    <row r="583">
      <c r="A583">
        <f>INDEX(resultados!$A$2:$ZZ$855, 577, MATCH($B$1, resultados!$A$1:$ZZ$1, 0))</f>
        <v/>
      </c>
      <c r="B583">
        <f>INDEX(resultados!$A$2:$ZZ$855, 577, MATCH($B$2, resultados!$A$1:$ZZ$1, 0))</f>
        <v/>
      </c>
      <c r="C583">
        <f>INDEX(resultados!$A$2:$ZZ$855, 577, MATCH($B$3, resultados!$A$1:$ZZ$1, 0))</f>
        <v/>
      </c>
    </row>
    <row r="584">
      <c r="A584">
        <f>INDEX(resultados!$A$2:$ZZ$855, 578, MATCH($B$1, resultados!$A$1:$ZZ$1, 0))</f>
        <v/>
      </c>
      <c r="B584">
        <f>INDEX(resultados!$A$2:$ZZ$855, 578, MATCH($B$2, resultados!$A$1:$ZZ$1, 0))</f>
        <v/>
      </c>
      <c r="C584">
        <f>INDEX(resultados!$A$2:$ZZ$855, 578, MATCH($B$3, resultados!$A$1:$ZZ$1, 0))</f>
        <v/>
      </c>
    </row>
    <row r="585">
      <c r="A585">
        <f>INDEX(resultados!$A$2:$ZZ$855, 579, MATCH($B$1, resultados!$A$1:$ZZ$1, 0))</f>
        <v/>
      </c>
      <c r="B585">
        <f>INDEX(resultados!$A$2:$ZZ$855, 579, MATCH($B$2, resultados!$A$1:$ZZ$1, 0))</f>
        <v/>
      </c>
      <c r="C585">
        <f>INDEX(resultados!$A$2:$ZZ$855, 579, MATCH($B$3, resultados!$A$1:$ZZ$1, 0))</f>
        <v/>
      </c>
    </row>
    <row r="586">
      <c r="A586">
        <f>INDEX(resultados!$A$2:$ZZ$855, 580, MATCH($B$1, resultados!$A$1:$ZZ$1, 0))</f>
        <v/>
      </c>
      <c r="B586">
        <f>INDEX(resultados!$A$2:$ZZ$855, 580, MATCH($B$2, resultados!$A$1:$ZZ$1, 0))</f>
        <v/>
      </c>
      <c r="C586">
        <f>INDEX(resultados!$A$2:$ZZ$855, 580, MATCH($B$3, resultados!$A$1:$ZZ$1, 0))</f>
        <v/>
      </c>
    </row>
    <row r="587">
      <c r="A587">
        <f>INDEX(resultados!$A$2:$ZZ$855, 581, MATCH($B$1, resultados!$A$1:$ZZ$1, 0))</f>
        <v/>
      </c>
      <c r="B587">
        <f>INDEX(resultados!$A$2:$ZZ$855, 581, MATCH($B$2, resultados!$A$1:$ZZ$1, 0))</f>
        <v/>
      </c>
      <c r="C587">
        <f>INDEX(resultados!$A$2:$ZZ$855, 581, MATCH($B$3, resultados!$A$1:$ZZ$1, 0))</f>
        <v/>
      </c>
    </row>
    <row r="588">
      <c r="A588">
        <f>INDEX(resultados!$A$2:$ZZ$855, 582, MATCH($B$1, resultados!$A$1:$ZZ$1, 0))</f>
        <v/>
      </c>
      <c r="B588">
        <f>INDEX(resultados!$A$2:$ZZ$855, 582, MATCH($B$2, resultados!$A$1:$ZZ$1, 0))</f>
        <v/>
      </c>
      <c r="C588">
        <f>INDEX(resultados!$A$2:$ZZ$855, 582, MATCH($B$3, resultados!$A$1:$ZZ$1, 0))</f>
        <v/>
      </c>
    </row>
    <row r="589">
      <c r="A589">
        <f>INDEX(resultados!$A$2:$ZZ$855, 583, MATCH($B$1, resultados!$A$1:$ZZ$1, 0))</f>
        <v/>
      </c>
      <c r="B589">
        <f>INDEX(resultados!$A$2:$ZZ$855, 583, MATCH($B$2, resultados!$A$1:$ZZ$1, 0))</f>
        <v/>
      </c>
      <c r="C589">
        <f>INDEX(resultados!$A$2:$ZZ$855, 583, MATCH($B$3, resultados!$A$1:$ZZ$1, 0))</f>
        <v/>
      </c>
    </row>
    <row r="590">
      <c r="A590">
        <f>INDEX(resultados!$A$2:$ZZ$855, 584, MATCH($B$1, resultados!$A$1:$ZZ$1, 0))</f>
        <v/>
      </c>
      <c r="B590">
        <f>INDEX(resultados!$A$2:$ZZ$855, 584, MATCH($B$2, resultados!$A$1:$ZZ$1, 0))</f>
        <v/>
      </c>
      <c r="C590">
        <f>INDEX(resultados!$A$2:$ZZ$855, 584, MATCH($B$3, resultados!$A$1:$ZZ$1, 0))</f>
        <v/>
      </c>
    </row>
    <row r="591">
      <c r="A591">
        <f>INDEX(resultados!$A$2:$ZZ$855, 585, MATCH($B$1, resultados!$A$1:$ZZ$1, 0))</f>
        <v/>
      </c>
      <c r="B591">
        <f>INDEX(resultados!$A$2:$ZZ$855, 585, MATCH($B$2, resultados!$A$1:$ZZ$1, 0))</f>
        <v/>
      </c>
      <c r="C591">
        <f>INDEX(resultados!$A$2:$ZZ$855, 585, MATCH($B$3, resultados!$A$1:$ZZ$1, 0))</f>
        <v/>
      </c>
    </row>
    <row r="592">
      <c r="A592">
        <f>INDEX(resultados!$A$2:$ZZ$855, 586, MATCH($B$1, resultados!$A$1:$ZZ$1, 0))</f>
        <v/>
      </c>
      <c r="B592">
        <f>INDEX(resultados!$A$2:$ZZ$855, 586, MATCH($B$2, resultados!$A$1:$ZZ$1, 0))</f>
        <v/>
      </c>
      <c r="C592">
        <f>INDEX(resultados!$A$2:$ZZ$855, 586, MATCH($B$3, resultados!$A$1:$ZZ$1, 0))</f>
        <v/>
      </c>
    </row>
    <row r="593">
      <c r="A593">
        <f>INDEX(resultados!$A$2:$ZZ$855, 587, MATCH($B$1, resultados!$A$1:$ZZ$1, 0))</f>
        <v/>
      </c>
      <c r="B593">
        <f>INDEX(resultados!$A$2:$ZZ$855, 587, MATCH($B$2, resultados!$A$1:$ZZ$1, 0))</f>
        <v/>
      </c>
      <c r="C593">
        <f>INDEX(resultados!$A$2:$ZZ$855, 587, MATCH($B$3, resultados!$A$1:$ZZ$1, 0))</f>
        <v/>
      </c>
    </row>
    <row r="594">
      <c r="A594">
        <f>INDEX(resultados!$A$2:$ZZ$855, 588, MATCH($B$1, resultados!$A$1:$ZZ$1, 0))</f>
        <v/>
      </c>
      <c r="B594">
        <f>INDEX(resultados!$A$2:$ZZ$855, 588, MATCH($B$2, resultados!$A$1:$ZZ$1, 0))</f>
        <v/>
      </c>
      <c r="C594">
        <f>INDEX(resultados!$A$2:$ZZ$855, 588, MATCH($B$3, resultados!$A$1:$ZZ$1, 0))</f>
        <v/>
      </c>
    </row>
    <row r="595">
      <c r="A595">
        <f>INDEX(resultados!$A$2:$ZZ$855, 589, MATCH($B$1, resultados!$A$1:$ZZ$1, 0))</f>
        <v/>
      </c>
      <c r="B595">
        <f>INDEX(resultados!$A$2:$ZZ$855, 589, MATCH($B$2, resultados!$A$1:$ZZ$1, 0))</f>
        <v/>
      </c>
      <c r="C595">
        <f>INDEX(resultados!$A$2:$ZZ$855, 589, MATCH($B$3, resultados!$A$1:$ZZ$1, 0))</f>
        <v/>
      </c>
    </row>
    <row r="596">
      <c r="A596">
        <f>INDEX(resultados!$A$2:$ZZ$855, 590, MATCH($B$1, resultados!$A$1:$ZZ$1, 0))</f>
        <v/>
      </c>
      <c r="B596">
        <f>INDEX(resultados!$A$2:$ZZ$855, 590, MATCH($B$2, resultados!$A$1:$ZZ$1, 0))</f>
        <v/>
      </c>
      <c r="C596">
        <f>INDEX(resultados!$A$2:$ZZ$855, 590, MATCH($B$3, resultados!$A$1:$ZZ$1, 0))</f>
        <v/>
      </c>
    </row>
    <row r="597">
      <c r="A597">
        <f>INDEX(resultados!$A$2:$ZZ$855, 591, MATCH($B$1, resultados!$A$1:$ZZ$1, 0))</f>
        <v/>
      </c>
      <c r="B597">
        <f>INDEX(resultados!$A$2:$ZZ$855, 591, MATCH($B$2, resultados!$A$1:$ZZ$1, 0))</f>
        <v/>
      </c>
      <c r="C597">
        <f>INDEX(resultados!$A$2:$ZZ$855, 591, MATCH($B$3, resultados!$A$1:$ZZ$1, 0))</f>
        <v/>
      </c>
    </row>
    <row r="598">
      <c r="A598">
        <f>INDEX(resultados!$A$2:$ZZ$855, 592, MATCH($B$1, resultados!$A$1:$ZZ$1, 0))</f>
        <v/>
      </c>
      <c r="B598">
        <f>INDEX(resultados!$A$2:$ZZ$855, 592, MATCH($B$2, resultados!$A$1:$ZZ$1, 0))</f>
        <v/>
      </c>
      <c r="C598">
        <f>INDEX(resultados!$A$2:$ZZ$855, 592, MATCH($B$3, resultados!$A$1:$ZZ$1, 0))</f>
        <v/>
      </c>
    </row>
    <row r="599">
      <c r="A599">
        <f>INDEX(resultados!$A$2:$ZZ$855, 593, MATCH($B$1, resultados!$A$1:$ZZ$1, 0))</f>
        <v/>
      </c>
      <c r="B599">
        <f>INDEX(resultados!$A$2:$ZZ$855, 593, MATCH($B$2, resultados!$A$1:$ZZ$1, 0))</f>
        <v/>
      </c>
      <c r="C599">
        <f>INDEX(resultados!$A$2:$ZZ$855, 593, MATCH($B$3, resultados!$A$1:$ZZ$1, 0))</f>
        <v/>
      </c>
    </row>
    <row r="600">
      <c r="A600">
        <f>INDEX(resultados!$A$2:$ZZ$855, 594, MATCH($B$1, resultados!$A$1:$ZZ$1, 0))</f>
        <v/>
      </c>
      <c r="B600">
        <f>INDEX(resultados!$A$2:$ZZ$855, 594, MATCH($B$2, resultados!$A$1:$ZZ$1, 0))</f>
        <v/>
      </c>
      <c r="C600">
        <f>INDEX(resultados!$A$2:$ZZ$855, 594, MATCH($B$3, resultados!$A$1:$ZZ$1, 0))</f>
        <v/>
      </c>
    </row>
    <row r="601">
      <c r="A601">
        <f>INDEX(resultados!$A$2:$ZZ$855, 595, MATCH($B$1, resultados!$A$1:$ZZ$1, 0))</f>
        <v/>
      </c>
      <c r="B601">
        <f>INDEX(resultados!$A$2:$ZZ$855, 595, MATCH($B$2, resultados!$A$1:$ZZ$1, 0))</f>
        <v/>
      </c>
      <c r="C601">
        <f>INDEX(resultados!$A$2:$ZZ$855, 595, MATCH($B$3, resultados!$A$1:$ZZ$1, 0))</f>
        <v/>
      </c>
    </row>
    <row r="602">
      <c r="A602">
        <f>INDEX(resultados!$A$2:$ZZ$855, 596, MATCH($B$1, resultados!$A$1:$ZZ$1, 0))</f>
        <v/>
      </c>
      <c r="B602">
        <f>INDEX(resultados!$A$2:$ZZ$855, 596, MATCH($B$2, resultados!$A$1:$ZZ$1, 0))</f>
        <v/>
      </c>
      <c r="C602">
        <f>INDEX(resultados!$A$2:$ZZ$855, 596, MATCH($B$3, resultados!$A$1:$ZZ$1, 0))</f>
        <v/>
      </c>
    </row>
    <row r="603">
      <c r="A603">
        <f>INDEX(resultados!$A$2:$ZZ$855, 597, MATCH($B$1, resultados!$A$1:$ZZ$1, 0))</f>
        <v/>
      </c>
      <c r="B603">
        <f>INDEX(resultados!$A$2:$ZZ$855, 597, MATCH($B$2, resultados!$A$1:$ZZ$1, 0))</f>
        <v/>
      </c>
      <c r="C603">
        <f>INDEX(resultados!$A$2:$ZZ$855, 597, MATCH($B$3, resultados!$A$1:$ZZ$1, 0))</f>
        <v/>
      </c>
    </row>
    <row r="604">
      <c r="A604">
        <f>INDEX(resultados!$A$2:$ZZ$855, 598, MATCH($B$1, resultados!$A$1:$ZZ$1, 0))</f>
        <v/>
      </c>
      <c r="B604">
        <f>INDEX(resultados!$A$2:$ZZ$855, 598, MATCH($B$2, resultados!$A$1:$ZZ$1, 0))</f>
        <v/>
      </c>
      <c r="C604">
        <f>INDEX(resultados!$A$2:$ZZ$855, 598, MATCH($B$3, resultados!$A$1:$ZZ$1, 0))</f>
        <v/>
      </c>
    </row>
    <row r="605">
      <c r="A605">
        <f>INDEX(resultados!$A$2:$ZZ$855, 599, MATCH($B$1, resultados!$A$1:$ZZ$1, 0))</f>
        <v/>
      </c>
      <c r="B605">
        <f>INDEX(resultados!$A$2:$ZZ$855, 599, MATCH($B$2, resultados!$A$1:$ZZ$1, 0))</f>
        <v/>
      </c>
      <c r="C605">
        <f>INDEX(resultados!$A$2:$ZZ$855, 599, MATCH($B$3, resultados!$A$1:$ZZ$1, 0))</f>
        <v/>
      </c>
    </row>
    <row r="606">
      <c r="A606">
        <f>INDEX(resultados!$A$2:$ZZ$855, 600, MATCH($B$1, resultados!$A$1:$ZZ$1, 0))</f>
        <v/>
      </c>
      <c r="B606">
        <f>INDEX(resultados!$A$2:$ZZ$855, 600, MATCH($B$2, resultados!$A$1:$ZZ$1, 0))</f>
        <v/>
      </c>
      <c r="C606">
        <f>INDEX(resultados!$A$2:$ZZ$855, 600, MATCH($B$3, resultados!$A$1:$ZZ$1, 0))</f>
        <v/>
      </c>
    </row>
    <row r="607">
      <c r="A607">
        <f>INDEX(resultados!$A$2:$ZZ$855, 601, MATCH($B$1, resultados!$A$1:$ZZ$1, 0))</f>
        <v/>
      </c>
      <c r="B607">
        <f>INDEX(resultados!$A$2:$ZZ$855, 601, MATCH($B$2, resultados!$A$1:$ZZ$1, 0))</f>
        <v/>
      </c>
      <c r="C607">
        <f>INDEX(resultados!$A$2:$ZZ$855, 601, MATCH($B$3, resultados!$A$1:$ZZ$1, 0))</f>
        <v/>
      </c>
    </row>
    <row r="608">
      <c r="A608">
        <f>INDEX(resultados!$A$2:$ZZ$855, 602, MATCH($B$1, resultados!$A$1:$ZZ$1, 0))</f>
        <v/>
      </c>
      <c r="B608">
        <f>INDEX(resultados!$A$2:$ZZ$855, 602, MATCH($B$2, resultados!$A$1:$ZZ$1, 0))</f>
        <v/>
      </c>
      <c r="C608">
        <f>INDEX(resultados!$A$2:$ZZ$855, 602, MATCH($B$3, resultados!$A$1:$ZZ$1, 0))</f>
        <v/>
      </c>
    </row>
    <row r="609">
      <c r="A609">
        <f>INDEX(resultados!$A$2:$ZZ$855, 603, MATCH($B$1, resultados!$A$1:$ZZ$1, 0))</f>
        <v/>
      </c>
      <c r="B609">
        <f>INDEX(resultados!$A$2:$ZZ$855, 603, MATCH($B$2, resultados!$A$1:$ZZ$1, 0))</f>
        <v/>
      </c>
      <c r="C609">
        <f>INDEX(resultados!$A$2:$ZZ$855, 603, MATCH($B$3, resultados!$A$1:$ZZ$1, 0))</f>
        <v/>
      </c>
    </row>
    <row r="610">
      <c r="A610">
        <f>INDEX(resultados!$A$2:$ZZ$855, 604, MATCH($B$1, resultados!$A$1:$ZZ$1, 0))</f>
        <v/>
      </c>
      <c r="B610">
        <f>INDEX(resultados!$A$2:$ZZ$855, 604, MATCH($B$2, resultados!$A$1:$ZZ$1, 0))</f>
        <v/>
      </c>
      <c r="C610">
        <f>INDEX(resultados!$A$2:$ZZ$855, 604, MATCH($B$3, resultados!$A$1:$ZZ$1, 0))</f>
        <v/>
      </c>
    </row>
    <row r="611">
      <c r="A611">
        <f>INDEX(resultados!$A$2:$ZZ$855, 605, MATCH($B$1, resultados!$A$1:$ZZ$1, 0))</f>
        <v/>
      </c>
      <c r="B611">
        <f>INDEX(resultados!$A$2:$ZZ$855, 605, MATCH($B$2, resultados!$A$1:$ZZ$1, 0))</f>
        <v/>
      </c>
      <c r="C611">
        <f>INDEX(resultados!$A$2:$ZZ$855, 605, MATCH($B$3, resultados!$A$1:$ZZ$1, 0))</f>
        <v/>
      </c>
    </row>
    <row r="612">
      <c r="A612">
        <f>INDEX(resultados!$A$2:$ZZ$855, 606, MATCH($B$1, resultados!$A$1:$ZZ$1, 0))</f>
        <v/>
      </c>
      <c r="B612">
        <f>INDEX(resultados!$A$2:$ZZ$855, 606, MATCH($B$2, resultados!$A$1:$ZZ$1, 0))</f>
        <v/>
      </c>
      <c r="C612">
        <f>INDEX(resultados!$A$2:$ZZ$855, 606, MATCH($B$3, resultados!$A$1:$ZZ$1, 0))</f>
        <v/>
      </c>
    </row>
    <row r="613">
      <c r="A613">
        <f>INDEX(resultados!$A$2:$ZZ$855, 607, MATCH($B$1, resultados!$A$1:$ZZ$1, 0))</f>
        <v/>
      </c>
      <c r="B613">
        <f>INDEX(resultados!$A$2:$ZZ$855, 607, MATCH($B$2, resultados!$A$1:$ZZ$1, 0))</f>
        <v/>
      </c>
      <c r="C613">
        <f>INDEX(resultados!$A$2:$ZZ$855, 607, MATCH($B$3, resultados!$A$1:$ZZ$1, 0))</f>
        <v/>
      </c>
    </row>
    <row r="614">
      <c r="A614">
        <f>INDEX(resultados!$A$2:$ZZ$855, 608, MATCH($B$1, resultados!$A$1:$ZZ$1, 0))</f>
        <v/>
      </c>
      <c r="B614">
        <f>INDEX(resultados!$A$2:$ZZ$855, 608, MATCH($B$2, resultados!$A$1:$ZZ$1, 0))</f>
        <v/>
      </c>
      <c r="C614">
        <f>INDEX(resultados!$A$2:$ZZ$855, 608, MATCH($B$3, resultados!$A$1:$ZZ$1, 0))</f>
        <v/>
      </c>
    </row>
    <row r="615">
      <c r="A615">
        <f>INDEX(resultados!$A$2:$ZZ$855, 609, MATCH($B$1, resultados!$A$1:$ZZ$1, 0))</f>
        <v/>
      </c>
      <c r="B615">
        <f>INDEX(resultados!$A$2:$ZZ$855, 609, MATCH($B$2, resultados!$A$1:$ZZ$1, 0))</f>
        <v/>
      </c>
      <c r="C615">
        <f>INDEX(resultados!$A$2:$ZZ$855, 609, MATCH($B$3, resultados!$A$1:$ZZ$1, 0))</f>
        <v/>
      </c>
    </row>
    <row r="616">
      <c r="A616">
        <f>INDEX(resultados!$A$2:$ZZ$855, 610, MATCH($B$1, resultados!$A$1:$ZZ$1, 0))</f>
        <v/>
      </c>
      <c r="B616">
        <f>INDEX(resultados!$A$2:$ZZ$855, 610, MATCH($B$2, resultados!$A$1:$ZZ$1, 0))</f>
        <v/>
      </c>
      <c r="C616">
        <f>INDEX(resultados!$A$2:$ZZ$855, 610, MATCH($B$3, resultados!$A$1:$ZZ$1, 0))</f>
        <v/>
      </c>
    </row>
    <row r="617">
      <c r="A617">
        <f>INDEX(resultados!$A$2:$ZZ$855, 611, MATCH($B$1, resultados!$A$1:$ZZ$1, 0))</f>
        <v/>
      </c>
      <c r="B617">
        <f>INDEX(resultados!$A$2:$ZZ$855, 611, MATCH($B$2, resultados!$A$1:$ZZ$1, 0))</f>
        <v/>
      </c>
      <c r="C617">
        <f>INDEX(resultados!$A$2:$ZZ$855, 611, MATCH($B$3, resultados!$A$1:$ZZ$1, 0))</f>
        <v/>
      </c>
    </row>
    <row r="618">
      <c r="A618">
        <f>INDEX(resultados!$A$2:$ZZ$855, 612, MATCH($B$1, resultados!$A$1:$ZZ$1, 0))</f>
        <v/>
      </c>
      <c r="B618">
        <f>INDEX(resultados!$A$2:$ZZ$855, 612, MATCH($B$2, resultados!$A$1:$ZZ$1, 0))</f>
        <v/>
      </c>
      <c r="C618">
        <f>INDEX(resultados!$A$2:$ZZ$855, 612, MATCH($B$3, resultados!$A$1:$ZZ$1, 0))</f>
        <v/>
      </c>
    </row>
    <row r="619">
      <c r="A619">
        <f>INDEX(resultados!$A$2:$ZZ$855, 613, MATCH($B$1, resultados!$A$1:$ZZ$1, 0))</f>
        <v/>
      </c>
      <c r="B619">
        <f>INDEX(resultados!$A$2:$ZZ$855, 613, MATCH($B$2, resultados!$A$1:$ZZ$1, 0))</f>
        <v/>
      </c>
      <c r="C619">
        <f>INDEX(resultados!$A$2:$ZZ$855, 613, MATCH($B$3, resultados!$A$1:$ZZ$1, 0))</f>
        <v/>
      </c>
    </row>
    <row r="620">
      <c r="A620">
        <f>INDEX(resultados!$A$2:$ZZ$855, 614, MATCH($B$1, resultados!$A$1:$ZZ$1, 0))</f>
        <v/>
      </c>
      <c r="B620">
        <f>INDEX(resultados!$A$2:$ZZ$855, 614, MATCH($B$2, resultados!$A$1:$ZZ$1, 0))</f>
        <v/>
      </c>
      <c r="C620">
        <f>INDEX(resultados!$A$2:$ZZ$855, 614, MATCH($B$3, resultados!$A$1:$ZZ$1, 0))</f>
        <v/>
      </c>
    </row>
    <row r="621">
      <c r="A621">
        <f>INDEX(resultados!$A$2:$ZZ$855, 615, MATCH($B$1, resultados!$A$1:$ZZ$1, 0))</f>
        <v/>
      </c>
      <c r="B621">
        <f>INDEX(resultados!$A$2:$ZZ$855, 615, MATCH($B$2, resultados!$A$1:$ZZ$1, 0))</f>
        <v/>
      </c>
      <c r="C621">
        <f>INDEX(resultados!$A$2:$ZZ$855, 615, MATCH($B$3, resultados!$A$1:$ZZ$1, 0))</f>
        <v/>
      </c>
    </row>
    <row r="622">
      <c r="A622">
        <f>INDEX(resultados!$A$2:$ZZ$855, 616, MATCH($B$1, resultados!$A$1:$ZZ$1, 0))</f>
        <v/>
      </c>
      <c r="B622">
        <f>INDEX(resultados!$A$2:$ZZ$855, 616, MATCH($B$2, resultados!$A$1:$ZZ$1, 0))</f>
        <v/>
      </c>
      <c r="C622">
        <f>INDEX(resultados!$A$2:$ZZ$855, 616, MATCH($B$3, resultados!$A$1:$ZZ$1, 0))</f>
        <v/>
      </c>
    </row>
    <row r="623">
      <c r="A623">
        <f>INDEX(resultados!$A$2:$ZZ$855, 617, MATCH($B$1, resultados!$A$1:$ZZ$1, 0))</f>
        <v/>
      </c>
      <c r="B623">
        <f>INDEX(resultados!$A$2:$ZZ$855, 617, MATCH($B$2, resultados!$A$1:$ZZ$1, 0))</f>
        <v/>
      </c>
      <c r="C623">
        <f>INDEX(resultados!$A$2:$ZZ$855, 617, MATCH($B$3, resultados!$A$1:$ZZ$1, 0))</f>
        <v/>
      </c>
    </row>
    <row r="624">
      <c r="A624">
        <f>INDEX(resultados!$A$2:$ZZ$855, 618, MATCH($B$1, resultados!$A$1:$ZZ$1, 0))</f>
        <v/>
      </c>
      <c r="B624">
        <f>INDEX(resultados!$A$2:$ZZ$855, 618, MATCH($B$2, resultados!$A$1:$ZZ$1, 0))</f>
        <v/>
      </c>
      <c r="C624">
        <f>INDEX(resultados!$A$2:$ZZ$855, 618, MATCH($B$3, resultados!$A$1:$ZZ$1, 0))</f>
        <v/>
      </c>
    </row>
    <row r="625">
      <c r="A625">
        <f>INDEX(resultados!$A$2:$ZZ$855, 619, MATCH($B$1, resultados!$A$1:$ZZ$1, 0))</f>
        <v/>
      </c>
      <c r="B625">
        <f>INDEX(resultados!$A$2:$ZZ$855, 619, MATCH($B$2, resultados!$A$1:$ZZ$1, 0))</f>
        <v/>
      </c>
      <c r="C625">
        <f>INDEX(resultados!$A$2:$ZZ$855, 619, MATCH($B$3, resultados!$A$1:$ZZ$1, 0))</f>
        <v/>
      </c>
    </row>
    <row r="626">
      <c r="A626">
        <f>INDEX(resultados!$A$2:$ZZ$855, 620, MATCH($B$1, resultados!$A$1:$ZZ$1, 0))</f>
        <v/>
      </c>
      <c r="B626">
        <f>INDEX(resultados!$A$2:$ZZ$855, 620, MATCH($B$2, resultados!$A$1:$ZZ$1, 0))</f>
        <v/>
      </c>
      <c r="C626">
        <f>INDEX(resultados!$A$2:$ZZ$855, 620, MATCH($B$3, resultados!$A$1:$ZZ$1, 0))</f>
        <v/>
      </c>
    </row>
    <row r="627">
      <c r="A627">
        <f>INDEX(resultados!$A$2:$ZZ$855, 621, MATCH($B$1, resultados!$A$1:$ZZ$1, 0))</f>
        <v/>
      </c>
      <c r="B627">
        <f>INDEX(resultados!$A$2:$ZZ$855, 621, MATCH($B$2, resultados!$A$1:$ZZ$1, 0))</f>
        <v/>
      </c>
      <c r="C627">
        <f>INDEX(resultados!$A$2:$ZZ$855, 621, MATCH($B$3, resultados!$A$1:$ZZ$1, 0))</f>
        <v/>
      </c>
    </row>
    <row r="628">
      <c r="A628">
        <f>INDEX(resultados!$A$2:$ZZ$855, 622, MATCH($B$1, resultados!$A$1:$ZZ$1, 0))</f>
        <v/>
      </c>
      <c r="B628">
        <f>INDEX(resultados!$A$2:$ZZ$855, 622, MATCH($B$2, resultados!$A$1:$ZZ$1, 0))</f>
        <v/>
      </c>
      <c r="C628">
        <f>INDEX(resultados!$A$2:$ZZ$855, 622, MATCH($B$3, resultados!$A$1:$ZZ$1, 0))</f>
        <v/>
      </c>
    </row>
    <row r="629">
      <c r="A629">
        <f>INDEX(resultados!$A$2:$ZZ$855, 623, MATCH($B$1, resultados!$A$1:$ZZ$1, 0))</f>
        <v/>
      </c>
      <c r="B629">
        <f>INDEX(resultados!$A$2:$ZZ$855, 623, MATCH($B$2, resultados!$A$1:$ZZ$1, 0))</f>
        <v/>
      </c>
      <c r="C629">
        <f>INDEX(resultados!$A$2:$ZZ$855, 623, MATCH($B$3, resultados!$A$1:$ZZ$1, 0))</f>
        <v/>
      </c>
    </row>
    <row r="630">
      <c r="A630">
        <f>INDEX(resultados!$A$2:$ZZ$855, 624, MATCH($B$1, resultados!$A$1:$ZZ$1, 0))</f>
        <v/>
      </c>
      <c r="B630">
        <f>INDEX(resultados!$A$2:$ZZ$855, 624, MATCH($B$2, resultados!$A$1:$ZZ$1, 0))</f>
        <v/>
      </c>
      <c r="C630">
        <f>INDEX(resultados!$A$2:$ZZ$855, 624, MATCH($B$3, resultados!$A$1:$ZZ$1, 0))</f>
        <v/>
      </c>
    </row>
    <row r="631">
      <c r="A631">
        <f>INDEX(resultados!$A$2:$ZZ$855, 625, MATCH($B$1, resultados!$A$1:$ZZ$1, 0))</f>
        <v/>
      </c>
      <c r="B631">
        <f>INDEX(resultados!$A$2:$ZZ$855, 625, MATCH($B$2, resultados!$A$1:$ZZ$1, 0))</f>
        <v/>
      </c>
      <c r="C631">
        <f>INDEX(resultados!$A$2:$ZZ$855, 625, MATCH($B$3, resultados!$A$1:$ZZ$1, 0))</f>
        <v/>
      </c>
    </row>
    <row r="632">
      <c r="A632">
        <f>INDEX(resultados!$A$2:$ZZ$855, 626, MATCH($B$1, resultados!$A$1:$ZZ$1, 0))</f>
        <v/>
      </c>
      <c r="B632">
        <f>INDEX(resultados!$A$2:$ZZ$855, 626, MATCH($B$2, resultados!$A$1:$ZZ$1, 0))</f>
        <v/>
      </c>
      <c r="C632">
        <f>INDEX(resultados!$A$2:$ZZ$855, 626, MATCH($B$3, resultados!$A$1:$ZZ$1, 0))</f>
        <v/>
      </c>
    </row>
    <row r="633">
      <c r="A633">
        <f>INDEX(resultados!$A$2:$ZZ$855, 627, MATCH($B$1, resultados!$A$1:$ZZ$1, 0))</f>
        <v/>
      </c>
      <c r="B633">
        <f>INDEX(resultados!$A$2:$ZZ$855, 627, MATCH($B$2, resultados!$A$1:$ZZ$1, 0))</f>
        <v/>
      </c>
      <c r="C633">
        <f>INDEX(resultados!$A$2:$ZZ$855, 627, MATCH($B$3, resultados!$A$1:$ZZ$1, 0))</f>
        <v/>
      </c>
    </row>
    <row r="634">
      <c r="A634">
        <f>INDEX(resultados!$A$2:$ZZ$855, 628, MATCH($B$1, resultados!$A$1:$ZZ$1, 0))</f>
        <v/>
      </c>
      <c r="B634">
        <f>INDEX(resultados!$A$2:$ZZ$855, 628, MATCH($B$2, resultados!$A$1:$ZZ$1, 0))</f>
        <v/>
      </c>
      <c r="C634">
        <f>INDEX(resultados!$A$2:$ZZ$855, 628, MATCH($B$3, resultados!$A$1:$ZZ$1, 0))</f>
        <v/>
      </c>
    </row>
    <row r="635">
      <c r="A635">
        <f>INDEX(resultados!$A$2:$ZZ$855, 629, MATCH($B$1, resultados!$A$1:$ZZ$1, 0))</f>
        <v/>
      </c>
      <c r="B635">
        <f>INDEX(resultados!$A$2:$ZZ$855, 629, MATCH($B$2, resultados!$A$1:$ZZ$1, 0))</f>
        <v/>
      </c>
      <c r="C635">
        <f>INDEX(resultados!$A$2:$ZZ$855, 629, MATCH($B$3, resultados!$A$1:$ZZ$1, 0))</f>
        <v/>
      </c>
    </row>
    <row r="636">
      <c r="A636">
        <f>INDEX(resultados!$A$2:$ZZ$855, 630, MATCH($B$1, resultados!$A$1:$ZZ$1, 0))</f>
        <v/>
      </c>
      <c r="B636">
        <f>INDEX(resultados!$A$2:$ZZ$855, 630, MATCH($B$2, resultados!$A$1:$ZZ$1, 0))</f>
        <v/>
      </c>
      <c r="C636">
        <f>INDEX(resultados!$A$2:$ZZ$855, 630, MATCH($B$3, resultados!$A$1:$ZZ$1, 0))</f>
        <v/>
      </c>
    </row>
    <row r="637">
      <c r="A637">
        <f>INDEX(resultados!$A$2:$ZZ$855, 631, MATCH($B$1, resultados!$A$1:$ZZ$1, 0))</f>
        <v/>
      </c>
      <c r="B637">
        <f>INDEX(resultados!$A$2:$ZZ$855, 631, MATCH($B$2, resultados!$A$1:$ZZ$1, 0))</f>
        <v/>
      </c>
      <c r="C637">
        <f>INDEX(resultados!$A$2:$ZZ$855, 631, MATCH($B$3, resultados!$A$1:$ZZ$1, 0))</f>
        <v/>
      </c>
    </row>
    <row r="638">
      <c r="A638">
        <f>INDEX(resultados!$A$2:$ZZ$855, 632, MATCH($B$1, resultados!$A$1:$ZZ$1, 0))</f>
        <v/>
      </c>
      <c r="B638">
        <f>INDEX(resultados!$A$2:$ZZ$855, 632, MATCH($B$2, resultados!$A$1:$ZZ$1, 0))</f>
        <v/>
      </c>
      <c r="C638">
        <f>INDEX(resultados!$A$2:$ZZ$855, 632, MATCH($B$3, resultados!$A$1:$ZZ$1, 0))</f>
        <v/>
      </c>
    </row>
    <row r="639">
      <c r="A639">
        <f>INDEX(resultados!$A$2:$ZZ$855, 633, MATCH($B$1, resultados!$A$1:$ZZ$1, 0))</f>
        <v/>
      </c>
      <c r="B639">
        <f>INDEX(resultados!$A$2:$ZZ$855, 633, MATCH($B$2, resultados!$A$1:$ZZ$1, 0))</f>
        <v/>
      </c>
      <c r="C639">
        <f>INDEX(resultados!$A$2:$ZZ$855, 633, MATCH($B$3, resultados!$A$1:$ZZ$1, 0))</f>
        <v/>
      </c>
    </row>
    <row r="640">
      <c r="A640">
        <f>INDEX(resultados!$A$2:$ZZ$855, 634, MATCH($B$1, resultados!$A$1:$ZZ$1, 0))</f>
        <v/>
      </c>
      <c r="B640">
        <f>INDEX(resultados!$A$2:$ZZ$855, 634, MATCH($B$2, resultados!$A$1:$ZZ$1, 0))</f>
        <v/>
      </c>
      <c r="C640">
        <f>INDEX(resultados!$A$2:$ZZ$855, 634, MATCH($B$3, resultados!$A$1:$ZZ$1, 0))</f>
        <v/>
      </c>
    </row>
    <row r="641">
      <c r="A641">
        <f>INDEX(resultados!$A$2:$ZZ$855, 635, MATCH($B$1, resultados!$A$1:$ZZ$1, 0))</f>
        <v/>
      </c>
      <c r="B641">
        <f>INDEX(resultados!$A$2:$ZZ$855, 635, MATCH($B$2, resultados!$A$1:$ZZ$1, 0))</f>
        <v/>
      </c>
      <c r="C641">
        <f>INDEX(resultados!$A$2:$ZZ$855, 635, MATCH($B$3, resultados!$A$1:$ZZ$1, 0))</f>
        <v/>
      </c>
    </row>
    <row r="642">
      <c r="A642">
        <f>INDEX(resultados!$A$2:$ZZ$855, 636, MATCH($B$1, resultados!$A$1:$ZZ$1, 0))</f>
        <v/>
      </c>
      <c r="B642">
        <f>INDEX(resultados!$A$2:$ZZ$855, 636, MATCH($B$2, resultados!$A$1:$ZZ$1, 0))</f>
        <v/>
      </c>
      <c r="C642">
        <f>INDEX(resultados!$A$2:$ZZ$855, 636, MATCH($B$3, resultados!$A$1:$ZZ$1, 0))</f>
        <v/>
      </c>
    </row>
    <row r="643">
      <c r="A643">
        <f>INDEX(resultados!$A$2:$ZZ$855, 637, MATCH($B$1, resultados!$A$1:$ZZ$1, 0))</f>
        <v/>
      </c>
      <c r="B643">
        <f>INDEX(resultados!$A$2:$ZZ$855, 637, MATCH($B$2, resultados!$A$1:$ZZ$1, 0))</f>
        <v/>
      </c>
      <c r="C643">
        <f>INDEX(resultados!$A$2:$ZZ$855, 637, MATCH($B$3, resultados!$A$1:$ZZ$1, 0))</f>
        <v/>
      </c>
    </row>
    <row r="644">
      <c r="A644">
        <f>INDEX(resultados!$A$2:$ZZ$855, 638, MATCH($B$1, resultados!$A$1:$ZZ$1, 0))</f>
        <v/>
      </c>
      <c r="B644">
        <f>INDEX(resultados!$A$2:$ZZ$855, 638, MATCH($B$2, resultados!$A$1:$ZZ$1, 0))</f>
        <v/>
      </c>
      <c r="C644">
        <f>INDEX(resultados!$A$2:$ZZ$855, 638, MATCH($B$3, resultados!$A$1:$ZZ$1, 0))</f>
        <v/>
      </c>
    </row>
    <row r="645">
      <c r="A645">
        <f>INDEX(resultados!$A$2:$ZZ$855, 639, MATCH($B$1, resultados!$A$1:$ZZ$1, 0))</f>
        <v/>
      </c>
      <c r="B645">
        <f>INDEX(resultados!$A$2:$ZZ$855, 639, MATCH($B$2, resultados!$A$1:$ZZ$1, 0))</f>
        <v/>
      </c>
      <c r="C645">
        <f>INDEX(resultados!$A$2:$ZZ$855, 639, MATCH($B$3, resultados!$A$1:$ZZ$1, 0))</f>
        <v/>
      </c>
    </row>
    <row r="646">
      <c r="A646">
        <f>INDEX(resultados!$A$2:$ZZ$855, 640, MATCH($B$1, resultados!$A$1:$ZZ$1, 0))</f>
        <v/>
      </c>
      <c r="B646">
        <f>INDEX(resultados!$A$2:$ZZ$855, 640, MATCH($B$2, resultados!$A$1:$ZZ$1, 0))</f>
        <v/>
      </c>
      <c r="C646">
        <f>INDEX(resultados!$A$2:$ZZ$855, 640, MATCH($B$3, resultados!$A$1:$ZZ$1, 0))</f>
        <v/>
      </c>
    </row>
    <row r="647">
      <c r="A647">
        <f>INDEX(resultados!$A$2:$ZZ$855, 641, MATCH($B$1, resultados!$A$1:$ZZ$1, 0))</f>
        <v/>
      </c>
      <c r="B647">
        <f>INDEX(resultados!$A$2:$ZZ$855, 641, MATCH($B$2, resultados!$A$1:$ZZ$1, 0))</f>
        <v/>
      </c>
      <c r="C647">
        <f>INDEX(resultados!$A$2:$ZZ$855, 641, MATCH($B$3, resultados!$A$1:$ZZ$1, 0))</f>
        <v/>
      </c>
    </row>
    <row r="648">
      <c r="A648">
        <f>INDEX(resultados!$A$2:$ZZ$855, 642, MATCH($B$1, resultados!$A$1:$ZZ$1, 0))</f>
        <v/>
      </c>
      <c r="B648">
        <f>INDEX(resultados!$A$2:$ZZ$855, 642, MATCH($B$2, resultados!$A$1:$ZZ$1, 0))</f>
        <v/>
      </c>
      <c r="C648">
        <f>INDEX(resultados!$A$2:$ZZ$855, 642, MATCH($B$3, resultados!$A$1:$ZZ$1, 0))</f>
        <v/>
      </c>
    </row>
    <row r="649">
      <c r="A649">
        <f>INDEX(resultados!$A$2:$ZZ$855, 643, MATCH($B$1, resultados!$A$1:$ZZ$1, 0))</f>
        <v/>
      </c>
      <c r="B649">
        <f>INDEX(resultados!$A$2:$ZZ$855, 643, MATCH($B$2, resultados!$A$1:$ZZ$1, 0))</f>
        <v/>
      </c>
      <c r="C649">
        <f>INDEX(resultados!$A$2:$ZZ$855, 643, MATCH($B$3, resultados!$A$1:$ZZ$1, 0))</f>
        <v/>
      </c>
    </row>
    <row r="650">
      <c r="A650">
        <f>INDEX(resultados!$A$2:$ZZ$855, 644, MATCH($B$1, resultados!$A$1:$ZZ$1, 0))</f>
        <v/>
      </c>
      <c r="B650">
        <f>INDEX(resultados!$A$2:$ZZ$855, 644, MATCH($B$2, resultados!$A$1:$ZZ$1, 0))</f>
        <v/>
      </c>
      <c r="C650">
        <f>INDEX(resultados!$A$2:$ZZ$855, 644, MATCH($B$3, resultados!$A$1:$ZZ$1, 0))</f>
        <v/>
      </c>
    </row>
    <row r="651">
      <c r="A651">
        <f>INDEX(resultados!$A$2:$ZZ$855, 645, MATCH($B$1, resultados!$A$1:$ZZ$1, 0))</f>
        <v/>
      </c>
      <c r="B651">
        <f>INDEX(resultados!$A$2:$ZZ$855, 645, MATCH($B$2, resultados!$A$1:$ZZ$1, 0))</f>
        <v/>
      </c>
      <c r="C651">
        <f>INDEX(resultados!$A$2:$ZZ$855, 645, MATCH($B$3, resultados!$A$1:$ZZ$1, 0))</f>
        <v/>
      </c>
    </row>
    <row r="652">
      <c r="A652">
        <f>INDEX(resultados!$A$2:$ZZ$855, 646, MATCH($B$1, resultados!$A$1:$ZZ$1, 0))</f>
        <v/>
      </c>
      <c r="B652">
        <f>INDEX(resultados!$A$2:$ZZ$855, 646, MATCH($B$2, resultados!$A$1:$ZZ$1, 0))</f>
        <v/>
      </c>
      <c r="C652">
        <f>INDEX(resultados!$A$2:$ZZ$855, 646, MATCH($B$3, resultados!$A$1:$ZZ$1, 0))</f>
        <v/>
      </c>
    </row>
    <row r="653">
      <c r="A653">
        <f>INDEX(resultados!$A$2:$ZZ$855, 647, MATCH($B$1, resultados!$A$1:$ZZ$1, 0))</f>
        <v/>
      </c>
      <c r="B653">
        <f>INDEX(resultados!$A$2:$ZZ$855, 647, MATCH($B$2, resultados!$A$1:$ZZ$1, 0))</f>
        <v/>
      </c>
      <c r="C653">
        <f>INDEX(resultados!$A$2:$ZZ$855, 647, MATCH($B$3, resultados!$A$1:$ZZ$1, 0))</f>
        <v/>
      </c>
    </row>
    <row r="654">
      <c r="A654">
        <f>INDEX(resultados!$A$2:$ZZ$855, 648, MATCH($B$1, resultados!$A$1:$ZZ$1, 0))</f>
        <v/>
      </c>
      <c r="B654">
        <f>INDEX(resultados!$A$2:$ZZ$855, 648, MATCH($B$2, resultados!$A$1:$ZZ$1, 0))</f>
        <v/>
      </c>
      <c r="C654">
        <f>INDEX(resultados!$A$2:$ZZ$855, 648, MATCH($B$3, resultados!$A$1:$ZZ$1, 0))</f>
        <v/>
      </c>
    </row>
    <row r="655">
      <c r="A655">
        <f>INDEX(resultados!$A$2:$ZZ$855, 649, MATCH($B$1, resultados!$A$1:$ZZ$1, 0))</f>
        <v/>
      </c>
      <c r="B655">
        <f>INDEX(resultados!$A$2:$ZZ$855, 649, MATCH($B$2, resultados!$A$1:$ZZ$1, 0))</f>
        <v/>
      </c>
      <c r="C655">
        <f>INDEX(resultados!$A$2:$ZZ$855, 649, MATCH($B$3, resultados!$A$1:$ZZ$1, 0))</f>
        <v/>
      </c>
    </row>
    <row r="656">
      <c r="A656">
        <f>INDEX(resultados!$A$2:$ZZ$855, 650, MATCH($B$1, resultados!$A$1:$ZZ$1, 0))</f>
        <v/>
      </c>
      <c r="B656">
        <f>INDEX(resultados!$A$2:$ZZ$855, 650, MATCH($B$2, resultados!$A$1:$ZZ$1, 0))</f>
        <v/>
      </c>
      <c r="C656">
        <f>INDEX(resultados!$A$2:$ZZ$855, 650, MATCH($B$3, resultados!$A$1:$ZZ$1, 0))</f>
        <v/>
      </c>
    </row>
    <row r="657">
      <c r="A657">
        <f>INDEX(resultados!$A$2:$ZZ$855, 651, MATCH($B$1, resultados!$A$1:$ZZ$1, 0))</f>
        <v/>
      </c>
      <c r="B657">
        <f>INDEX(resultados!$A$2:$ZZ$855, 651, MATCH($B$2, resultados!$A$1:$ZZ$1, 0))</f>
        <v/>
      </c>
      <c r="C657">
        <f>INDEX(resultados!$A$2:$ZZ$855, 651, MATCH($B$3, resultados!$A$1:$ZZ$1, 0))</f>
        <v/>
      </c>
    </row>
    <row r="658">
      <c r="A658">
        <f>INDEX(resultados!$A$2:$ZZ$855, 652, MATCH($B$1, resultados!$A$1:$ZZ$1, 0))</f>
        <v/>
      </c>
      <c r="B658">
        <f>INDEX(resultados!$A$2:$ZZ$855, 652, MATCH($B$2, resultados!$A$1:$ZZ$1, 0))</f>
        <v/>
      </c>
      <c r="C658">
        <f>INDEX(resultados!$A$2:$ZZ$855, 652, MATCH($B$3, resultados!$A$1:$ZZ$1, 0))</f>
        <v/>
      </c>
    </row>
    <row r="659">
      <c r="A659">
        <f>INDEX(resultados!$A$2:$ZZ$855, 653, MATCH($B$1, resultados!$A$1:$ZZ$1, 0))</f>
        <v/>
      </c>
      <c r="B659">
        <f>INDEX(resultados!$A$2:$ZZ$855, 653, MATCH($B$2, resultados!$A$1:$ZZ$1, 0))</f>
        <v/>
      </c>
      <c r="C659">
        <f>INDEX(resultados!$A$2:$ZZ$855, 653, MATCH($B$3, resultados!$A$1:$ZZ$1, 0))</f>
        <v/>
      </c>
    </row>
    <row r="660">
      <c r="A660">
        <f>INDEX(resultados!$A$2:$ZZ$855, 654, MATCH($B$1, resultados!$A$1:$ZZ$1, 0))</f>
        <v/>
      </c>
      <c r="B660">
        <f>INDEX(resultados!$A$2:$ZZ$855, 654, MATCH($B$2, resultados!$A$1:$ZZ$1, 0))</f>
        <v/>
      </c>
      <c r="C660">
        <f>INDEX(resultados!$A$2:$ZZ$855, 654, MATCH($B$3, resultados!$A$1:$ZZ$1, 0))</f>
        <v/>
      </c>
    </row>
    <row r="661">
      <c r="A661">
        <f>INDEX(resultados!$A$2:$ZZ$855, 655, MATCH($B$1, resultados!$A$1:$ZZ$1, 0))</f>
        <v/>
      </c>
      <c r="B661">
        <f>INDEX(resultados!$A$2:$ZZ$855, 655, MATCH($B$2, resultados!$A$1:$ZZ$1, 0))</f>
        <v/>
      </c>
      <c r="C661">
        <f>INDEX(resultados!$A$2:$ZZ$855, 655, MATCH($B$3, resultados!$A$1:$ZZ$1, 0))</f>
        <v/>
      </c>
    </row>
    <row r="662">
      <c r="A662">
        <f>INDEX(resultados!$A$2:$ZZ$855, 656, MATCH($B$1, resultados!$A$1:$ZZ$1, 0))</f>
        <v/>
      </c>
      <c r="B662">
        <f>INDEX(resultados!$A$2:$ZZ$855, 656, MATCH($B$2, resultados!$A$1:$ZZ$1, 0))</f>
        <v/>
      </c>
      <c r="C662">
        <f>INDEX(resultados!$A$2:$ZZ$855, 656, MATCH($B$3, resultados!$A$1:$ZZ$1, 0))</f>
        <v/>
      </c>
    </row>
    <row r="663">
      <c r="A663">
        <f>INDEX(resultados!$A$2:$ZZ$855, 657, MATCH($B$1, resultados!$A$1:$ZZ$1, 0))</f>
        <v/>
      </c>
      <c r="B663">
        <f>INDEX(resultados!$A$2:$ZZ$855, 657, MATCH($B$2, resultados!$A$1:$ZZ$1, 0))</f>
        <v/>
      </c>
      <c r="C663">
        <f>INDEX(resultados!$A$2:$ZZ$855, 657, MATCH($B$3, resultados!$A$1:$ZZ$1, 0))</f>
        <v/>
      </c>
    </row>
    <row r="664">
      <c r="A664">
        <f>INDEX(resultados!$A$2:$ZZ$855, 658, MATCH($B$1, resultados!$A$1:$ZZ$1, 0))</f>
        <v/>
      </c>
      <c r="B664">
        <f>INDEX(resultados!$A$2:$ZZ$855, 658, MATCH($B$2, resultados!$A$1:$ZZ$1, 0))</f>
        <v/>
      </c>
      <c r="C664">
        <f>INDEX(resultados!$A$2:$ZZ$855, 658, MATCH($B$3, resultados!$A$1:$ZZ$1, 0))</f>
        <v/>
      </c>
    </row>
    <row r="665">
      <c r="A665">
        <f>INDEX(resultados!$A$2:$ZZ$855, 659, MATCH($B$1, resultados!$A$1:$ZZ$1, 0))</f>
        <v/>
      </c>
      <c r="B665">
        <f>INDEX(resultados!$A$2:$ZZ$855, 659, MATCH($B$2, resultados!$A$1:$ZZ$1, 0))</f>
        <v/>
      </c>
      <c r="C665">
        <f>INDEX(resultados!$A$2:$ZZ$855, 659, MATCH($B$3, resultados!$A$1:$ZZ$1, 0))</f>
        <v/>
      </c>
    </row>
    <row r="666">
      <c r="A666">
        <f>INDEX(resultados!$A$2:$ZZ$855, 660, MATCH($B$1, resultados!$A$1:$ZZ$1, 0))</f>
        <v/>
      </c>
      <c r="B666">
        <f>INDEX(resultados!$A$2:$ZZ$855, 660, MATCH($B$2, resultados!$A$1:$ZZ$1, 0))</f>
        <v/>
      </c>
      <c r="C666">
        <f>INDEX(resultados!$A$2:$ZZ$855, 660, MATCH($B$3, resultados!$A$1:$ZZ$1, 0))</f>
        <v/>
      </c>
    </row>
    <row r="667">
      <c r="A667">
        <f>INDEX(resultados!$A$2:$ZZ$855, 661, MATCH($B$1, resultados!$A$1:$ZZ$1, 0))</f>
        <v/>
      </c>
      <c r="B667">
        <f>INDEX(resultados!$A$2:$ZZ$855, 661, MATCH($B$2, resultados!$A$1:$ZZ$1, 0))</f>
        <v/>
      </c>
      <c r="C667">
        <f>INDEX(resultados!$A$2:$ZZ$855, 661, MATCH($B$3, resultados!$A$1:$ZZ$1, 0))</f>
        <v/>
      </c>
    </row>
    <row r="668">
      <c r="A668">
        <f>INDEX(resultados!$A$2:$ZZ$855, 662, MATCH($B$1, resultados!$A$1:$ZZ$1, 0))</f>
        <v/>
      </c>
      <c r="B668">
        <f>INDEX(resultados!$A$2:$ZZ$855, 662, MATCH($B$2, resultados!$A$1:$ZZ$1, 0))</f>
        <v/>
      </c>
      <c r="C668">
        <f>INDEX(resultados!$A$2:$ZZ$855, 662, MATCH($B$3, resultados!$A$1:$ZZ$1, 0))</f>
        <v/>
      </c>
    </row>
    <row r="669">
      <c r="A669">
        <f>INDEX(resultados!$A$2:$ZZ$855, 663, MATCH($B$1, resultados!$A$1:$ZZ$1, 0))</f>
        <v/>
      </c>
      <c r="B669">
        <f>INDEX(resultados!$A$2:$ZZ$855, 663, MATCH($B$2, resultados!$A$1:$ZZ$1, 0))</f>
        <v/>
      </c>
      <c r="C669">
        <f>INDEX(resultados!$A$2:$ZZ$855, 663, MATCH($B$3, resultados!$A$1:$ZZ$1, 0))</f>
        <v/>
      </c>
    </row>
    <row r="670">
      <c r="A670">
        <f>INDEX(resultados!$A$2:$ZZ$855, 664, MATCH($B$1, resultados!$A$1:$ZZ$1, 0))</f>
        <v/>
      </c>
      <c r="B670">
        <f>INDEX(resultados!$A$2:$ZZ$855, 664, MATCH($B$2, resultados!$A$1:$ZZ$1, 0))</f>
        <v/>
      </c>
      <c r="C670">
        <f>INDEX(resultados!$A$2:$ZZ$855, 664, MATCH($B$3, resultados!$A$1:$ZZ$1, 0))</f>
        <v/>
      </c>
    </row>
    <row r="671">
      <c r="A671">
        <f>INDEX(resultados!$A$2:$ZZ$855, 665, MATCH($B$1, resultados!$A$1:$ZZ$1, 0))</f>
        <v/>
      </c>
      <c r="B671">
        <f>INDEX(resultados!$A$2:$ZZ$855, 665, MATCH($B$2, resultados!$A$1:$ZZ$1, 0))</f>
        <v/>
      </c>
      <c r="C671">
        <f>INDEX(resultados!$A$2:$ZZ$855, 665, MATCH($B$3, resultados!$A$1:$ZZ$1, 0))</f>
        <v/>
      </c>
    </row>
    <row r="672">
      <c r="A672">
        <f>INDEX(resultados!$A$2:$ZZ$855, 666, MATCH($B$1, resultados!$A$1:$ZZ$1, 0))</f>
        <v/>
      </c>
      <c r="B672">
        <f>INDEX(resultados!$A$2:$ZZ$855, 666, MATCH($B$2, resultados!$A$1:$ZZ$1, 0))</f>
        <v/>
      </c>
      <c r="C672">
        <f>INDEX(resultados!$A$2:$ZZ$855, 666, MATCH($B$3, resultados!$A$1:$ZZ$1, 0))</f>
        <v/>
      </c>
    </row>
    <row r="673">
      <c r="A673">
        <f>INDEX(resultados!$A$2:$ZZ$855, 667, MATCH($B$1, resultados!$A$1:$ZZ$1, 0))</f>
        <v/>
      </c>
      <c r="B673">
        <f>INDEX(resultados!$A$2:$ZZ$855, 667, MATCH($B$2, resultados!$A$1:$ZZ$1, 0))</f>
        <v/>
      </c>
      <c r="C673">
        <f>INDEX(resultados!$A$2:$ZZ$855, 667, MATCH($B$3, resultados!$A$1:$ZZ$1, 0))</f>
        <v/>
      </c>
    </row>
    <row r="674">
      <c r="A674">
        <f>INDEX(resultados!$A$2:$ZZ$855, 668, MATCH($B$1, resultados!$A$1:$ZZ$1, 0))</f>
        <v/>
      </c>
      <c r="B674">
        <f>INDEX(resultados!$A$2:$ZZ$855, 668, MATCH($B$2, resultados!$A$1:$ZZ$1, 0))</f>
        <v/>
      </c>
      <c r="C674">
        <f>INDEX(resultados!$A$2:$ZZ$855, 668, MATCH($B$3, resultados!$A$1:$ZZ$1, 0))</f>
        <v/>
      </c>
    </row>
    <row r="675">
      <c r="A675">
        <f>INDEX(resultados!$A$2:$ZZ$855, 669, MATCH($B$1, resultados!$A$1:$ZZ$1, 0))</f>
        <v/>
      </c>
      <c r="B675">
        <f>INDEX(resultados!$A$2:$ZZ$855, 669, MATCH($B$2, resultados!$A$1:$ZZ$1, 0))</f>
        <v/>
      </c>
      <c r="C675">
        <f>INDEX(resultados!$A$2:$ZZ$855, 669, MATCH($B$3, resultados!$A$1:$ZZ$1, 0))</f>
        <v/>
      </c>
    </row>
    <row r="676">
      <c r="A676">
        <f>INDEX(resultados!$A$2:$ZZ$855, 670, MATCH($B$1, resultados!$A$1:$ZZ$1, 0))</f>
        <v/>
      </c>
      <c r="B676">
        <f>INDEX(resultados!$A$2:$ZZ$855, 670, MATCH($B$2, resultados!$A$1:$ZZ$1, 0))</f>
        <v/>
      </c>
      <c r="C676">
        <f>INDEX(resultados!$A$2:$ZZ$855, 670, MATCH($B$3, resultados!$A$1:$ZZ$1, 0))</f>
        <v/>
      </c>
    </row>
    <row r="677">
      <c r="A677">
        <f>INDEX(resultados!$A$2:$ZZ$855, 671, MATCH($B$1, resultados!$A$1:$ZZ$1, 0))</f>
        <v/>
      </c>
      <c r="B677">
        <f>INDEX(resultados!$A$2:$ZZ$855, 671, MATCH($B$2, resultados!$A$1:$ZZ$1, 0))</f>
        <v/>
      </c>
      <c r="C677">
        <f>INDEX(resultados!$A$2:$ZZ$855, 671, MATCH($B$3, resultados!$A$1:$ZZ$1, 0))</f>
        <v/>
      </c>
    </row>
    <row r="678">
      <c r="A678">
        <f>INDEX(resultados!$A$2:$ZZ$855, 672, MATCH($B$1, resultados!$A$1:$ZZ$1, 0))</f>
        <v/>
      </c>
      <c r="B678">
        <f>INDEX(resultados!$A$2:$ZZ$855, 672, MATCH($B$2, resultados!$A$1:$ZZ$1, 0))</f>
        <v/>
      </c>
      <c r="C678">
        <f>INDEX(resultados!$A$2:$ZZ$855, 672, MATCH($B$3, resultados!$A$1:$ZZ$1, 0))</f>
        <v/>
      </c>
    </row>
    <row r="679">
      <c r="A679">
        <f>INDEX(resultados!$A$2:$ZZ$855, 673, MATCH($B$1, resultados!$A$1:$ZZ$1, 0))</f>
        <v/>
      </c>
      <c r="B679">
        <f>INDEX(resultados!$A$2:$ZZ$855, 673, MATCH($B$2, resultados!$A$1:$ZZ$1, 0))</f>
        <v/>
      </c>
      <c r="C679">
        <f>INDEX(resultados!$A$2:$ZZ$855, 673, MATCH($B$3, resultados!$A$1:$ZZ$1, 0))</f>
        <v/>
      </c>
    </row>
    <row r="680">
      <c r="A680">
        <f>INDEX(resultados!$A$2:$ZZ$855, 674, MATCH($B$1, resultados!$A$1:$ZZ$1, 0))</f>
        <v/>
      </c>
      <c r="B680">
        <f>INDEX(resultados!$A$2:$ZZ$855, 674, MATCH($B$2, resultados!$A$1:$ZZ$1, 0))</f>
        <v/>
      </c>
      <c r="C680">
        <f>INDEX(resultados!$A$2:$ZZ$855, 674, MATCH($B$3, resultados!$A$1:$ZZ$1, 0))</f>
        <v/>
      </c>
    </row>
    <row r="681">
      <c r="A681">
        <f>INDEX(resultados!$A$2:$ZZ$855, 675, MATCH($B$1, resultados!$A$1:$ZZ$1, 0))</f>
        <v/>
      </c>
      <c r="B681">
        <f>INDEX(resultados!$A$2:$ZZ$855, 675, MATCH($B$2, resultados!$A$1:$ZZ$1, 0))</f>
        <v/>
      </c>
      <c r="C681">
        <f>INDEX(resultados!$A$2:$ZZ$855, 675, MATCH($B$3, resultados!$A$1:$ZZ$1, 0))</f>
        <v/>
      </c>
    </row>
    <row r="682">
      <c r="A682">
        <f>INDEX(resultados!$A$2:$ZZ$855, 676, MATCH($B$1, resultados!$A$1:$ZZ$1, 0))</f>
        <v/>
      </c>
      <c r="B682">
        <f>INDEX(resultados!$A$2:$ZZ$855, 676, MATCH($B$2, resultados!$A$1:$ZZ$1, 0))</f>
        <v/>
      </c>
      <c r="C682">
        <f>INDEX(resultados!$A$2:$ZZ$855, 676, MATCH($B$3, resultados!$A$1:$ZZ$1, 0))</f>
        <v/>
      </c>
    </row>
    <row r="683">
      <c r="A683">
        <f>INDEX(resultados!$A$2:$ZZ$855, 677, MATCH($B$1, resultados!$A$1:$ZZ$1, 0))</f>
        <v/>
      </c>
      <c r="B683">
        <f>INDEX(resultados!$A$2:$ZZ$855, 677, MATCH($B$2, resultados!$A$1:$ZZ$1, 0))</f>
        <v/>
      </c>
      <c r="C683">
        <f>INDEX(resultados!$A$2:$ZZ$855, 677, MATCH($B$3, resultados!$A$1:$ZZ$1, 0))</f>
        <v/>
      </c>
    </row>
    <row r="684">
      <c r="A684">
        <f>INDEX(resultados!$A$2:$ZZ$855, 678, MATCH($B$1, resultados!$A$1:$ZZ$1, 0))</f>
        <v/>
      </c>
      <c r="B684">
        <f>INDEX(resultados!$A$2:$ZZ$855, 678, MATCH($B$2, resultados!$A$1:$ZZ$1, 0))</f>
        <v/>
      </c>
      <c r="C684">
        <f>INDEX(resultados!$A$2:$ZZ$855, 678, MATCH($B$3, resultados!$A$1:$ZZ$1, 0))</f>
        <v/>
      </c>
    </row>
    <row r="685">
      <c r="A685">
        <f>INDEX(resultados!$A$2:$ZZ$855, 679, MATCH($B$1, resultados!$A$1:$ZZ$1, 0))</f>
        <v/>
      </c>
      <c r="B685">
        <f>INDEX(resultados!$A$2:$ZZ$855, 679, MATCH($B$2, resultados!$A$1:$ZZ$1, 0))</f>
        <v/>
      </c>
      <c r="C685">
        <f>INDEX(resultados!$A$2:$ZZ$855, 679, MATCH($B$3, resultados!$A$1:$ZZ$1, 0))</f>
        <v/>
      </c>
    </row>
    <row r="686">
      <c r="A686">
        <f>INDEX(resultados!$A$2:$ZZ$855, 680, MATCH($B$1, resultados!$A$1:$ZZ$1, 0))</f>
        <v/>
      </c>
      <c r="B686">
        <f>INDEX(resultados!$A$2:$ZZ$855, 680, MATCH($B$2, resultados!$A$1:$ZZ$1, 0))</f>
        <v/>
      </c>
      <c r="C686">
        <f>INDEX(resultados!$A$2:$ZZ$855, 680, MATCH($B$3, resultados!$A$1:$ZZ$1, 0))</f>
        <v/>
      </c>
    </row>
    <row r="687">
      <c r="A687">
        <f>INDEX(resultados!$A$2:$ZZ$855, 681, MATCH($B$1, resultados!$A$1:$ZZ$1, 0))</f>
        <v/>
      </c>
      <c r="B687">
        <f>INDEX(resultados!$A$2:$ZZ$855, 681, MATCH($B$2, resultados!$A$1:$ZZ$1, 0))</f>
        <v/>
      </c>
      <c r="C687">
        <f>INDEX(resultados!$A$2:$ZZ$855, 681, MATCH($B$3, resultados!$A$1:$ZZ$1, 0))</f>
        <v/>
      </c>
    </row>
    <row r="688">
      <c r="A688">
        <f>INDEX(resultados!$A$2:$ZZ$855, 682, MATCH($B$1, resultados!$A$1:$ZZ$1, 0))</f>
        <v/>
      </c>
      <c r="B688">
        <f>INDEX(resultados!$A$2:$ZZ$855, 682, MATCH($B$2, resultados!$A$1:$ZZ$1, 0))</f>
        <v/>
      </c>
      <c r="C688">
        <f>INDEX(resultados!$A$2:$ZZ$855, 682, MATCH($B$3, resultados!$A$1:$ZZ$1, 0))</f>
        <v/>
      </c>
    </row>
    <row r="689">
      <c r="A689">
        <f>INDEX(resultados!$A$2:$ZZ$855, 683, MATCH($B$1, resultados!$A$1:$ZZ$1, 0))</f>
        <v/>
      </c>
      <c r="B689">
        <f>INDEX(resultados!$A$2:$ZZ$855, 683, MATCH($B$2, resultados!$A$1:$ZZ$1, 0))</f>
        <v/>
      </c>
      <c r="C689">
        <f>INDEX(resultados!$A$2:$ZZ$855, 683, MATCH($B$3, resultados!$A$1:$ZZ$1, 0))</f>
        <v/>
      </c>
    </row>
    <row r="690">
      <c r="A690">
        <f>INDEX(resultados!$A$2:$ZZ$855, 684, MATCH($B$1, resultados!$A$1:$ZZ$1, 0))</f>
        <v/>
      </c>
      <c r="B690">
        <f>INDEX(resultados!$A$2:$ZZ$855, 684, MATCH($B$2, resultados!$A$1:$ZZ$1, 0))</f>
        <v/>
      </c>
      <c r="C690">
        <f>INDEX(resultados!$A$2:$ZZ$855, 684, MATCH($B$3, resultados!$A$1:$ZZ$1, 0))</f>
        <v/>
      </c>
    </row>
    <row r="691">
      <c r="A691">
        <f>INDEX(resultados!$A$2:$ZZ$855, 685, MATCH($B$1, resultados!$A$1:$ZZ$1, 0))</f>
        <v/>
      </c>
      <c r="B691">
        <f>INDEX(resultados!$A$2:$ZZ$855, 685, MATCH($B$2, resultados!$A$1:$ZZ$1, 0))</f>
        <v/>
      </c>
      <c r="C691">
        <f>INDEX(resultados!$A$2:$ZZ$855, 685, MATCH($B$3, resultados!$A$1:$ZZ$1, 0))</f>
        <v/>
      </c>
    </row>
    <row r="692">
      <c r="A692">
        <f>INDEX(resultados!$A$2:$ZZ$855, 686, MATCH($B$1, resultados!$A$1:$ZZ$1, 0))</f>
        <v/>
      </c>
      <c r="B692">
        <f>INDEX(resultados!$A$2:$ZZ$855, 686, MATCH($B$2, resultados!$A$1:$ZZ$1, 0))</f>
        <v/>
      </c>
      <c r="C692">
        <f>INDEX(resultados!$A$2:$ZZ$855, 686, MATCH($B$3, resultados!$A$1:$ZZ$1, 0))</f>
        <v/>
      </c>
    </row>
    <row r="693">
      <c r="A693">
        <f>INDEX(resultados!$A$2:$ZZ$855, 687, MATCH($B$1, resultados!$A$1:$ZZ$1, 0))</f>
        <v/>
      </c>
      <c r="B693">
        <f>INDEX(resultados!$A$2:$ZZ$855, 687, MATCH($B$2, resultados!$A$1:$ZZ$1, 0))</f>
        <v/>
      </c>
      <c r="C693">
        <f>INDEX(resultados!$A$2:$ZZ$855, 687, MATCH($B$3, resultados!$A$1:$ZZ$1, 0))</f>
        <v/>
      </c>
    </row>
    <row r="694">
      <c r="A694">
        <f>INDEX(resultados!$A$2:$ZZ$855, 688, MATCH($B$1, resultados!$A$1:$ZZ$1, 0))</f>
        <v/>
      </c>
      <c r="B694">
        <f>INDEX(resultados!$A$2:$ZZ$855, 688, MATCH($B$2, resultados!$A$1:$ZZ$1, 0))</f>
        <v/>
      </c>
      <c r="C694">
        <f>INDEX(resultados!$A$2:$ZZ$855, 688, MATCH($B$3, resultados!$A$1:$ZZ$1, 0))</f>
        <v/>
      </c>
    </row>
    <row r="695">
      <c r="A695">
        <f>INDEX(resultados!$A$2:$ZZ$855, 689, MATCH($B$1, resultados!$A$1:$ZZ$1, 0))</f>
        <v/>
      </c>
      <c r="B695">
        <f>INDEX(resultados!$A$2:$ZZ$855, 689, MATCH($B$2, resultados!$A$1:$ZZ$1, 0))</f>
        <v/>
      </c>
      <c r="C695">
        <f>INDEX(resultados!$A$2:$ZZ$855, 689, MATCH($B$3, resultados!$A$1:$ZZ$1, 0))</f>
        <v/>
      </c>
    </row>
    <row r="696">
      <c r="A696">
        <f>INDEX(resultados!$A$2:$ZZ$855, 690, MATCH($B$1, resultados!$A$1:$ZZ$1, 0))</f>
        <v/>
      </c>
      <c r="B696">
        <f>INDEX(resultados!$A$2:$ZZ$855, 690, MATCH($B$2, resultados!$A$1:$ZZ$1, 0))</f>
        <v/>
      </c>
      <c r="C696">
        <f>INDEX(resultados!$A$2:$ZZ$855, 690, MATCH($B$3, resultados!$A$1:$ZZ$1, 0))</f>
        <v/>
      </c>
    </row>
    <row r="697">
      <c r="A697">
        <f>INDEX(resultados!$A$2:$ZZ$855, 691, MATCH($B$1, resultados!$A$1:$ZZ$1, 0))</f>
        <v/>
      </c>
      <c r="B697">
        <f>INDEX(resultados!$A$2:$ZZ$855, 691, MATCH($B$2, resultados!$A$1:$ZZ$1, 0))</f>
        <v/>
      </c>
      <c r="C697">
        <f>INDEX(resultados!$A$2:$ZZ$855, 691, MATCH($B$3, resultados!$A$1:$ZZ$1, 0))</f>
        <v/>
      </c>
    </row>
    <row r="698">
      <c r="A698">
        <f>INDEX(resultados!$A$2:$ZZ$855, 692, MATCH($B$1, resultados!$A$1:$ZZ$1, 0))</f>
        <v/>
      </c>
      <c r="B698">
        <f>INDEX(resultados!$A$2:$ZZ$855, 692, MATCH($B$2, resultados!$A$1:$ZZ$1, 0))</f>
        <v/>
      </c>
      <c r="C698">
        <f>INDEX(resultados!$A$2:$ZZ$855, 692, MATCH($B$3, resultados!$A$1:$ZZ$1, 0))</f>
        <v/>
      </c>
    </row>
    <row r="699">
      <c r="A699">
        <f>INDEX(resultados!$A$2:$ZZ$855, 693, MATCH($B$1, resultados!$A$1:$ZZ$1, 0))</f>
        <v/>
      </c>
      <c r="B699">
        <f>INDEX(resultados!$A$2:$ZZ$855, 693, MATCH($B$2, resultados!$A$1:$ZZ$1, 0))</f>
        <v/>
      </c>
      <c r="C699">
        <f>INDEX(resultados!$A$2:$ZZ$855, 693, MATCH($B$3, resultados!$A$1:$ZZ$1, 0))</f>
        <v/>
      </c>
    </row>
    <row r="700">
      <c r="A700">
        <f>INDEX(resultados!$A$2:$ZZ$855, 694, MATCH($B$1, resultados!$A$1:$ZZ$1, 0))</f>
        <v/>
      </c>
      <c r="B700">
        <f>INDEX(resultados!$A$2:$ZZ$855, 694, MATCH($B$2, resultados!$A$1:$ZZ$1, 0))</f>
        <v/>
      </c>
      <c r="C700">
        <f>INDEX(resultados!$A$2:$ZZ$855, 694, MATCH($B$3, resultados!$A$1:$ZZ$1, 0))</f>
        <v/>
      </c>
    </row>
    <row r="701">
      <c r="A701">
        <f>INDEX(resultados!$A$2:$ZZ$855, 695, MATCH($B$1, resultados!$A$1:$ZZ$1, 0))</f>
        <v/>
      </c>
      <c r="B701">
        <f>INDEX(resultados!$A$2:$ZZ$855, 695, MATCH($B$2, resultados!$A$1:$ZZ$1, 0))</f>
        <v/>
      </c>
      <c r="C701">
        <f>INDEX(resultados!$A$2:$ZZ$855, 695, MATCH($B$3, resultados!$A$1:$ZZ$1, 0))</f>
        <v/>
      </c>
    </row>
    <row r="702">
      <c r="A702">
        <f>INDEX(resultados!$A$2:$ZZ$855, 696, MATCH($B$1, resultados!$A$1:$ZZ$1, 0))</f>
        <v/>
      </c>
      <c r="B702">
        <f>INDEX(resultados!$A$2:$ZZ$855, 696, MATCH($B$2, resultados!$A$1:$ZZ$1, 0))</f>
        <v/>
      </c>
      <c r="C702">
        <f>INDEX(resultados!$A$2:$ZZ$855, 696, MATCH($B$3, resultados!$A$1:$ZZ$1, 0))</f>
        <v/>
      </c>
    </row>
    <row r="703">
      <c r="A703">
        <f>INDEX(resultados!$A$2:$ZZ$855, 697, MATCH($B$1, resultados!$A$1:$ZZ$1, 0))</f>
        <v/>
      </c>
      <c r="B703">
        <f>INDEX(resultados!$A$2:$ZZ$855, 697, MATCH($B$2, resultados!$A$1:$ZZ$1, 0))</f>
        <v/>
      </c>
      <c r="C703">
        <f>INDEX(resultados!$A$2:$ZZ$855, 697, MATCH($B$3, resultados!$A$1:$ZZ$1, 0))</f>
        <v/>
      </c>
    </row>
    <row r="704">
      <c r="A704">
        <f>INDEX(resultados!$A$2:$ZZ$855, 698, MATCH($B$1, resultados!$A$1:$ZZ$1, 0))</f>
        <v/>
      </c>
      <c r="B704">
        <f>INDEX(resultados!$A$2:$ZZ$855, 698, MATCH($B$2, resultados!$A$1:$ZZ$1, 0))</f>
        <v/>
      </c>
      <c r="C704">
        <f>INDEX(resultados!$A$2:$ZZ$855, 698, MATCH($B$3, resultados!$A$1:$ZZ$1, 0))</f>
        <v/>
      </c>
    </row>
    <row r="705">
      <c r="A705">
        <f>INDEX(resultados!$A$2:$ZZ$855, 699, MATCH($B$1, resultados!$A$1:$ZZ$1, 0))</f>
        <v/>
      </c>
      <c r="B705">
        <f>INDEX(resultados!$A$2:$ZZ$855, 699, MATCH($B$2, resultados!$A$1:$ZZ$1, 0))</f>
        <v/>
      </c>
      <c r="C705">
        <f>INDEX(resultados!$A$2:$ZZ$855, 699, MATCH($B$3, resultados!$A$1:$ZZ$1, 0))</f>
        <v/>
      </c>
    </row>
    <row r="706">
      <c r="A706">
        <f>INDEX(resultados!$A$2:$ZZ$855, 700, MATCH($B$1, resultados!$A$1:$ZZ$1, 0))</f>
        <v/>
      </c>
      <c r="B706">
        <f>INDEX(resultados!$A$2:$ZZ$855, 700, MATCH($B$2, resultados!$A$1:$ZZ$1, 0))</f>
        <v/>
      </c>
      <c r="C706">
        <f>INDEX(resultados!$A$2:$ZZ$855, 700, MATCH($B$3, resultados!$A$1:$ZZ$1, 0))</f>
        <v/>
      </c>
    </row>
    <row r="707">
      <c r="A707">
        <f>INDEX(resultados!$A$2:$ZZ$855, 701, MATCH($B$1, resultados!$A$1:$ZZ$1, 0))</f>
        <v/>
      </c>
      <c r="B707">
        <f>INDEX(resultados!$A$2:$ZZ$855, 701, MATCH($B$2, resultados!$A$1:$ZZ$1, 0))</f>
        <v/>
      </c>
      <c r="C707">
        <f>INDEX(resultados!$A$2:$ZZ$855, 701, MATCH($B$3, resultados!$A$1:$ZZ$1, 0))</f>
        <v/>
      </c>
    </row>
    <row r="708">
      <c r="A708">
        <f>INDEX(resultados!$A$2:$ZZ$855, 702, MATCH($B$1, resultados!$A$1:$ZZ$1, 0))</f>
        <v/>
      </c>
      <c r="B708">
        <f>INDEX(resultados!$A$2:$ZZ$855, 702, MATCH($B$2, resultados!$A$1:$ZZ$1, 0))</f>
        <v/>
      </c>
      <c r="C708">
        <f>INDEX(resultados!$A$2:$ZZ$855, 702, MATCH($B$3, resultados!$A$1:$ZZ$1, 0))</f>
        <v/>
      </c>
    </row>
    <row r="709">
      <c r="A709">
        <f>INDEX(resultados!$A$2:$ZZ$855, 703, MATCH($B$1, resultados!$A$1:$ZZ$1, 0))</f>
        <v/>
      </c>
      <c r="B709">
        <f>INDEX(resultados!$A$2:$ZZ$855, 703, MATCH($B$2, resultados!$A$1:$ZZ$1, 0))</f>
        <v/>
      </c>
      <c r="C709">
        <f>INDEX(resultados!$A$2:$ZZ$855, 703, MATCH($B$3, resultados!$A$1:$ZZ$1, 0))</f>
        <v/>
      </c>
    </row>
    <row r="710">
      <c r="A710">
        <f>INDEX(resultados!$A$2:$ZZ$855, 704, MATCH($B$1, resultados!$A$1:$ZZ$1, 0))</f>
        <v/>
      </c>
      <c r="B710">
        <f>INDEX(resultados!$A$2:$ZZ$855, 704, MATCH($B$2, resultados!$A$1:$ZZ$1, 0))</f>
        <v/>
      </c>
      <c r="C710">
        <f>INDEX(resultados!$A$2:$ZZ$855, 704, MATCH($B$3, resultados!$A$1:$ZZ$1, 0))</f>
        <v/>
      </c>
    </row>
    <row r="711">
      <c r="A711">
        <f>INDEX(resultados!$A$2:$ZZ$855, 705, MATCH($B$1, resultados!$A$1:$ZZ$1, 0))</f>
        <v/>
      </c>
      <c r="B711">
        <f>INDEX(resultados!$A$2:$ZZ$855, 705, MATCH($B$2, resultados!$A$1:$ZZ$1, 0))</f>
        <v/>
      </c>
      <c r="C711">
        <f>INDEX(resultados!$A$2:$ZZ$855, 705, MATCH($B$3, resultados!$A$1:$ZZ$1, 0))</f>
        <v/>
      </c>
    </row>
    <row r="712">
      <c r="A712">
        <f>INDEX(resultados!$A$2:$ZZ$855, 706, MATCH($B$1, resultados!$A$1:$ZZ$1, 0))</f>
        <v/>
      </c>
      <c r="B712">
        <f>INDEX(resultados!$A$2:$ZZ$855, 706, MATCH($B$2, resultados!$A$1:$ZZ$1, 0))</f>
        <v/>
      </c>
      <c r="C712">
        <f>INDEX(resultados!$A$2:$ZZ$855, 706, MATCH($B$3, resultados!$A$1:$ZZ$1, 0))</f>
        <v/>
      </c>
    </row>
    <row r="713">
      <c r="A713">
        <f>INDEX(resultados!$A$2:$ZZ$855, 707, MATCH($B$1, resultados!$A$1:$ZZ$1, 0))</f>
        <v/>
      </c>
      <c r="B713">
        <f>INDEX(resultados!$A$2:$ZZ$855, 707, MATCH($B$2, resultados!$A$1:$ZZ$1, 0))</f>
        <v/>
      </c>
      <c r="C713">
        <f>INDEX(resultados!$A$2:$ZZ$855, 707, MATCH($B$3, resultados!$A$1:$ZZ$1, 0))</f>
        <v/>
      </c>
    </row>
    <row r="714">
      <c r="A714">
        <f>INDEX(resultados!$A$2:$ZZ$855, 708, MATCH($B$1, resultados!$A$1:$ZZ$1, 0))</f>
        <v/>
      </c>
      <c r="B714">
        <f>INDEX(resultados!$A$2:$ZZ$855, 708, MATCH($B$2, resultados!$A$1:$ZZ$1, 0))</f>
        <v/>
      </c>
      <c r="C714">
        <f>INDEX(resultados!$A$2:$ZZ$855, 708, MATCH($B$3, resultados!$A$1:$ZZ$1, 0))</f>
        <v/>
      </c>
    </row>
    <row r="715">
      <c r="A715">
        <f>INDEX(resultados!$A$2:$ZZ$855, 709, MATCH($B$1, resultados!$A$1:$ZZ$1, 0))</f>
        <v/>
      </c>
      <c r="B715">
        <f>INDEX(resultados!$A$2:$ZZ$855, 709, MATCH($B$2, resultados!$A$1:$ZZ$1, 0))</f>
        <v/>
      </c>
      <c r="C715">
        <f>INDEX(resultados!$A$2:$ZZ$855, 709, MATCH($B$3, resultados!$A$1:$ZZ$1, 0))</f>
        <v/>
      </c>
    </row>
    <row r="716">
      <c r="A716">
        <f>INDEX(resultados!$A$2:$ZZ$855, 710, MATCH($B$1, resultados!$A$1:$ZZ$1, 0))</f>
        <v/>
      </c>
      <c r="B716">
        <f>INDEX(resultados!$A$2:$ZZ$855, 710, MATCH($B$2, resultados!$A$1:$ZZ$1, 0))</f>
        <v/>
      </c>
      <c r="C716">
        <f>INDEX(resultados!$A$2:$ZZ$855, 710, MATCH($B$3, resultados!$A$1:$ZZ$1, 0))</f>
        <v/>
      </c>
    </row>
    <row r="717">
      <c r="A717">
        <f>INDEX(resultados!$A$2:$ZZ$855, 711, MATCH($B$1, resultados!$A$1:$ZZ$1, 0))</f>
        <v/>
      </c>
      <c r="B717">
        <f>INDEX(resultados!$A$2:$ZZ$855, 711, MATCH($B$2, resultados!$A$1:$ZZ$1, 0))</f>
        <v/>
      </c>
      <c r="C717">
        <f>INDEX(resultados!$A$2:$ZZ$855, 711, MATCH($B$3, resultados!$A$1:$ZZ$1, 0))</f>
        <v/>
      </c>
    </row>
    <row r="718">
      <c r="A718">
        <f>INDEX(resultados!$A$2:$ZZ$855, 712, MATCH($B$1, resultados!$A$1:$ZZ$1, 0))</f>
        <v/>
      </c>
      <c r="B718">
        <f>INDEX(resultados!$A$2:$ZZ$855, 712, MATCH($B$2, resultados!$A$1:$ZZ$1, 0))</f>
        <v/>
      </c>
      <c r="C718">
        <f>INDEX(resultados!$A$2:$ZZ$855, 712, MATCH($B$3, resultados!$A$1:$ZZ$1, 0))</f>
        <v/>
      </c>
    </row>
    <row r="719">
      <c r="A719">
        <f>INDEX(resultados!$A$2:$ZZ$855, 713, MATCH($B$1, resultados!$A$1:$ZZ$1, 0))</f>
        <v/>
      </c>
      <c r="B719">
        <f>INDEX(resultados!$A$2:$ZZ$855, 713, MATCH($B$2, resultados!$A$1:$ZZ$1, 0))</f>
        <v/>
      </c>
      <c r="C719">
        <f>INDEX(resultados!$A$2:$ZZ$855, 713, MATCH($B$3, resultados!$A$1:$ZZ$1, 0))</f>
        <v/>
      </c>
    </row>
    <row r="720">
      <c r="A720">
        <f>INDEX(resultados!$A$2:$ZZ$855, 714, MATCH($B$1, resultados!$A$1:$ZZ$1, 0))</f>
        <v/>
      </c>
      <c r="B720">
        <f>INDEX(resultados!$A$2:$ZZ$855, 714, MATCH($B$2, resultados!$A$1:$ZZ$1, 0))</f>
        <v/>
      </c>
      <c r="C720">
        <f>INDEX(resultados!$A$2:$ZZ$855, 714, MATCH($B$3, resultados!$A$1:$ZZ$1, 0))</f>
        <v/>
      </c>
    </row>
    <row r="721">
      <c r="A721">
        <f>INDEX(resultados!$A$2:$ZZ$855, 715, MATCH($B$1, resultados!$A$1:$ZZ$1, 0))</f>
        <v/>
      </c>
      <c r="B721">
        <f>INDEX(resultados!$A$2:$ZZ$855, 715, MATCH($B$2, resultados!$A$1:$ZZ$1, 0))</f>
        <v/>
      </c>
      <c r="C721">
        <f>INDEX(resultados!$A$2:$ZZ$855, 715, MATCH($B$3, resultados!$A$1:$ZZ$1, 0))</f>
        <v/>
      </c>
    </row>
    <row r="722">
      <c r="A722">
        <f>INDEX(resultados!$A$2:$ZZ$855, 716, MATCH($B$1, resultados!$A$1:$ZZ$1, 0))</f>
        <v/>
      </c>
      <c r="B722">
        <f>INDEX(resultados!$A$2:$ZZ$855, 716, MATCH($B$2, resultados!$A$1:$ZZ$1, 0))</f>
        <v/>
      </c>
      <c r="C722">
        <f>INDEX(resultados!$A$2:$ZZ$855, 716, MATCH($B$3, resultados!$A$1:$ZZ$1, 0))</f>
        <v/>
      </c>
    </row>
    <row r="723">
      <c r="A723">
        <f>INDEX(resultados!$A$2:$ZZ$855, 717, MATCH($B$1, resultados!$A$1:$ZZ$1, 0))</f>
        <v/>
      </c>
      <c r="B723">
        <f>INDEX(resultados!$A$2:$ZZ$855, 717, MATCH($B$2, resultados!$A$1:$ZZ$1, 0))</f>
        <v/>
      </c>
      <c r="C723">
        <f>INDEX(resultados!$A$2:$ZZ$855, 717, MATCH($B$3, resultados!$A$1:$ZZ$1, 0))</f>
        <v/>
      </c>
    </row>
    <row r="724">
      <c r="A724">
        <f>INDEX(resultados!$A$2:$ZZ$855, 718, MATCH($B$1, resultados!$A$1:$ZZ$1, 0))</f>
        <v/>
      </c>
      <c r="B724">
        <f>INDEX(resultados!$A$2:$ZZ$855, 718, MATCH($B$2, resultados!$A$1:$ZZ$1, 0))</f>
        <v/>
      </c>
      <c r="C724">
        <f>INDEX(resultados!$A$2:$ZZ$855, 718, MATCH($B$3, resultados!$A$1:$ZZ$1, 0))</f>
        <v/>
      </c>
    </row>
    <row r="725">
      <c r="A725">
        <f>INDEX(resultados!$A$2:$ZZ$855, 719, MATCH($B$1, resultados!$A$1:$ZZ$1, 0))</f>
        <v/>
      </c>
      <c r="B725">
        <f>INDEX(resultados!$A$2:$ZZ$855, 719, MATCH($B$2, resultados!$A$1:$ZZ$1, 0))</f>
        <v/>
      </c>
      <c r="C725">
        <f>INDEX(resultados!$A$2:$ZZ$855, 719, MATCH($B$3, resultados!$A$1:$ZZ$1, 0))</f>
        <v/>
      </c>
    </row>
    <row r="726">
      <c r="A726">
        <f>INDEX(resultados!$A$2:$ZZ$855, 720, MATCH($B$1, resultados!$A$1:$ZZ$1, 0))</f>
        <v/>
      </c>
      <c r="B726">
        <f>INDEX(resultados!$A$2:$ZZ$855, 720, MATCH($B$2, resultados!$A$1:$ZZ$1, 0))</f>
        <v/>
      </c>
      <c r="C726">
        <f>INDEX(resultados!$A$2:$ZZ$855, 720, MATCH($B$3, resultados!$A$1:$ZZ$1, 0))</f>
        <v/>
      </c>
    </row>
    <row r="727">
      <c r="A727">
        <f>INDEX(resultados!$A$2:$ZZ$855, 721, MATCH($B$1, resultados!$A$1:$ZZ$1, 0))</f>
        <v/>
      </c>
      <c r="B727">
        <f>INDEX(resultados!$A$2:$ZZ$855, 721, MATCH($B$2, resultados!$A$1:$ZZ$1, 0))</f>
        <v/>
      </c>
      <c r="C727">
        <f>INDEX(resultados!$A$2:$ZZ$855, 721, MATCH($B$3, resultados!$A$1:$ZZ$1, 0))</f>
        <v/>
      </c>
    </row>
    <row r="728">
      <c r="A728">
        <f>INDEX(resultados!$A$2:$ZZ$855, 722, MATCH($B$1, resultados!$A$1:$ZZ$1, 0))</f>
        <v/>
      </c>
      <c r="B728">
        <f>INDEX(resultados!$A$2:$ZZ$855, 722, MATCH($B$2, resultados!$A$1:$ZZ$1, 0))</f>
        <v/>
      </c>
      <c r="C728">
        <f>INDEX(resultados!$A$2:$ZZ$855, 722, MATCH($B$3, resultados!$A$1:$ZZ$1, 0))</f>
        <v/>
      </c>
    </row>
    <row r="729">
      <c r="A729">
        <f>INDEX(resultados!$A$2:$ZZ$855, 723, MATCH($B$1, resultados!$A$1:$ZZ$1, 0))</f>
        <v/>
      </c>
      <c r="B729">
        <f>INDEX(resultados!$A$2:$ZZ$855, 723, MATCH($B$2, resultados!$A$1:$ZZ$1, 0))</f>
        <v/>
      </c>
      <c r="C729">
        <f>INDEX(resultados!$A$2:$ZZ$855, 723, MATCH($B$3, resultados!$A$1:$ZZ$1, 0))</f>
        <v/>
      </c>
    </row>
    <row r="730">
      <c r="A730">
        <f>INDEX(resultados!$A$2:$ZZ$855, 724, MATCH($B$1, resultados!$A$1:$ZZ$1, 0))</f>
        <v/>
      </c>
      <c r="B730">
        <f>INDEX(resultados!$A$2:$ZZ$855, 724, MATCH($B$2, resultados!$A$1:$ZZ$1, 0))</f>
        <v/>
      </c>
      <c r="C730">
        <f>INDEX(resultados!$A$2:$ZZ$855, 724, MATCH($B$3, resultados!$A$1:$ZZ$1, 0))</f>
        <v/>
      </c>
    </row>
    <row r="731">
      <c r="A731">
        <f>INDEX(resultados!$A$2:$ZZ$855, 725, MATCH($B$1, resultados!$A$1:$ZZ$1, 0))</f>
        <v/>
      </c>
      <c r="B731">
        <f>INDEX(resultados!$A$2:$ZZ$855, 725, MATCH($B$2, resultados!$A$1:$ZZ$1, 0))</f>
        <v/>
      </c>
      <c r="C731">
        <f>INDEX(resultados!$A$2:$ZZ$855, 725, MATCH($B$3, resultados!$A$1:$ZZ$1, 0))</f>
        <v/>
      </c>
    </row>
    <row r="732">
      <c r="A732">
        <f>INDEX(resultados!$A$2:$ZZ$855, 726, MATCH($B$1, resultados!$A$1:$ZZ$1, 0))</f>
        <v/>
      </c>
      <c r="B732">
        <f>INDEX(resultados!$A$2:$ZZ$855, 726, MATCH($B$2, resultados!$A$1:$ZZ$1, 0))</f>
        <v/>
      </c>
      <c r="C732">
        <f>INDEX(resultados!$A$2:$ZZ$855, 726, MATCH($B$3, resultados!$A$1:$ZZ$1, 0))</f>
        <v/>
      </c>
    </row>
    <row r="733">
      <c r="A733">
        <f>INDEX(resultados!$A$2:$ZZ$855, 727, MATCH($B$1, resultados!$A$1:$ZZ$1, 0))</f>
        <v/>
      </c>
      <c r="B733">
        <f>INDEX(resultados!$A$2:$ZZ$855, 727, MATCH($B$2, resultados!$A$1:$ZZ$1, 0))</f>
        <v/>
      </c>
      <c r="C733">
        <f>INDEX(resultados!$A$2:$ZZ$855, 727, MATCH($B$3, resultados!$A$1:$ZZ$1, 0))</f>
        <v/>
      </c>
    </row>
    <row r="734">
      <c r="A734">
        <f>INDEX(resultados!$A$2:$ZZ$855, 728, MATCH($B$1, resultados!$A$1:$ZZ$1, 0))</f>
        <v/>
      </c>
      <c r="B734">
        <f>INDEX(resultados!$A$2:$ZZ$855, 728, MATCH($B$2, resultados!$A$1:$ZZ$1, 0))</f>
        <v/>
      </c>
      <c r="C734">
        <f>INDEX(resultados!$A$2:$ZZ$855, 728, MATCH($B$3, resultados!$A$1:$ZZ$1, 0))</f>
        <v/>
      </c>
    </row>
    <row r="735">
      <c r="A735">
        <f>INDEX(resultados!$A$2:$ZZ$855, 729, MATCH($B$1, resultados!$A$1:$ZZ$1, 0))</f>
        <v/>
      </c>
      <c r="B735">
        <f>INDEX(resultados!$A$2:$ZZ$855, 729, MATCH($B$2, resultados!$A$1:$ZZ$1, 0))</f>
        <v/>
      </c>
      <c r="C735">
        <f>INDEX(resultados!$A$2:$ZZ$855, 729, MATCH($B$3, resultados!$A$1:$ZZ$1, 0))</f>
        <v/>
      </c>
    </row>
    <row r="736">
      <c r="A736">
        <f>INDEX(resultados!$A$2:$ZZ$855, 730, MATCH($B$1, resultados!$A$1:$ZZ$1, 0))</f>
        <v/>
      </c>
      <c r="B736">
        <f>INDEX(resultados!$A$2:$ZZ$855, 730, MATCH($B$2, resultados!$A$1:$ZZ$1, 0))</f>
        <v/>
      </c>
      <c r="C736">
        <f>INDEX(resultados!$A$2:$ZZ$855, 730, MATCH($B$3, resultados!$A$1:$ZZ$1, 0))</f>
        <v/>
      </c>
    </row>
    <row r="737">
      <c r="A737">
        <f>INDEX(resultados!$A$2:$ZZ$855, 731, MATCH($B$1, resultados!$A$1:$ZZ$1, 0))</f>
        <v/>
      </c>
      <c r="B737">
        <f>INDEX(resultados!$A$2:$ZZ$855, 731, MATCH($B$2, resultados!$A$1:$ZZ$1, 0))</f>
        <v/>
      </c>
      <c r="C737">
        <f>INDEX(resultados!$A$2:$ZZ$855, 731, MATCH($B$3, resultados!$A$1:$ZZ$1, 0))</f>
        <v/>
      </c>
    </row>
    <row r="738">
      <c r="A738">
        <f>INDEX(resultados!$A$2:$ZZ$855, 732, MATCH($B$1, resultados!$A$1:$ZZ$1, 0))</f>
        <v/>
      </c>
      <c r="B738">
        <f>INDEX(resultados!$A$2:$ZZ$855, 732, MATCH($B$2, resultados!$A$1:$ZZ$1, 0))</f>
        <v/>
      </c>
      <c r="C738">
        <f>INDEX(resultados!$A$2:$ZZ$855, 732, MATCH($B$3, resultados!$A$1:$ZZ$1, 0))</f>
        <v/>
      </c>
    </row>
    <row r="739">
      <c r="A739">
        <f>INDEX(resultados!$A$2:$ZZ$855, 733, MATCH($B$1, resultados!$A$1:$ZZ$1, 0))</f>
        <v/>
      </c>
      <c r="B739">
        <f>INDEX(resultados!$A$2:$ZZ$855, 733, MATCH($B$2, resultados!$A$1:$ZZ$1, 0))</f>
        <v/>
      </c>
      <c r="C739">
        <f>INDEX(resultados!$A$2:$ZZ$855, 733, MATCH($B$3, resultados!$A$1:$ZZ$1, 0))</f>
        <v/>
      </c>
    </row>
    <row r="740">
      <c r="A740">
        <f>INDEX(resultados!$A$2:$ZZ$855, 734, MATCH($B$1, resultados!$A$1:$ZZ$1, 0))</f>
        <v/>
      </c>
      <c r="B740">
        <f>INDEX(resultados!$A$2:$ZZ$855, 734, MATCH($B$2, resultados!$A$1:$ZZ$1, 0))</f>
        <v/>
      </c>
      <c r="C740">
        <f>INDEX(resultados!$A$2:$ZZ$855, 734, MATCH($B$3, resultados!$A$1:$ZZ$1, 0))</f>
        <v/>
      </c>
    </row>
    <row r="741">
      <c r="A741">
        <f>INDEX(resultados!$A$2:$ZZ$855, 735, MATCH($B$1, resultados!$A$1:$ZZ$1, 0))</f>
        <v/>
      </c>
      <c r="B741">
        <f>INDEX(resultados!$A$2:$ZZ$855, 735, MATCH($B$2, resultados!$A$1:$ZZ$1, 0))</f>
        <v/>
      </c>
      <c r="C741">
        <f>INDEX(resultados!$A$2:$ZZ$855, 735, MATCH($B$3, resultados!$A$1:$ZZ$1, 0))</f>
        <v/>
      </c>
    </row>
    <row r="742">
      <c r="A742">
        <f>INDEX(resultados!$A$2:$ZZ$855, 736, MATCH($B$1, resultados!$A$1:$ZZ$1, 0))</f>
        <v/>
      </c>
      <c r="B742">
        <f>INDEX(resultados!$A$2:$ZZ$855, 736, MATCH($B$2, resultados!$A$1:$ZZ$1, 0))</f>
        <v/>
      </c>
      <c r="C742">
        <f>INDEX(resultados!$A$2:$ZZ$855, 736, MATCH($B$3, resultados!$A$1:$ZZ$1, 0))</f>
        <v/>
      </c>
    </row>
    <row r="743">
      <c r="A743">
        <f>INDEX(resultados!$A$2:$ZZ$855, 737, MATCH($B$1, resultados!$A$1:$ZZ$1, 0))</f>
        <v/>
      </c>
      <c r="B743">
        <f>INDEX(resultados!$A$2:$ZZ$855, 737, MATCH($B$2, resultados!$A$1:$ZZ$1, 0))</f>
        <v/>
      </c>
      <c r="C743">
        <f>INDEX(resultados!$A$2:$ZZ$855, 737, MATCH($B$3, resultados!$A$1:$ZZ$1, 0))</f>
        <v/>
      </c>
    </row>
    <row r="744">
      <c r="A744">
        <f>INDEX(resultados!$A$2:$ZZ$855, 738, MATCH($B$1, resultados!$A$1:$ZZ$1, 0))</f>
        <v/>
      </c>
      <c r="B744">
        <f>INDEX(resultados!$A$2:$ZZ$855, 738, MATCH($B$2, resultados!$A$1:$ZZ$1, 0))</f>
        <v/>
      </c>
      <c r="C744">
        <f>INDEX(resultados!$A$2:$ZZ$855, 738, MATCH($B$3, resultados!$A$1:$ZZ$1, 0))</f>
        <v/>
      </c>
    </row>
    <row r="745">
      <c r="A745">
        <f>INDEX(resultados!$A$2:$ZZ$855, 739, MATCH($B$1, resultados!$A$1:$ZZ$1, 0))</f>
        <v/>
      </c>
      <c r="B745">
        <f>INDEX(resultados!$A$2:$ZZ$855, 739, MATCH($B$2, resultados!$A$1:$ZZ$1, 0))</f>
        <v/>
      </c>
      <c r="C745">
        <f>INDEX(resultados!$A$2:$ZZ$855, 739, MATCH($B$3, resultados!$A$1:$ZZ$1, 0))</f>
        <v/>
      </c>
    </row>
    <row r="746">
      <c r="A746">
        <f>INDEX(resultados!$A$2:$ZZ$855, 740, MATCH($B$1, resultados!$A$1:$ZZ$1, 0))</f>
        <v/>
      </c>
      <c r="B746">
        <f>INDEX(resultados!$A$2:$ZZ$855, 740, MATCH($B$2, resultados!$A$1:$ZZ$1, 0))</f>
        <v/>
      </c>
      <c r="C746">
        <f>INDEX(resultados!$A$2:$ZZ$855, 740, MATCH($B$3, resultados!$A$1:$ZZ$1, 0))</f>
        <v/>
      </c>
    </row>
    <row r="747">
      <c r="A747">
        <f>INDEX(resultados!$A$2:$ZZ$855, 741, MATCH($B$1, resultados!$A$1:$ZZ$1, 0))</f>
        <v/>
      </c>
      <c r="B747">
        <f>INDEX(resultados!$A$2:$ZZ$855, 741, MATCH($B$2, resultados!$A$1:$ZZ$1, 0))</f>
        <v/>
      </c>
      <c r="C747">
        <f>INDEX(resultados!$A$2:$ZZ$855, 741, MATCH($B$3, resultados!$A$1:$ZZ$1, 0))</f>
        <v/>
      </c>
    </row>
    <row r="748">
      <c r="A748">
        <f>INDEX(resultados!$A$2:$ZZ$855, 742, MATCH($B$1, resultados!$A$1:$ZZ$1, 0))</f>
        <v/>
      </c>
      <c r="B748">
        <f>INDEX(resultados!$A$2:$ZZ$855, 742, MATCH($B$2, resultados!$A$1:$ZZ$1, 0))</f>
        <v/>
      </c>
      <c r="C748">
        <f>INDEX(resultados!$A$2:$ZZ$855, 742, MATCH($B$3, resultados!$A$1:$ZZ$1, 0))</f>
        <v/>
      </c>
    </row>
    <row r="749">
      <c r="A749">
        <f>INDEX(resultados!$A$2:$ZZ$855, 743, MATCH($B$1, resultados!$A$1:$ZZ$1, 0))</f>
        <v/>
      </c>
      <c r="B749">
        <f>INDEX(resultados!$A$2:$ZZ$855, 743, MATCH($B$2, resultados!$A$1:$ZZ$1, 0))</f>
        <v/>
      </c>
      <c r="C749">
        <f>INDEX(resultados!$A$2:$ZZ$855, 743, MATCH($B$3, resultados!$A$1:$ZZ$1, 0))</f>
        <v/>
      </c>
    </row>
    <row r="750">
      <c r="A750">
        <f>INDEX(resultados!$A$2:$ZZ$855, 744, MATCH($B$1, resultados!$A$1:$ZZ$1, 0))</f>
        <v/>
      </c>
      <c r="B750">
        <f>INDEX(resultados!$A$2:$ZZ$855, 744, MATCH($B$2, resultados!$A$1:$ZZ$1, 0))</f>
        <v/>
      </c>
      <c r="C750">
        <f>INDEX(resultados!$A$2:$ZZ$855, 744, MATCH($B$3, resultados!$A$1:$ZZ$1, 0))</f>
        <v/>
      </c>
    </row>
    <row r="751">
      <c r="A751">
        <f>INDEX(resultados!$A$2:$ZZ$855, 745, MATCH($B$1, resultados!$A$1:$ZZ$1, 0))</f>
        <v/>
      </c>
      <c r="B751">
        <f>INDEX(resultados!$A$2:$ZZ$855, 745, MATCH($B$2, resultados!$A$1:$ZZ$1, 0))</f>
        <v/>
      </c>
      <c r="C751">
        <f>INDEX(resultados!$A$2:$ZZ$855, 745, MATCH($B$3, resultados!$A$1:$ZZ$1, 0))</f>
        <v/>
      </c>
    </row>
    <row r="752">
      <c r="A752">
        <f>INDEX(resultados!$A$2:$ZZ$855, 746, MATCH($B$1, resultados!$A$1:$ZZ$1, 0))</f>
        <v/>
      </c>
      <c r="B752">
        <f>INDEX(resultados!$A$2:$ZZ$855, 746, MATCH($B$2, resultados!$A$1:$ZZ$1, 0))</f>
        <v/>
      </c>
      <c r="C752">
        <f>INDEX(resultados!$A$2:$ZZ$855, 746, MATCH($B$3, resultados!$A$1:$ZZ$1, 0))</f>
        <v/>
      </c>
    </row>
    <row r="753">
      <c r="A753">
        <f>INDEX(resultados!$A$2:$ZZ$855, 747, MATCH($B$1, resultados!$A$1:$ZZ$1, 0))</f>
        <v/>
      </c>
      <c r="B753">
        <f>INDEX(resultados!$A$2:$ZZ$855, 747, MATCH($B$2, resultados!$A$1:$ZZ$1, 0))</f>
        <v/>
      </c>
      <c r="C753">
        <f>INDEX(resultados!$A$2:$ZZ$855, 747, MATCH($B$3, resultados!$A$1:$ZZ$1, 0))</f>
        <v/>
      </c>
    </row>
    <row r="754">
      <c r="A754">
        <f>INDEX(resultados!$A$2:$ZZ$855, 748, MATCH($B$1, resultados!$A$1:$ZZ$1, 0))</f>
        <v/>
      </c>
      <c r="B754">
        <f>INDEX(resultados!$A$2:$ZZ$855, 748, MATCH($B$2, resultados!$A$1:$ZZ$1, 0))</f>
        <v/>
      </c>
      <c r="C754">
        <f>INDEX(resultados!$A$2:$ZZ$855, 748, MATCH($B$3, resultados!$A$1:$ZZ$1, 0))</f>
        <v/>
      </c>
    </row>
    <row r="755">
      <c r="A755">
        <f>INDEX(resultados!$A$2:$ZZ$855, 749, MATCH($B$1, resultados!$A$1:$ZZ$1, 0))</f>
        <v/>
      </c>
      <c r="B755">
        <f>INDEX(resultados!$A$2:$ZZ$855, 749, MATCH($B$2, resultados!$A$1:$ZZ$1, 0))</f>
        <v/>
      </c>
      <c r="C755">
        <f>INDEX(resultados!$A$2:$ZZ$855, 749, MATCH($B$3, resultados!$A$1:$ZZ$1, 0))</f>
        <v/>
      </c>
    </row>
    <row r="756">
      <c r="A756">
        <f>INDEX(resultados!$A$2:$ZZ$855, 750, MATCH($B$1, resultados!$A$1:$ZZ$1, 0))</f>
        <v/>
      </c>
      <c r="B756">
        <f>INDEX(resultados!$A$2:$ZZ$855, 750, MATCH($B$2, resultados!$A$1:$ZZ$1, 0))</f>
        <v/>
      </c>
      <c r="C756">
        <f>INDEX(resultados!$A$2:$ZZ$855, 750, MATCH($B$3, resultados!$A$1:$ZZ$1, 0))</f>
        <v/>
      </c>
    </row>
    <row r="757">
      <c r="A757">
        <f>INDEX(resultados!$A$2:$ZZ$855, 751, MATCH($B$1, resultados!$A$1:$ZZ$1, 0))</f>
        <v/>
      </c>
      <c r="B757">
        <f>INDEX(resultados!$A$2:$ZZ$855, 751, MATCH($B$2, resultados!$A$1:$ZZ$1, 0))</f>
        <v/>
      </c>
      <c r="C757">
        <f>INDEX(resultados!$A$2:$ZZ$855, 751, MATCH($B$3, resultados!$A$1:$ZZ$1, 0))</f>
        <v/>
      </c>
    </row>
    <row r="758">
      <c r="A758">
        <f>INDEX(resultados!$A$2:$ZZ$855, 752, MATCH($B$1, resultados!$A$1:$ZZ$1, 0))</f>
        <v/>
      </c>
      <c r="B758">
        <f>INDEX(resultados!$A$2:$ZZ$855, 752, MATCH($B$2, resultados!$A$1:$ZZ$1, 0))</f>
        <v/>
      </c>
      <c r="C758">
        <f>INDEX(resultados!$A$2:$ZZ$855, 752, MATCH($B$3, resultados!$A$1:$ZZ$1, 0))</f>
        <v/>
      </c>
    </row>
    <row r="759">
      <c r="A759">
        <f>INDEX(resultados!$A$2:$ZZ$855, 753, MATCH($B$1, resultados!$A$1:$ZZ$1, 0))</f>
        <v/>
      </c>
      <c r="B759">
        <f>INDEX(resultados!$A$2:$ZZ$855, 753, MATCH($B$2, resultados!$A$1:$ZZ$1, 0))</f>
        <v/>
      </c>
      <c r="C759">
        <f>INDEX(resultados!$A$2:$ZZ$855, 753, MATCH($B$3, resultados!$A$1:$ZZ$1, 0))</f>
        <v/>
      </c>
    </row>
    <row r="760">
      <c r="A760">
        <f>INDEX(resultados!$A$2:$ZZ$855, 754, MATCH($B$1, resultados!$A$1:$ZZ$1, 0))</f>
        <v/>
      </c>
      <c r="B760">
        <f>INDEX(resultados!$A$2:$ZZ$855, 754, MATCH($B$2, resultados!$A$1:$ZZ$1, 0))</f>
        <v/>
      </c>
      <c r="C760">
        <f>INDEX(resultados!$A$2:$ZZ$855, 754, MATCH($B$3, resultados!$A$1:$ZZ$1, 0))</f>
        <v/>
      </c>
    </row>
    <row r="761">
      <c r="A761">
        <f>INDEX(resultados!$A$2:$ZZ$855, 755, MATCH($B$1, resultados!$A$1:$ZZ$1, 0))</f>
        <v/>
      </c>
      <c r="B761">
        <f>INDEX(resultados!$A$2:$ZZ$855, 755, MATCH($B$2, resultados!$A$1:$ZZ$1, 0))</f>
        <v/>
      </c>
      <c r="C761">
        <f>INDEX(resultados!$A$2:$ZZ$855, 755, MATCH($B$3, resultados!$A$1:$ZZ$1, 0))</f>
        <v/>
      </c>
    </row>
    <row r="762">
      <c r="A762">
        <f>INDEX(resultados!$A$2:$ZZ$855, 756, MATCH($B$1, resultados!$A$1:$ZZ$1, 0))</f>
        <v/>
      </c>
      <c r="B762">
        <f>INDEX(resultados!$A$2:$ZZ$855, 756, MATCH($B$2, resultados!$A$1:$ZZ$1, 0))</f>
        <v/>
      </c>
      <c r="C762">
        <f>INDEX(resultados!$A$2:$ZZ$855, 756, MATCH($B$3, resultados!$A$1:$ZZ$1, 0))</f>
        <v/>
      </c>
    </row>
    <row r="763">
      <c r="A763">
        <f>INDEX(resultados!$A$2:$ZZ$855, 757, MATCH($B$1, resultados!$A$1:$ZZ$1, 0))</f>
        <v/>
      </c>
      <c r="B763">
        <f>INDEX(resultados!$A$2:$ZZ$855, 757, MATCH($B$2, resultados!$A$1:$ZZ$1, 0))</f>
        <v/>
      </c>
      <c r="C763">
        <f>INDEX(resultados!$A$2:$ZZ$855, 757, MATCH($B$3, resultados!$A$1:$ZZ$1, 0))</f>
        <v/>
      </c>
    </row>
    <row r="764">
      <c r="A764">
        <f>INDEX(resultados!$A$2:$ZZ$855, 758, MATCH($B$1, resultados!$A$1:$ZZ$1, 0))</f>
        <v/>
      </c>
      <c r="B764">
        <f>INDEX(resultados!$A$2:$ZZ$855, 758, MATCH($B$2, resultados!$A$1:$ZZ$1, 0))</f>
        <v/>
      </c>
      <c r="C764">
        <f>INDEX(resultados!$A$2:$ZZ$855, 758, MATCH($B$3, resultados!$A$1:$ZZ$1, 0))</f>
        <v/>
      </c>
    </row>
    <row r="765">
      <c r="A765">
        <f>INDEX(resultados!$A$2:$ZZ$855, 759, MATCH($B$1, resultados!$A$1:$ZZ$1, 0))</f>
        <v/>
      </c>
      <c r="B765">
        <f>INDEX(resultados!$A$2:$ZZ$855, 759, MATCH($B$2, resultados!$A$1:$ZZ$1, 0))</f>
        <v/>
      </c>
      <c r="C765">
        <f>INDEX(resultados!$A$2:$ZZ$855, 759, MATCH($B$3, resultados!$A$1:$ZZ$1, 0))</f>
        <v/>
      </c>
    </row>
    <row r="766">
      <c r="A766">
        <f>INDEX(resultados!$A$2:$ZZ$855, 760, MATCH($B$1, resultados!$A$1:$ZZ$1, 0))</f>
        <v/>
      </c>
      <c r="B766">
        <f>INDEX(resultados!$A$2:$ZZ$855, 760, MATCH($B$2, resultados!$A$1:$ZZ$1, 0))</f>
        <v/>
      </c>
      <c r="C766">
        <f>INDEX(resultados!$A$2:$ZZ$855, 760, MATCH($B$3, resultados!$A$1:$ZZ$1, 0))</f>
        <v/>
      </c>
    </row>
    <row r="767">
      <c r="A767">
        <f>INDEX(resultados!$A$2:$ZZ$855, 761, MATCH($B$1, resultados!$A$1:$ZZ$1, 0))</f>
        <v/>
      </c>
      <c r="B767">
        <f>INDEX(resultados!$A$2:$ZZ$855, 761, MATCH($B$2, resultados!$A$1:$ZZ$1, 0))</f>
        <v/>
      </c>
      <c r="C767">
        <f>INDEX(resultados!$A$2:$ZZ$855, 761, MATCH($B$3, resultados!$A$1:$ZZ$1, 0))</f>
        <v/>
      </c>
    </row>
    <row r="768">
      <c r="A768">
        <f>INDEX(resultados!$A$2:$ZZ$855, 762, MATCH($B$1, resultados!$A$1:$ZZ$1, 0))</f>
        <v/>
      </c>
      <c r="B768">
        <f>INDEX(resultados!$A$2:$ZZ$855, 762, MATCH($B$2, resultados!$A$1:$ZZ$1, 0))</f>
        <v/>
      </c>
      <c r="C768">
        <f>INDEX(resultados!$A$2:$ZZ$855, 762, MATCH($B$3, resultados!$A$1:$ZZ$1, 0))</f>
        <v/>
      </c>
    </row>
    <row r="769">
      <c r="A769">
        <f>INDEX(resultados!$A$2:$ZZ$855, 763, MATCH($B$1, resultados!$A$1:$ZZ$1, 0))</f>
        <v/>
      </c>
      <c r="B769">
        <f>INDEX(resultados!$A$2:$ZZ$855, 763, MATCH($B$2, resultados!$A$1:$ZZ$1, 0))</f>
        <v/>
      </c>
      <c r="C769">
        <f>INDEX(resultados!$A$2:$ZZ$855, 763, MATCH($B$3, resultados!$A$1:$ZZ$1, 0))</f>
        <v/>
      </c>
    </row>
    <row r="770">
      <c r="A770">
        <f>INDEX(resultados!$A$2:$ZZ$855, 764, MATCH($B$1, resultados!$A$1:$ZZ$1, 0))</f>
        <v/>
      </c>
      <c r="B770">
        <f>INDEX(resultados!$A$2:$ZZ$855, 764, MATCH($B$2, resultados!$A$1:$ZZ$1, 0))</f>
        <v/>
      </c>
      <c r="C770">
        <f>INDEX(resultados!$A$2:$ZZ$855, 764, MATCH($B$3, resultados!$A$1:$ZZ$1, 0))</f>
        <v/>
      </c>
    </row>
    <row r="771">
      <c r="A771">
        <f>INDEX(resultados!$A$2:$ZZ$855, 765, MATCH($B$1, resultados!$A$1:$ZZ$1, 0))</f>
        <v/>
      </c>
      <c r="B771">
        <f>INDEX(resultados!$A$2:$ZZ$855, 765, MATCH($B$2, resultados!$A$1:$ZZ$1, 0))</f>
        <v/>
      </c>
      <c r="C771">
        <f>INDEX(resultados!$A$2:$ZZ$855, 765, MATCH($B$3, resultados!$A$1:$ZZ$1, 0))</f>
        <v/>
      </c>
    </row>
    <row r="772">
      <c r="A772">
        <f>INDEX(resultados!$A$2:$ZZ$855, 766, MATCH($B$1, resultados!$A$1:$ZZ$1, 0))</f>
        <v/>
      </c>
      <c r="B772">
        <f>INDEX(resultados!$A$2:$ZZ$855, 766, MATCH($B$2, resultados!$A$1:$ZZ$1, 0))</f>
        <v/>
      </c>
      <c r="C772">
        <f>INDEX(resultados!$A$2:$ZZ$855, 766, MATCH($B$3, resultados!$A$1:$ZZ$1, 0))</f>
        <v/>
      </c>
    </row>
    <row r="773">
      <c r="A773">
        <f>INDEX(resultados!$A$2:$ZZ$855, 767, MATCH($B$1, resultados!$A$1:$ZZ$1, 0))</f>
        <v/>
      </c>
      <c r="B773">
        <f>INDEX(resultados!$A$2:$ZZ$855, 767, MATCH($B$2, resultados!$A$1:$ZZ$1, 0))</f>
        <v/>
      </c>
      <c r="C773">
        <f>INDEX(resultados!$A$2:$ZZ$855, 767, MATCH($B$3, resultados!$A$1:$ZZ$1, 0))</f>
        <v/>
      </c>
    </row>
    <row r="774">
      <c r="A774">
        <f>INDEX(resultados!$A$2:$ZZ$855, 768, MATCH($B$1, resultados!$A$1:$ZZ$1, 0))</f>
        <v/>
      </c>
      <c r="B774">
        <f>INDEX(resultados!$A$2:$ZZ$855, 768, MATCH($B$2, resultados!$A$1:$ZZ$1, 0))</f>
        <v/>
      </c>
      <c r="C774">
        <f>INDEX(resultados!$A$2:$ZZ$855, 768, MATCH($B$3, resultados!$A$1:$ZZ$1, 0))</f>
        <v/>
      </c>
    </row>
    <row r="775">
      <c r="A775">
        <f>INDEX(resultados!$A$2:$ZZ$855, 769, MATCH($B$1, resultados!$A$1:$ZZ$1, 0))</f>
        <v/>
      </c>
      <c r="B775">
        <f>INDEX(resultados!$A$2:$ZZ$855, 769, MATCH($B$2, resultados!$A$1:$ZZ$1, 0))</f>
        <v/>
      </c>
      <c r="C775">
        <f>INDEX(resultados!$A$2:$ZZ$855, 769, MATCH($B$3, resultados!$A$1:$ZZ$1, 0))</f>
        <v/>
      </c>
    </row>
    <row r="776">
      <c r="A776">
        <f>INDEX(resultados!$A$2:$ZZ$855, 770, MATCH($B$1, resultados!$A$1:$ZZ$1, 0))</f>
        <v/>
      </c>
      <c r="B776">
        <f>INDEX(resultados!$A$2:$ZZ$855, 770, MATCH($B$2, resultados!$A$1:$ZZ$1, 0))</f>
        <v/>
      </c>
      <c r="C776">
        <f>INDEX(resultados!$A$2:$ZZ$855, 770, MATCH($B$3, resultados!$A$1:$ZZ$1, 0))</f>
        <v/>
      </c>
    </row>
    <row r="777">
      <c r="A777">
        <f>INDEX(resultados!$A$2:$ZZ$855, 771, MATCH($B$1, resultados!$A$1:$ZZ$1, 0))</f>
        <v/>
      </c>
      <c r="B777">
        <f>INDEX(resultados!$A$2:$ZZ$855, 771, MATCH($B$2, resultados!$A$1:$ZZ$1, 0))</f>
        <v/>
      </c>
      <c r="C777">
        <f>INDEX(resultados!$A$2:$ZZ$855, 771, MATCH($B$3, resultados!$A$1:$ZZ$1, 0))</f>
        <v/>
      </c>
    </row>
    <row r="778">
      <c r="A778">
        <f>INDEX(resultados!$A$2:$ZZ$855, 772, MATCH($B$1, resultados!$A$1:$ZZ$1, 0))</f>
        <v/>
      </c>
      <c r="B778">
        <f>INDEX(resultados!$A$2:$ZZ$855, 772, MATCH($B$2, resultados!$A$1:$ZZ$1, 0))</f>
        <v/>
      </c>
      <c r="C778">
        <f>INDEX(resultados!$A$2:$ZZ$855, 772, MATCH($B$3, resultados!$A$1:$ZZ$1, 0))</f>
        <v/>
      </c>
    </row>
    <row r="779">
      <c r="A779">
        <f>INDEX(resultados!$A$2:$ZZ$855, 773, MATCH($B$1, resultados!$A$1:$ZZ$1, 0))</f>
        <v/>
      </c>
      <c r="B779">
        <f>INDEX(resultados!$A$2:$ZZ$855, 773, MATCH($B$2, resultados!$A$1:$ZZ$1, 0))</f>
        <v/>
      </c>
      <c r="C779">
        <f>INDEX(resultados!$A$2:$ZZ$855, 773, MATCH($B$3, resultados!$A$1:$ZZ$1, 0))</f>
        <v/>
      </c>
    </row>
    <row r="780">
      <c r="A780">
        <f>INDEX(resultados!$A$2:$ZZ$855, 774, MATCH($B$1, resultados!$A$1:$ZZ$1, 0))</f>
        <v/>
      </c>
      <c r="B780">
        <f>INDEX(resultados!$A$2:$ZZ$855, 774, MATCH($B$2, resultados!$A$1:$ZZ$1, 0))</f>
        <v/>
      </c>
      <c r="C780">
        <f>INDEX(resultados!$A$2:$ZZ$855, 774, MATCH($B$3, resultados!$A$1:$ZZ$1, 0))</f>
        <v/>
      </c>
    </row>
    <row r="781">
      <c r="A781">
        <f>INDEX(resultados!$A$2:$ZZ$855, 775, MATCH($B$1, resultados!$A$1:$ZZ$1, 0))</f>
        <v/>
      </c>
      <c r="B781">
        <f>INDEX(resultados!$A$2:$ZZ$855, 775, MATCH($B$2, resultados!$A$1:$ZZ$1, 0))</f>
        <v/>
      </c>
      <c r="C781">
        <f>INDEX(resultados!$A$2:$ZZ$855, 775, MATCH($B$3, resultados!$A$1:$ZZ$1, 0))</f>
        <v/>
      </c>
    </row>
    <row r="782">
      <c r="A782">
        <f>INDEX(resultados!$A$2:$ZZ$855, 776, MATCH($B$1, resultados!$A$1:$ZZ$1, 0))</f>
        <v/>
      </c>
      <c r="B782">
        <f>INDEX(resultados!$A$2:$ZZ$855, 776, MATCH($B$2, resultados!$A$1:$ZZ$1, 0))</f>
        <v/>
      </c>
      <c r="C782">
        <f>INDEX(resultados!$A$2:$ZZ$855, 776, MATCH($B$3, resultados!$A$1:$ZZ$1, 0))</f>
        <v/>
      </c>
    </row>
    <row r="783">
      <c r="A783">
        <f>INDEX(resultados!$A$2:$ZZ$855, 777, MATCH($B$1, resultados!$A$1:$ZZ$1, 0))</f>
        <v/>
      </c>
      <c r="B783">
        <f>INDEX(resultados!$A$2:$ZZ$855, 777, MATCH($B$2, resultados!$A$1:$ZZ$1, 0))</f>
        <v/>
      </c>
      <c r="C783">
        <f>INDEX(resultados!$A$2:$ZZ$855, 777, MATCH($B$3, resultados!$A$1:$ZZ$1, 0))</f>
        <v/>
      </c>
    </row>
    <row r="784">
      <c r="A784">
        <f>INDEX(resultados!$A$2:$ZZ$855, 778, MATCH($B$1, resultados!$A$1:$ZZ$1, 0))</f>
        <v/>
      </c>
      <c r="B784">
        <f>INDEX(resultados!$A$2:$ZZ$855, 778, MATCH($B$2, resultados!$A$1:$ZZ$1, 0))</f>
        <v/>
      </c>
      <c r="C784">
        <f>INDEX(resultados!$A$2:$ZZ$855, 778, MATCH($B$3, resultados!$A$1:$ZZ$1, 0))</f>
        <v/>
      </c>
    </row>
    <row r="785">
      <c r="A785">
        <f>INDEX(resultados!$A$2:$ZZ$855, 779, MATCH($B$1, resultados!$A$1:$ZZ$1, 0))</f>
        <v/>
      </c>
      <c r="B785">
        <f>INDEX(resultados!$A$2:$ZZ$855, 779, MATCH($B$2, resultados!$A$1:$ZZ$1, 0))</f>
        <v/>
      </c>
      <c r="C785">
        <f>INDEX(resultados!$A$2:$ZZ$855, 779, MATCH($B$3, resultados!$A$1:$ZZ$1, 0))</f>
        <v/>
      </c>
    </row>
    <row r="786">
      <c r="A786">
        <f>INDEX(resultados!$A$2:$ZZ$855, 780, MATCH($B$1, resultados!$A$1:$ZZ$1, 0))</f>
        <v/>
      </c>
      <c r="B786">
        <f>INDEX(resultados!$A$2:$ZZ$855, 780, MATCH($B$2, resultados!$A$1:$ZZ$1, 0))</f>
        <v/>
      </c>
      <c r="C786">
        <f>INDEX(resultados!$A$2:$ZZ$855, 780, MATCH($B$3, resultados!$A$1:$ZZ$1, 0))</f>
        <v/>
      </c>
    </row>
    <row r="787">
      <c r="A787">
        <f>INDEX(resultados!$A$2:$ZZ$855, 781, MATCH($B$1, resultados!$A$1:$ZZ$1, 0))</f>
        <v/>
      </c>
      <c r="B787">
        <f>INDEX(resultados!$A$2:$ZZ$855, 781, MATCH($B$2, resultados!$A$1:$ZZ$1, 0))</f>
        <v/>
      </c>
      <c r="C787">
        <f>INDEX(resultados!$A$2:$ZZ$855, 781, MATCH($B$3, resultados!$A$1:$ZZ$1, 0))</f>
        <v/>
      </c>
    </row>
    <row r="788">
      <c r="A788">
        <f>INDEX(resultados!$A$2:$ZZ$855, 782, MATCH($B$1, resultados!$A$1:$ZZ$1, 0))</f>
        <v/>
      </c>
      <c r="B788">
        <f>INDEX(resultados!$A$2:$ZZ$855, 782, MATCH($B$2, resultados!$A$1:$ZZ$1, 0))</f>
        <v/>
      </c>
      <c r="C788">
        <f>INDEX(resultados!$A$2:$ZZ$855, 782, MATCH($B$3, resultados!$A$1:$ZZ$1, 0))</f>
        <v/>
      </c>
    </row>
    <row r="789">
      <c r="A789">
        <f>INDEX(resultados!$A$2:$ZZ$855, 783, MATCH($B$1, resultados!$A$1:$ZZ$1, 0))</f>
        <v/>
      </c>
      <c r="B789">
        <f>INDEX(resultados!$A$2:$ZZ$855, 783, MATCH($B$2, resultados!$A$1:$ZZ$1, 0))</f>
        <v/>
      </c>
      <c r="C789">
        <f>INDEX(resultados!$A$2:$ZZ$855, 783, MATCH($B$3, resultados!$A$1:$ZZ$1, 0))</f>
        <v/>
      </c>
    </row>
    <row r="790">
      <c r="A790">
        <f>INDEX(resultados!$A$2:$ZZ$855, 784, MATCH($B$1, resultados!$A$1:$ZZ$1, 0))</f>
        <v/>
      </c>
      <c r="B790">
        <f>INDEX(resultados!$A$2:$ZZ$855, 784, MATCH($B$2, resultados!$A$1:$ZZ$1, 0))</f>
        <v/>
      </c>
      <c r="C790">
        <f>INDEX(resultados!$A$2:$ZZ$855, 784, MATCH($B$3, resultados!$A$1:$ZZ$1, 0))</f>
        <v/>
      </c>
    </row>
    <row r="791">
      <c r="A791">
        <f>INDEX(resultados!$A$2:$ZZ$855, 785, MATCH($B$1, resultados!$A$1:$ZZ$1, 0))</f>
        <v/>
      </c>
      <c r="B791">
        <f>INDEX(resultados!$A$2:$ZZ$855, 785, MATCH($B$2, resultados!$A$1:$ZZ$1, 0))</f>
        <v/>
      </c>
      <c r="C791">
        <f>INDEX(resultados!$A$2:$ZZ$855, 785, MATCH($B$3, resultados!$A$1:$ZZ$1, 0))</f>
        <v/>
      </c>
    </row>
    <row r="792">
      <c r="A792">
        <f>INDEX(resultados!$A$2:$ZZ$855, 786, MATCH($B$1, resultados!$A$1:$ZZ$1, 0))</f>
        <v/>
      </c>
      <c r="B792">
        <f>INDEX(resultados!$A$2:$ZZ$855, 786, MATCH($B$2, resultados!$A$1:$ZZ$1, 0))</f>
        <v/>
      </c>
      <c r="C792">
        <f>INDEX(resultados!$A$2:$ZZ$855, 786, MATCH($B$3, resultados!$A$1:$ZZ$1, 0))</f>
        <v/>
      </c>
    </row>
    <row r="793">
      <c r="A793">
        <f>INDEX(resultados!$A$2:$ZZ$855, 787, MATCH($B$1, resultados!$A$1:$ZZ$1, 0))</f>
        <v/>
      </c>
      <c r="B793">
        <f>INDEX(resultados!$A$2:$ZZ$855, 787, MATCH($B$2, resultados!$A$1:$ZZ$1, 0))</f>
        <v/>
      </c>
      <c r="C793">
        <f>INDEX(resultados!$A$2:$ZZ$855, 787, MATCH($B$3, resultados!$A$1:$ZZ$1, 0))</f>
        <v/>
      </c>
    </row>
    <row r="794">
      <c r="A794">
        <f>INDEX(resultados!$A$2:$ZZ$855, 788, MATCH($B$1, resultados!$A$1:$ZZ$1, 0))</f>
        <v/>
      </c>
      <c r="B794">
        <f>INDEX(resultados!$A$2:$ZZ$855, 788, MATCH($B$2, resultados!$A$1:$ZZ$1, 0))</f>
        <v/>
      </c>
      <c r="C794">
        <f>INDEX(resultados!$A$2:$ZZ$855, 788, MATCH($B$3, resultados!$A$1:$ZZ$1, 0))</f>
        <v/>
      </c>
    </row>
    <row r="795">
      <c r="A795">
        <f>INDEX(resultados!$A$2:$ZZ$855, 789, MATCH($B$1, resultados!$A$1:$ZZ$1, 0))</f>
        <v/>
      </c>
      <c r="B795">
        <f>INDEX(resultados!$A$2:$ZZ$855, 789, MATCH($B$2, resultados!$A$1:$ZZ$1, 0))</f>
        <v/>
      </c>
      <c r="C795">
        <f>INDEX(resultados!$A$2:$ZZ$855, 789, MATCH($B$3, resultados!$A$1:$ZZ$1, 0))</f>
        <v/>
      </c>
    </row>
    <row r="796">
      <c r="A796">
        <f>INDEX(resultados!$A$2:$ZZ$855, 790, MATCH($B$1, resultados!$A$1:$ZZ$1, 0))</f>
        <v/>
      </c>
      <c r="B796">
        <f>INDEX(resultados!$A$2:$ZZ$855, 790, MATCH($B$2, resultados!$A$1:$ZZ$1, 0))</f>
        <v/>
      </c>
      <c r="C796">
        <f>INDEX(resultados!$A$2:$ZZ$855, 790, MATCH($B$3, resultados!$A$1:$ZZ$1, 0))</f>
        <v/>
      </c>
    </row>
    <row r="797">
      <c r="A797">
        <f>INDEX(resultados!$A$2:$ZZ$855, 791, MATCH($B$1, resultados!$A$1:$ZZ$1, 0))</f>
        <v/>
      </c>
      <c r="B797">
        <f>INDEX(resultados!$A$2:$ZZ$855, 791, MATCH($B$2, resultados!$A$1:$ZZ$1, 0))</f>
        <v/>
      </c>
      <c r="C797">
        <f>INDEX(resultados!$A$2:$ZZ$855, 791, MATCH($B$3, resultados!$A$1:$ZZ$1, 0))</f>
        <v/>
      </c>
    </row>
    <row r="798">
      <c r="A798">
        <f>INDEX(resultados!$A$2:$ZZ$855, 792, MATCH($B$1, resultados!$A$1:$ZZ$1, 0))</f>
        <v/>
      </c>
      <c r="B798">
        <f>INDEX(resultados!$A$2:$ZZ$855, 792, MATCH($B$2, resultados!$A$1:$ZZ$1, 0))</f>
        <v/>
      </c>
      <c r="C798">
        <f>INDEX(resultados!$A$2:$ZZ$855, 792, MATCH($B$3, resultados!$A$1:$ZZ$1, 0))</f>
        <v/>
      </c>
    </row>
    <row r="799">
      <c r="A799">
        <f>INDEX(resultados!$A$2:$ZZ$855, 793, MATCH($B$1, resultados!$A$1:$ZZ$1, 0))</f>
        <v/>
      </c>
      <c r="B799">
        <f>INDEX(resultados!$A$2:$ZZ$855, 793, MATCH($B$2, resultados!$A$1:$ZZ$1, 0))</f>
        <v/>
      </c>
      <c r="C799">
        <f>INDEX(resultados!$A$2:$ZZ$855, 793, MATCH($B$3, resultados!$A$1:$ZZ$1, 0))</f>
        <v/>
      </c>
    </row>
    <row r="800">
      <c r="A800">
        <f>INDEX(resultados!$A$2:$ZZ$855, 794, MATCH($B$1, resultados!$A$1:$ZZ$1, 0))</f>
        <v/>
      </c>
      <c r="B800">
        <f>INDEX(resultados!$A$2:$ZZ$855, 794, MATCH($B$2, resultados!$A$1:$ZZ$1, 0))</f>
        <v/>
      </c>
      <c r="C800">
        <f>INDEX(resultados!$A$2:$ZZ$855, 794, MATCH($B$3, resultados!$A$1:$ZZ$1, 0))</f>
        <v/>
      </c>
    </row>
    <row r="801">
      <c r="A801">
        <f>INDEX(resultados!$A$2:$ZZ$855, 795, MATCH($B$1, resultados!$A$1:$ZZ$1, 0))</f>
        <v/>
      </c>
      <c r="B801">
        <f>INDEX(resultados!$A$2:$ZZ$855, 795, MATCH($B$2, resultados!$A$1:$ZZ$1, 0))</f>
        <v/>
      </c>
      <c r="C801">
        <f>INDEX(resultados!$A$2:$ZZ$855, 795, MATCH($B$3, resultados!$A$1:$ZZ$1, 0))</f>
        <v/>
      </c>
    </row>
    <row r="802">
      <c r="A802">
        <f>INDEX(resultados!$A$2:$ZZ$855, 796, MATCH($B$1, resultados!$A$1:$ZZ$1, 0))</f>
        <v/>
      </c>
      <c r="B802">
        <f>INDEX(resultados!$A$2:$ZZ$855, 796, MATCH($B$2, resultados!$A$1:$ZZ$1, 0))</f>
        <v/>
      </c>
      <c r="C802">
        <f>INDEX(resultados!$A$2:$ZZ$855, 796, MATCH($B$3, resultados!$A$1:$ZZ$1, 0))</f>
        <v/>
      </c>
    </row>
    <row r="803">
      <c r="A803">
        <f>INDEX(resultados!$A$2:$ZZ$855, 797, MATCH($B$1, resultados!$A$1:$ZZ$1, 0))</f>
        <v/>
      </c>
      <c r="B803">
        <f>INDEX(resultados!$A$2:$ZZ$855, 797, MATCH($B$2, resultados!$A$1:$ZZ$1, 0))</f>
        <v/>
      </c>
      <c r="C803">
        <f>INDEX(resultados!$A$2:$ZZ$855, 797, MATCH($B$3, resultados!$A$1:$ZZ$1, 0))</f>
        <v/>
      </c>
    </row>
    <row r="804">
      <c r="A804">
        <f>INDEX(resultados!$A$2:$ZZ$855, 798, MATCH($B$1, resultados!$A$1:$ZZ$1, 0))</f>
        <v/>
      </c>
      <c r="B804">
        <f>INDEX(resultados!$A$2:$ZZ$855, 798, MATCH($B$2, resultados!$A$1:$ZZ$1, 0))</f>
        <v/>
      </c>
      <c r="C804">
        <f>INDEX(resultados!$A$2:$ZZ$855, 798, MATCH($B$3, resultados!$A$1:$ZZ$1, 0))</f>
        <v/>
      </c>
    </row>
    <row r="805">
      <c r="A805">
        <f>INDEX(resultados!$A$2:$ZZ$855, 799, MATCH($B$1, resultados!$A$1:$ZZ$1, 0))</f>
        <v/>
      </c>
      <c r="B805">
        <f>INDEX(resultados!$A$2:$ZZ$855, 799, MATCH($B$2, resultados!$A$1:$ZZ$1, 0))</f>
        <v/>
      </c>
      <c r="C805">
        <f>INDEX(resultados!$A$2:$ZZ$855, 799, MATCH($B$3, resultados!$A$1:$ZZ$1, 0))</f>
        <v/>
      </c>
    </row>
    <row r="806">
      <c r="A806">
        <f>INDEX(resultados!$A$2:$ZZ$855, 800, MATCH($B$1, resultados!$A$1:$ZZ$1, 0))</f>
        <v/>
      </c>
      <c r="B806">
        <f>INDEX(resultados!$A$2:$ZZ$855, 800, MATCH($B$2, resultados!$A$1:$ZZ$1, 0))</f>
        <v/>
      </c>
      <c r="C806">
        <f>INDEX(resultados!$A$2:$ZZ$855, 800, MATCH($B$3, resultados!$A$1:$ZZ$1, 0))</f>
        <v/>
      </c>
    </row>
    <row r="807">
      <c r="A807">
        <f>INDEX(resultados!$A$2:$ZZ$855, 801, MATCH($B$1, resultados!$A$1:$ZZ$1, 0))</f>
        <v/>
      </c>
      <c r="B807">
        <f>INDEX(resultados!$A$2:$ZZ$855, 801, MATCH($B$2, resultados!$A$1:$ZZ$1, 0))</f>
        <v/>
      </c>
      <c r="C807">
        <f>INDEX(resultados!$A$2:$ZZ$855, 801, MATCH($B$3, resultados!$A$1:$ZZ$1, 0))</f>
        <v/>
      </c>
    </row>
    <row r="808">
      <c r="A808">
        <f>INDEX(resultados!$A$2:$ZZ$855, 802, MATCH($B$1, resultados!$A$1:$ZZ$1, 0))</f>
        <v/>
      </c>
      <c r="B808">
        <f>INDEX(resultados!$A$2:$ZZ$855, 802, MATCH($B$2, resultados!$A$1:$ZZ$1, 0))</f>
        <v/>
      </c>
      <c r="C808">
        <f>INDEX(resultados!$A$2:$ZZ$855, 802, MATCH($B$3, resultados!$A$1:$ZZ$1, 0))</f>
        <v/>
      </c>
    </row>
    <row r="809">
      <c r="A809">
        <f>INDEX(resultados!$A$2:$ZZ$855, 803, MATCH($B$1, resultados!$A$1:$ZZ$1, 0))</f>
        <v/>
      </c>
      <c r="B809">
        <f>INDEX(resultados!$A$2:$ZZ$855, 803, MATCH($B$2, resultados!$A$1:$ZZ$1, 0))</f>
        <v/>
      </c>
      <c r="C809">
        <f>INDEX(resultados!$A$2:$ZZ$855, 803, MATCH($B$3, resultados!$A$1:$ZZ$1, 0))</f>
        <v/>
      </c>
    </row>
    <row r="810">
      <c r="A810">
        <f>INDEX(resultados!$A$2:$ZZ$855, 804, MATCH($B$1, resultados!$A$1:$ZZ$1, 0))</f>
        <v/>
      </c>
      <c r="B810">
        <f>INDEX(resultados!$A$2:$ZZ$855, 804, MATCH($B$2, resultados!$A$1:$ZZ$1, 0))</f>
        <v/>
      </c>
      <c r="C810">
        <f>INDEX(resultados!$A$2:$ZZ$855, 804, MATCH($B$3, resultados!$A$1:$ZZ$1, 0))</f>
        <v/>
      </c>
    </row>
    <row r="811">
      <c r="A811">
        <f>INDEX(resultados!$A$2:$ZZ$855, 805, MATCH($B$1, resultados!$A$1:$ZZ$1, 0))</f>
        <v/>
      </c>
      <c r="B811">
        <f>INDEX(resultados!$A$2:$ZZ$855, 805, MATCH($B$2, resultados!$A$1:$ZZ$1, 0))</f>
        <v/>
      </c>
      <c r="C811">
        <f>INDEX(resultados!$A$2:$ZZ$855, 805, MATCH($B$3, resultados!$A$1:$ZZ$1, 0))</f>
        <v/>
      </c>
    </row>
    <row r="812">
      <c r="A812">
        <f>INDEX(resultados!$A$2:$ZZ$855, 806, MATCH($B$1, resultados!$A$1:$ZZ$1, 0))</f>
        <v/>
      </c>
      <c r="B812">
        <f>INDEX(resultados!$A$2:$ZZ$855, 806, MATCH($B$2, resultados!$A$1:$ZZ$1, 0))</f>
        <v/>
      </c>
      <c r="C812">
        <f>INDEX(resultados!$A$2:$ZZ$855, 806, MATCH($B$3, resultados!$A$1:$ZZ$1, 0))</f>
        <v/>
      </c>
    </row>
    <row r="813">
      <c r="A813">
        <f>INDEX(resultados!$A$2:$ZZ$855, 807, MATCH($B$1, resultados!$A$1:$ZZ$1, 0))</f>
        <v/>
      </c>
      <c r="B813">
        <f>INDEX(resultados!$A$2:$ZZ$855, 807, MATCH($B$2, resultados!$A$1:$ZZ$1, 0))</f>
        <v/>
      </c>
      <c r="C813">
        <f>INDEX(resultados!$A$2:$ZZ$855, 807, MATCH($B$3, resultados!$A$1:$ZZ$1, 0))</f>
        <v/>
      </c>
    </row>
    <row r="814">
      <c r="A814">
        <f>INDEX(resultados!$A$2:$ZZ$855, 808, MATCH($B$1, resultados!$A$1:$ZZ$1, 0))</f>
        <v/>
      </c>
      <c r="B814">
        <f>INDEX(resultados!$A$2:$ZZ$855, 808, MATCH($B$2, resultados!$A$1:$ZZ$1, 0))</f>
        <v/>
      </c>
      <c r="C814">
        <f>INDEX(resultados!$A$2:$ZZ$855, 808, MATCH($B$3, resultados!$A$1:$ZZ$1, 0))</f>
        <v/>
      </c>
    </row>
    <row r="815">
      <c r="A815">
        <f>INDEX(resultados!$A$2:$ZZ$855, 809, MATCH($B$1, resultados!$A$1:$ZZ$1, 0))</f>
        <v/>
      </c>
      <c r="B815">
        <f>INDEX(resultados!$A$2:$ZZ$855, 809, MATCH($B$2, resultados!$A$1:$ZZ$1, 0))</f>
        <v/>
      </c>
      <c r="C815">
        <f>INDEX(resultados!$A$2:$ZZ$855, 809, MATCH($B$3, resultados!$A$1:$ZZ$1, 0))</f>
        <v/>
      </c>
    </row>
    <row r="816">
      <c r="A816">
        <f>INDEX(resultados!$A$2:$ZZ$855, 810, MATCH($B$1, resultados!$A$1:$ZZ$1, 0))</f>
        <v/>
      </c>
      <c r="B816">
        <f>INDEX(resultados!$A$2:$ZZ$855, 810, MATCH($B$2, resultados!$A$1:$ZZ$1, 0))</f>
        <v/>
      </c>
      <c r="C816">
        <f>INDEX(resultados!$A$2:$ZZ$855, 810, MATCH($B$3, resultados!$A$1:$ZZ$1, 0))</f>
        <v/>
      </c>
    </row>
    <row r="817">
      <c r="A817">
        <f>INDEX(resultados!$A$2:$ZZ$855, 811, MATCH($B$1, resultados!$A$1:$ZZ$1, 0))</f>
        <v/>
      </c>
      <c r="B817">
        <f>INDEX(resultados!$A$2:$ZZ$855, 811, MATCH($B$2, resultados!$A$1:$ZZ$1, 0))</f>
        <v/>
      </c>
      <c r="C817">
        <f>INDEX(resultados!$A$2:$ZZ$855, 811, MATCH($B$3, resultados!$A$1:$ZZ$1, 0))</f>
        <v/>
      </c>
    </row>
    <row r="818">
      <c r="A818">
        <f>INDEX(resultados!$A$2:$ZZ$855, 812, MATCH($B$1, resultados!$A$1:$ZZ$1, 0))</f>
        <v/>
      </c>
      <c r="B818">
        <f>INDEX(resultados!$A$2:$ZZ$855, 812, MATCH($B$2, resultados!$A$1:$ZZ$1, 0))</f>
        <v/>
      </c>
      <c r="C818">
        <f>INDEX(resultados!$A$2:$ZZ$855, 812, MATCH($B$3, resultados!$A$1:$ZZ$1, 0))</f>
        <v/>
      </c>
    </row>
    <row r="819">
      <c r="A819">
        <f>INDEX(resultados!$A$2:$ZZ$855, 813, MATCH($B$1, resultados!$A$1:$ZZ$1, 0))</f>
        <v/>
      </c>
      <c r="B819">
        <f>INDEX(resultados!$A$2:$ZZ$855, 813, MATCH($B$2, resultados!$A$1:$ZZ$1, 0))</f>
        <v/>
      </c>
      <c r="C819">
        <f>INDEX(resultados!$A$2:$ZZ$855, 813, MATCH($B$3, resultados!$A$1:$ZZ$1, 0))</f>
        <v/>
      </c>
    </row>
    <row r="820">
      <c r="A820">
        <f>INDEX(resultados!$A$2:$ZZ$855, 814, MATCH($B$1, resultados!$A$1:$ZZ$1, 0))</f>
        <v/>
      </c>
      <c r="B820">
        <f>INDEX(resultados!$A$2:$ZZ$855, 814, MATCH($B$2, resultados!$A$1:$ZZ$1, 0))</f>
        <v/>
      </c>
      <c r="C820">
        <f>INDEX(resultados!$A$2:$ZZ$855, 814, MATCH($B$3, resultados!$A$1:$ZZ$1, 0))</f>
        <v/>
      </c>
    </row>
    <row r="821">
      <c r="A821">
        <f>INDEX(resultados!$A$2:$ZZ$855, 815, MATCH($B$1, resultados!$A$1:$ZZ$1, 0))</f>
        <v/>
      </c>
      <c r="B821">
        <f>INDEX(resultados!$A$2:$ZZ$855, 815, MATCH($B$2, resultados!$A$1:$ZZ$1, 0))</f>
        <v/>
      </c>
      <c r="C821">
        <f>INDEX(resultados!$A$2:$ZZ$855, 815, MATCH($B$3, resultados!$A$1:$ZZ$1, 0))</f>
        <v/>
      </c>
    </row>
    <row r="822">
      <c r="A822">
        <f>INDEX(resultados!$A$2:$ZZ$855, 816, MATCH($B$1, resultados!$A$1:$ZZ$1, 0))</f>
        <v/>
      </c>
      <c r="B822">
        <f>INDEX(resultados!$A$2:$ZZ$855, 816, MATCH($B$2, resultados!$A$1:$ZZ$1, 0))</f>
        <v/>
      </c>
      <c r="C822">
        <f>INDEX(resultados!$A$2:$ZZ$855, 816, MATCH($B$3, resultados!$A$1:$ZZ$1, 0))</f>
        <v/>
      </c>
    </row>
    <row r="823">
      <c r="A823">
        <f>INDEX(resultados!$A$2:$ZZ$855, 817, MATCH($B$1, resultados!$A$1:$ZZ$1, 0))</f>
        <v/>
      </c>
      <c r="B823">
        <f>INDEX(resultados!$A$2:$ZZ$855, 817, MATCH($B$2, resultados!$A$1:$ZZ$1, 0))</f>
        <v/>
      </c>
      <c r="C823">
        <f>INDEX(resultados!$A$2:$ZZ$855, 817, MATCH($B$3, resultados!$A$1:$ZZ$1, 0))</f>
        <v/>
      </c>
    </row>
    <row r="824">
      <c r="A824">
        <f>INDEX(resultados!$A$2:$ZZ$855, 818, MATCH($B$1, resultados!$A$1:$ZZ$1, 0))</f>
        <v/>
      </c>
      <c r="B824">
        <f>INDEX(resultados!$A$2:$ZZ$855, 818, MATCH($B$2, resultados!$A$1:$ZZ$1, 0))</f>
        <v/>
      </c>
      <c r="C824">
        <f>INDEX(resultados!$A$2:$ZZ$855, 818, MATCH($B$3, resultados!$A$1:$ZZ$1, 0))</f>
        <v/>
      </c>
    </row>
    <row r="825">
      <c r="A825">
        <f>INDEX(resultados!$A$2:$ZZ$855, 819, MATCH($B$1, resultados!$A$1:$ZZ$1, 0))</f>
        <v/>
      </c>
      <c r="B825">
        <f>INDEX(resultados!$A$2:$ZZ$855, 819, MATCH($B$2, resultados!$A$1:$ZZ$1, 0))</f>
        <v/>
      </c>
      <c r="C825">
        <f>INDEX(resultados!$A$2:$ZZ$855, 819, MATCH($B$3, resultados!$A$1:$ZZ$1, 0))</f>
        <v/>
      </c>
    </row>
    <row r="826">
      <c r="A826">
        <f>INDEX(resultados!$A$2:$ZZ$855, 820, MATCH($B$1, resultados!$A$1:$ZZ$1, 0))</f>
        <v/>
      </c>
      <c r="B826">
        <f>INDEX(resultados!$A$2:$ZZ$855, 820, MATCH($B$2, resultados!$A$1:$ZZ$1, 0))</f>
        <v/>
      </c>
      <c r="C826">
        <f>INDEX(resultados!$A$2:$ZZ$855, 820, MATCH($B$3, resultados!$A$1:$ZZ$1, 0))</f>
        <v/>
      </c>
    </row>
    <row r="827">
      <c r="A827">
        <f>INDEX(resultados!$A$2:$ZZ$855, 821, MATCH($B$1, resultados!$A$1:$ZZ$1, 0))</f>
        <v/>
      </c>
      <c r="B827">
        <f>INDEX(resultados!$A$2:$ZZ$855, 821, MATCH($B$2, resultados!$A$1:$ZZ$1, 0))</f>
        <v/>
      </c>
      <c r="C827">
        <f>INDEX(resultados!$A$2:$ZZ$855, 821, MATCH($B$3, resultados!$A$1:$ZZ$1, 0))</f>
        <v/>
      </c>
    </row>
    <row r="828">
      <c r="A828">
        <f>INDEX(resultados!$A$2:$ZZ$855, 822, MATCH($B$1, resultados!$A$1:$ZZ$1, 0))</f>
        <v/>
      </c>
      <c r="B828">
        <f>INDEX(resultados!$A$2:$ZZ$855, 822, MATCH($B$2, resultados!$A$1:$ZZ$1, 0))</f>
        <v/>
      </c>
      <c r="C828">
        <f>INDEX(resultados!$A$2:$ZZ$855, 822, MATCH($B$3, resultados!$A$1:$ZZ$1, 0))</f>
        <v/>
      </c>
    </row>
    <row r="829">
      <c r="A829">
        <f>INDEX(resultados!$A$2:$ZZ$855, 823, MATCH($B$1, resultados!$A$1:$ZZ$1, 0))</f>
        <v/>
      </c>
      <c r="B829">
        <f>INDEX(resultados!$A$2:$ZZ$855, 823, MATCH($B$2, resultados!$A$1:$ZZ$1, 0))</f>
        <v/>
      </c>
      <c r="C829">
        <f>INDEX(resultados!$A$2:$ZZ$855, 823, MATCH($B$3, resultados!$A$1:$ZZ$1, 0))</f>
        <v/>
      </c>
    </row>
    <row r="830">
      <c r="A830">
        <f>INDEX(resultados!$A$2:$ZZ$855, 824, MATCH($B$1, resultados!$A$1:$ZZ$1, 0))</f>
        <v/>
      </c>
      <c r="B830">
        <f>INDEX(resultados!$A$2:$ZZ$855, 824, MATCH($B$2, resultados!$A$1:$ZZ$1, 0))</f>
        <v/>
      </c>
      <c r="C830">
        <f>INDEX(resultados!$A$2:$ZZ$855, 824, MATCH($B$3, resultados!$A$1:$ZZ$1, 0))</f>
        <v/>
      </c>
    </row>
    <row r="831">
      <c r="A831">
        <f>INDEX(resultados!$A$2:$ZZ$855, 825, MATCH($B$1, resultados!$A$1:$ZZ$1, 0))</f>
        <v/>
      </c>
      <c r="B831">
        <f>INDEX(resultados!$A$2:$ZZ$855, 825, MATCH($B$2, resultados!$A$1:$ZZ$1, 0))</f>
        <v/>
      </c>
      <c r="C831">
        <f>INDEX(resultados!$A$2:$ZZ$855, 825, MATCH($B$3, resultados!$A$1:$ZZ$1, 0))</f>
        <v/>
      </c>
    </row>
    <row r="832">
      <c r="A832">
        <f>INDEX(resultados!$A$2:$ZZ$855, 826, MATCH($B$1, resultados!$A$1:$ZZ$1, 0))</f>
        <v/>
      </c>
      <c r="B832">
        <f>INDEX(resultados!$A$2:$ZZ$855, 826, MATCH($B$2, resultados!$A$1:$ZZ$1, 0))</f>
        <v/>
      </c>
      <c r="C832">
        <f>INDEX(resultados!$A$2:$ZZ$855, 826, MATCH($B$3, resultados!$A$1:$ZZ$1, 0))</f>
        <v/>
      </c>
    </row>
    <row r="833">
      <c r="A833">
        <f>INDEX(resultados!$A$2:$ZZ$855, 827, MATCH($B$1, resultados!$A$1:$ZZ$1, 0))</f>
        <v/>
      </c>
      <c r="B833">
        <f>INDEX(resultados!$A$2:$ZZ$855, 827, MATCH($B$2, resultados!$A$1:$ZZ$1, 0))</f>
        <v/>
      </c>
      <c r="C833">
        <f>INDEX(resultados!$A$2:$ZZ$855, 827, MATCH($B$3, resultados!$A$1:$ZZ$1, 0))</f>
        <v/>
      </c>
    </row>
    <row r="834">
      <c r="A834">
        <f>INDEX(resultados!$A$2:$ZZ$855, 828, MATCH($B$1, resultados!$A$1:$ZZ$1, 0))</f>
        <v/>
      </c>
      <c r="B834">
        <f>INDEX(resultados!$A$2:$ZZ$855, 828, MATCH($B$2, resultados!$A$1:$ZZ$1, 0))</f>
        <v/>
      </c>
      <c r="C834">
        <f>INDEX(resultados!$A$2:$ZZ$855, 828, MATCH($B$3, resultados!$A$1:$ZZ$1, 0))</f>
        <v/>
      </c>
    </row>
    <row r="835">
      <c r="A835">
        <f>INDEX(resultados!$A$2:$ZZ$855, 829, MATCH($B$1, resultados!$A$1:$ZZ$1, 0))</f>
        <v/>
      </c>
      <c r="B835">
        <f>INDEX(resultados!$A$2:$ZZ$855, 829, MATCH($B$2, resultados!$A$1:$ZZ$1, 0))</f>
        <v/>
      </c>
      <c r="C835">
        <f>INDEX(resultados!$A$2:$ZZ$855, 829, MATCH($B$3, resultados!$A$1:$ZZ$1, 0))</f>
        <v/>
      </c>
    </row>
    <row r="836">
      <c r="A836">
        <f>INDEX(resultados!$A$2:$ZZ$855, 830, MATCH($B$1, resultados!$A$1:$ZZ$1, 0))</f>
        <v/>
      </c>
      <c r="B836">
        <f>INDEX(resultados!$A$2:$ZZ$855, 830, MATCH($B$2, resultados!$A$1:$ZZ$1, 0))</f>
        <v/>
      </c>
      <c r="C836">
        <f>INDEX(resultados!$A$2:$ZZ$855, 830, MATCH($B$3, resultados!$A$1:$ZZ$1, 0))</f>
        <v/>
      </c>
    </row>
    <row r="837">
      <c r="A837">
        <f>INDEX(resultados!$A$2:$ZZ$855, 831, MATCH($B$1, resultados!$A$1:$ZZ$1, 0))</f>
        <v/>
      </c>
      <c r="B837">
        <f>INDEX(resultados!$A$2:$ZZ$855, 831, MATCH($B$2, resultados!$A$1:$ZZ$1, 0))</f>
        <v/>
      </c>
      <c r="C837">
        <f>INDEX(resultados!$A$2:$ZZ$855, 831, MATCH($B$3, resultados!$A$1:$ZZ$1, 0))</f>
        <v/>
      </c>
    </row>
    <row r="838">
      <c r="A838">
        <f>INDEX(resultados!$A$2:$ZZ$855, 832, MATCH($B$1, resultados!$A$1:$ZZ$1, 0))</f>
        <v/>
      </c>
      <c r="B838">
        <f>INDEX(resultados!$A$2:$ZZ$855, 832, MATCH($B$2, resultados!$A$1:$ZZ$1, 0))</f>
        <v/>
      </c>
      <c r="C838">
        <f>INDEX(resultados!$A$2:$ZZ$855, 832, MATCH($B$3, resultados!$A$1:$ZZ$1, 0))</f>
        <v/>
      </c>
    </row>
    <row r="839">
      <c r="A839">
        <f>INDEX(resultados!$A$2:$ZZ$855, 833, MATCH($B$1, resultados!$A$1:$ZZ$1, 0))</f>
        <v/>
      </c>
      <c r="B839">
        <f>INDEX(resultados!$A$2:$ZZ$855, 833, MATCH($B$2, resultados!$A$1:$ZZ$1, 0))</f>
        <v/>
      </c>
      <c r="C839">
        <f>INDEX(resultados!$A$2:$ZZ$855, 833, MATCH($B$3, resultados!$A$1:$ZZ$1, 0))</f>
        <v/>
      </c>
    </row>
    <row r="840">
      <c r="A840">
        <f>INDEX(resultados!$A$2:$ZZ$855, 834, MATCH($B$1, resultados!$A$1:$ZZ$1, 0))</f>
        <v/>
      </c>
      <c r="B840">
        <f>INDEX(resultados!$A$2:$ZZ$855, 834, MATCH($B$2, resultados!$A$1:$ZZ$1, 0))</f>
        <v/>
      </c>
      <c r="C840">
        <f>INDEX(resultados!$A$2:$ZZ$855, 834, MATCH($B$3, resultados!$A$1:$ZZ$1, 0))</f>
        <v/>
      </c>
    </row>
    <row r="841">
      <c r="A841">
        <f>INDEX(resultados!$A$2:$ZZ$855, 835, MATCH($B$1, resultados!$A$1:$ZZ$1, 0))</f>
        <v/>
      </c>
      <c r="B841">
        <f>INDEX(resultados!$A$2:$ZZ$855, 835, MATCH($B$2, resultados!$A$1:$ZZ$1, 0))</f>
        <v/>
      </c>
      <c r="C841">
        <f>INDEX(resultados!$A$2:$ZZ$855, 835, MATCH($B$3, resultados!$A$1:$ZZ$1, 0))</f>
        <v/>
      </c>
    </row>
    <row r="842">
      <c r="A842">
        <f>INDEX(resultados!$A$2:$ZZ$855, 836, MATCH($B$1, resultados!$A$1:$ZZ$1, 0))</f>
        <v/>
      </c>
      <c r="B842">
        <f>INDEX(resultados!$A$2:$ZZ$855, 836, MATCH($B$2, resultados!$A$1:$ZZ$1, 0))</f>
        <v/>
      </c>
      <c r="C842">
        <f>INDEX(resultados!$A$2:$ZZ$855, 836, MATCH($B$3, resultados!$A$1:$ZZ$1, 0))</f>
        <v/>
      </c>
    </row>
    <row r="843">
      <c r="A843">
        <f>INDEX(resultados!$A$2:$ZZ$855, 837, MATCH($B$1, resultados!$A$1:$ZZ$1, 0))</f>
        <v/>
      </c>
      <c r="B843">
        <f>INDEX(resultados!$A$2:$ZZ$855, 837, MATCH($B$2, resultados!$A$1:$ZZ$1, 0))</f>
        <v/>
      </c>
      <c r="C843">
        <f>INDEX(resultados!$A$2:$ZZ$855, 837, MATCH($B$3, resultados!$A$1:$ZZ$1, 0))</f>
        <v/>
      </c>
    </row>
    <row r="844">
      <c r="A844">
        <f>INDEX(resultados!$A$2:$ZZ$855, 838, MATCH($B$1, resultados!$A$1:$ZZ$1, 0))</f>
        <v/>
      </c>
      <c r="B844">
        <f>INDEX(resultados!$A$2:$ZZ$855, 838, MATCH($B$2, resultados!$A$1:$ZZ$1, 0))</f>
        <v/>
      </c>
      <c r="C844">
        <f>INDEX(resultados!$A$2:$ZZ$855, 838, MATCH($B$3, resultados!$A$1:$ZZ$1, 0))</f>
        <v/>
      </c>
    </row>
    <row r="845">
      <c r="A845">
        <f>INDEX(resultados!$A$2:$ZZ$855, 839, MATCH($B$1, resultados!$A$1:$ZZ$1, 0))</f>
        <v/>
      </c>
      <c r="B845">
        <f>INDEX(resultados!$A$2:$ZZ$855, 839, MATCH($B$2, resultados!$A$1:$ZZ$1, 0))</f>
        <v/>
      </c>
      <c r="C845">
        <f>INDEX(resultados!$A$2:$ZZ$855, 839, MATCH($B$3, resultados!$A$1:$ZZ$1, 0))</f>
        <v/>
      </c>
    </row>
    <row r="846">
      <c r="A846">
        <f>INDEX(resultados!$A$2:$ZZ$855, 840, MATCH($B$1, resultados!$A$1:$ZZ$1, 0))</f>
        <v/>
      </c>
      <c r="B846">
        <f>INDEX(resultados!$A$2:$ZZ$855, 840, MATCH($B$2, resultados!$A$1:$ZZ$1, 0))</f>
        <v/>
      </c>
      <c r="C846">
        <f>INDEX(resultados!$A$2:$ZZ$855, 840, MATCH($B$3, resultados!$A$1:$ZZ$1, 0))</f>
        <v/>
      </c>
    </row>
    <row r="847">
      <c r="A847">
        <f>INDEX(resultados!$A$2:$ZZ$855, 841, MATCH($B$1, resultados!$A$1:$ZZ$1, 0))</f>
        <v/>
      </c>
      <c r="B847">
        <f>INDEX(resultados!$A$2:$ZZ$855, 841, MATCH($B$2, resultados!$A$1:$ZZ$1, 0))</f>
        <v/>
      </c>
      <c r="C847">
        <f>INDEX(resultados!$A$2:$ZZ$855, 841, MATCH($B$3, resultados!$A$1:$ZZ$1, 0))</f>
        <v/>
      </c>
    </row>
    <row r="848">
      <c r="A848">
        <f>INDEX(resultados!$A$2:$ZZ$855, 842, MATCH($B$1, resultados!$A$1:$ZZ$1, 0))</f>
        <v/>
      </c>
      <c r="B848">
        <f>INDEX(resultados!$A$2:$ZZ$855, 842, MATCH($B$2, resultados!$A$1:$ZZ$1, 0))</f>
        <v/>
      </c>
      <c r="C848">
        <f>INDEX(resultados!$A$2:$ZZ$855, 842, MATCH($B$3, resultados!$A$1:$ZZ$1, 0))</f>
        <v/>
      </c>
    </row>
    <row r="849">
      <c r="A849">
        <f>INDEX(resultados!$A$2:$ZZ$855, 843, MATCH($B$1, resultados!$A$1:$ZZ$1, 0))</f>
        <v/>
      </c>
      <c r="B849">
        <f>INDEX(resultados!$A$2:$ZZ$855, 843, MATCH($B$2, resultados!$A$1:$ZZ$1, 0))</f>
        <v/>
      </c>
      <c r="C849">
        <f>INDEX(resultados!$A$2:$ZZ$855, 843, MATCH($B$3, resultados!$A$1:$ZZ$1, 0))</f>
        <v/>
      </c>
    </row>
    <row r="850">
      <c r="A850">
        <f>INDEX(resultados!$A$2:$ZZ$855, 844, MATCH($B$1, resultados!$A$1:$ZZ$1, 0))</f>
        <v/>
      </c>
      <c r="B850">
        <f>INDEX(resultados!$A$2:$ZZ$855, 844, MATCH($B$2, resultados!$A$1:$ZZ$1, 0))</f>
        <v/>
      </c>
      <c r="C850">
        <f>INDEX(resultados!$A$2:$ZZ$855, 844, MATCH($B$3, resultados!$A$1:$ZZ$1, 0))</f>
        <v/>
      </c>
    </row>
    <row r="851">
      <c r="A851">
        <f>INDEX(resultados!$A$2:$ZZ$855, 845, MATCH($B$1, resultados!$A$1:$ZZ$1, 0))</f>
        <v/>
      </c>
      <c r="B851">
        <f>INDEX(resultados!$A$2:$ZZ$855, 845, MATCH($B$2, resultados!$A$1:$ZZ$1, 0))</f>
        <v/>
      </c>
      <c r="C851">
        <f>INDEX(resultados!$A$2:$ZZ$855, 845, MATCH($B$3, resultados!$A$1:$ZZ$1, 0))</f>
        <v/>
      </c>
    </row>
    <row r="852">
      <c r="A852">
        <f>INDEX(resultados!$A$2:$ZZ$855, 846, MATCH($B$1, resultados!$A$1:$ZZ$1, 0))</f>
        <v/>
      </c>
      <c r="B852">
        <f>INDEX(resultados!$A$2:$ZZ$855, 846, MATCH($B$2, resultados!$A$1:$ZZ$1, 0))</f>
        <v/>
      </c>
      <c r="C852">
        <f>INDEX(resultados!$A$2:$ZZ$855, 846, MATCH($B$3, resultados!$A$1:$ZZ$1, 0))</f>
        <v/>
      </c>
    </row>
    <row r="853">
      <c r="A853">
        <f>INDEX(resultados!$A$2:$ZZ$855, 847, MATCH($B$1, resultados!$A$1:$ZZ$1, 0))</f>
        <v/>
      </c>
      <c r="B853">
        <f>INDEX(resultados!$A$2:$ZZ$855, 847, MATCH($B$2, resultados!$A$1:$ZZ$1, 0))</f>
        <v/>
      </c>
      <c r="C853">
        <f>INDEX(resultados!$A$2:$ZZ$855, 847, MATCH($B$3, resultados!$A$1:$ZZ$1, 0))</f>
        <v/>
      </c>
    </row>
    <row r="854">
      <c r="A854">
        <f>INDEX(resultados!$A$2:$ZZ$855, 848, MATCH($B$1, resultados!$A$1:$ZZ$1, 0))</f>
        <v/>
      </c>
      <c r="B854">
        <f>INDEX(resultados!$A$2:$ZZ$855, 848, MATCH($B$2, resultados!$A$1:$ZZ$1, 0))</f>
        <v/>
      </c>
      <c r="C854">
        <f>INDEX(resultados!$A$2:$ZZ$855, 848, MATCH($B$3, resultados!$A$1:$ZZ$1, 0))</f>
        <v/>
      </c>
    </row>
    <row r="855">
      <c r="A855">
        <f>INDEX(resultados!$A$2:$ZZ$855, 849, MATCH($B$1, resultados!$A$1:$ZZ$1, 0))</f>
        <v/>
      </c>
      <c r="B855">
        <f>INDEX(resultados!$A$2:$ZZ$855, 849, MATCH($B$2, resultados!$A$1:$ZZ$1, 0))</f>
        <v/>
      </c>
      <c r="C855">
        <f>INDEX(resultados!$A$2:$ZZ$855, 849, MATCH($B$3, resultados!$A$1:$ZZ$1, 0))</f>
        <v/>
      </c>
    </row>
    <row r="856">
      <c r="A856">
        <f>INDEX(resultados!$A$2:$ZZ$855, 850, MATCH($B$1, resultados!$A$1:$ZZ$1, 0))</f>
        <v/>
      </c>
      <c r="B856">
        <f>INDEX(resultados!$A$2:$ZZ$855, 850, MATCH($B$2, resultados!$A$1:$ZZ$1, 0))</f>
        <v/>
      </c>
      <c r="C856">
        <f>INDEX(resultados!$A$2:$ZZ$855, 850, MATCH($B$3, resultados!$A$1:$ZZ$1, 0))</f>
        <v/>
      </c>
    </row>
    <row r="857">
      <c r="A857">
        <f>INDEX(resultados!$A$2:$ZZ$855, 851, MATCH($B$1, resultados!$A$1:$ZZ$1, 0))</f>
        <v/>
      </c>
      <c r="B857">
        <f>INDEX(resultados!$A$2:$ZZ$855, 851, MATCH($B$2, resultados!$A$1:$ZZ$1, 0))</f>
        <v/>
      </c>
      <c r="C857">
        <f>INDEX(resultados!$A$2:$ZZ$855, 851, MATCH($B$3, resultados!$A$1:$ZZ$1, 0))</f>
        <v/>
      </c>
    </row>
    <row r="858">
      <c r="A858">
        <f>INDEX(resultados!$A$2:$ZZ$855, 852, MATCH($B$1, resultados!$A$1:$ZZ$1, 0))</f>
        <v/>
      </c>
      <c r="B858">
        <f>INDEX(resultados!$A$2:$ZZ$855, 852, MATCH($B$2, resultados!$A$1:$ZZ$1, 0))</f>
        <v/>
      </c>
      <c r="C858">
        <f>INDEX(resultados!$A$2:$ZZ$855, 852, MATCH($B$3, resultados!$A$1:$ZZ$1, 0))</f>
        <v/>
      </c>
    </row>
    <row r="859">
      <c r="A859">
        <f>INDEX(resultados!$A$2:$ZZ$855, 853, MATCH($B$1, resultados!$A$1:$ZZ$1, 0))</f>
        <v/>
      </c>
      <c r="B859">
        <f>INDEX(resultados!$A$2:$ZZ$855, 853, MATCH($B$2, resultados!$A$1:$ZZ$1, 0))</f>
        <v/>
      </c>
      <c r="C859">
        <f>INDEX(resultados!$A$2:$ZZ$855, 853, MATCH($B$3, resultados!$A$1:$ZZ$1, 0))</f>
        <v/>
      </c>
    </row>
    <row r="860">
      <c r="A860">
        <f>INDEX(resultados!$A$2:$ZZ$855, 854, MATCH($B$1, resultados!$A$1:$ZZ$1, 0))</f>
        <v/>
      </c>
      <c r="B860">
        <f>INDEX(resultados!$A$2:$ZZ$855, 854, MATCH($B$2, resultados!$A$1:$ZZ$1, 0))</f>
        <v/>
      </c>
      <c r="C860">
        <f>INDEX(resultados!$A$2:$ZZ$855, 854,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5.8569</v>
      </c>
      <c r="E2" t="n">
        <v>17.07</v>
      </c>
      <c r="F2" t="n">
        <v>9.26</v>
      </c>
      <c r="G2" t="n">
        <v>5.19</v>
      </c>
      <c r="H2" t="n">
        <v>0.07000000000000001</v>
      </c>
      <c r="I2" t="n">
        <v>107</v>
      </c>
      <c r="J2" t="n">
        <v>242.64</v>
      </c>
      <c r="K2" t="n">
        <v>58.47</v>
      </c>
      <c r="L2" t="n">
        <v>1</v>
      </c>
      <c r="M2" t="n">
        <v>105</v>
      </c>
      <c r="N2" t="n">
        <v>58.17</v>
      </c>
      <c r="O2" t="n">
        <v>30160.1</v>
      </c>
      <c r="P2" t="n">
        <v>147.55</v>
      </c>
      <c r="Q2" t="n">
        <v>606.13</v>
      </c>
      <c r="R2" t="n">
        <v>92.91</v>
      </c>
      <c r="S2" t="n">
        <v>21.88</v>
      </c>
      <c r="T2" t="n">
        <v>33994.98</v>
      </c>
      <c r="U2" t="n">
        <v>0.24</v>
      </c>
      <c r="V2" t="n">
        <v>0.67</v>
      </c>
      <c r="W2" t="n">
        <v>1.17</v>
      </c>
      <c r="X2" t="n">
        <v>2.2</v>
      </c>
      <c r="Y2" t="n">
        <v>1</v>
      </c>
      <c r="Z2" t="n">
        <v>10</v>
      </c>
      <c r="AA2" t="n">
        <v>183.966066529076</v>
      </c>
      <c r="AB2" t="n">
        <v>251.7104882350228</v>
      </c>
      <c r="AC2" t="n">
        <v>227.6875925158345</v>
      </c>
      <c r="AD2" t="n">
        <v>183966.0665290761</v>
      </c>
      <c r="AE2" t="n">
        <v>251710.4882350228</v>
      </c>
      <c r="AF2" t="n">
        <v>1.318977610911082e-06</v>
      </c>
      <c r="AG2" t="n">
        <v>0.1778125</v>
      </c>
      <c r="AH2" t="n">
        <v>227687.5925158345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6.5727</v>
      </c>
      <c r="E3" t="n">
        <v>15.21</v>
      </c>
      <c r="F3" t="n">
        <v>8.68</v>
      </c>
      <c r="G3" t="n">
        <v>6.51</v>
      </c>
      <c r="H3" t="n">
        <v>0.09</v>
      </c>
      <c r="I3" t="n">
        <v>80</v>
      </c>
      <c r="J3" t="n">
        <v>243.08</v>
      </c>
      <c r="K3" t="n">
        <v>58.47</v>
      </c>
      <c r="L3" t="n">
        <v>1.25</v>
      </c>
      <c r="M3" t="n">
        <v>78</v>
      </c>
      <c r="N3" t="n">
        <v>58.36</v>
      </c>
      <c r="O3" t="n">
        <v>30214.33</v>
      </c>
      <c r="P3" t="n">
        <v>137.68</v>
      </c>
      <c r="Q3" t="n">
        <v>605.91</v>
      </c>
      <c r="R3" t="n">
        <v>74.45</v>
      </c>
      <c r="S3" t="n">
        <v>21.88</v>
      </c>
      <c r="T3" t="n">
        <v>24903.02</v>
      </c>
      <c r="U3" t="n">
        <v>0.29</v>
      </c>
      <c r="V3" t="n">
        <v>0.71</v>
      </c>
      <c r="W3" t="n">
        <v>1.13</v>
      </c>
      <c r="X3" t="n">
        <v>1.62</v>
      </c>
      <c r="Y3" t="n">
        <v>1</v>
      </c>
      <c r="Z3" t="n">
        <v>10</v>
      </c>
      <c r="AA3" t="n">
        <v>153.4429928975034</v>
      </c>
      <c r="AB3" t="n">
        <v>209.9474723093545</v>
      </c>
      <c r="AC3" t="n">
        <v>189.9103802153377</v>
      </c>
      <c r="AD3" t="n">
        <v>153442.9928975034</v>
      </c>
      <c r="AE3" t="n">
        <v>209947.4723093545</v>
      </c>
      <c r="AF3" t="n">
        <v>1.480176226883722e-06</v>
      </c>
      <c r="AG3" t="n">
        <v>0.1584375</v>
      </c>
      <c r="AH3" t="n">
        <v>189910.3802153377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7.0833</v>
      </c>
      <c r="E4" t="n">
        <v>14.12</v>
      </c>
      <c r="F4" t="n">
        <v>8.34</v>
      </c>
      <c r="G4" t="n">
        <v>7.82</v>
      </c>
      <c r="H4" t="n">
        <v>0.11</v>
      </c>
      <c r="I4" t="n">
        <v>64</v>
      </c>
      <c r="J4" t="n">
        <v>243.52</v>
      </c>
      <c r="K4" t="n">
        <v>58.47</v>
      </c>
      <c r="L4" t="n">
        <v>1.5</v>
      </c>
      <c r="M4" t="n">
        <v>62</v>
      </c>
      <c r="N4" t="n">
        <v>58.55</v>
      </c>
      <c r="O4" t="n">
        <v>30268.64</v>
      </c>
      <c r="P4" t="n">
        <v>131.78</v>
      </c>
      <c r="Q4" t="n">
        <v>606.03</v>
      </c>
      <c r="R4" t="n">
        <v>64.06</v>
      </c>
      <c r="S4" t="n">
        <v>21.88</v>
      </c>
      <c r="T4" t="n">
        <v>19787.28</v>
      </c>
      <c r="U4" t="n">
        <v>0.34</v>
      </c>
      <c r="V4" t="n">
        <v>0.74</v>
      </c>
      <c r="W4" t="n">
        <v>1.09</v>
      </c>
      <c r="X4" t="n">
        <v>1.28</v>
      </c>
      <c r="Y4" t="n">
        <v>1</v>
      </c>
      <c r="Z4" t="n">
        <v>10</v>
      </c>
      <c r="AA4" t="n">
        <v>136.6104749578562</v>
      </c>
      <c r="AB4" t="n">
        <v>186.9164786660592</v>
      </c>
      <c r="AC4" t="n">
        <v>169.0774322811485</v>
      </c>
      <c r="AD4" t="n">
        <v>136610.4749578561</v>
      </c>
      <c r="AE4" t="n">
        <v>186916.4786660591</v>
      </c>
      <c r="AF4" t="n">
        <v>1.595163672141656e-06</v>
      </c>
      <c r="AG4" t="n">
        <v>0.1470833333333333</v>
      </c>
      <c r="AH4" t="n">
        <v>169077.4322811485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7.4382</v>
      </c>
      <c r="E5" t="n">
        <v>13.44</v>
      </c>
      <c r="F5" t="n">
        <v>8.140000000000001</v>
      </c>
      <c r="G5" t="n">
        <v>9.039999999999999</v>
      </c>
      <c r="H5" t="n">
        <v>0.13</v>
      </c>
      <c r="I5" t="n">
        <v>54</v>
      </c>
      <c r="J5" t="n">
        <v>243.96</v>
      </c>
      <c r="K5" t="n">
        <v>58.47</v>
      </c>
      <c r="L5" t="n">
        <v>1.75</v>
      </c>
      <c r="M5" t="n">
        <v>52</v>
      </c>
      <c r="N5" t="n">
        <v>58.74</v>
      </c>
      <c r="O5" t="n">
        <v>30323.01</v>
      </c>
      <c r="P5" t="n">
        <v>128.16</v>
      </c>
      <c r="Q5" t="n">
        <v>606</v>
      </c>
      <c r="R5" t="n">
        <v>57.59</v>
      </c>
      <c r="S5" t="n">
        <v>21.88</v>
      </c>
      <c r="T5" t="n">
        <v>16602.4</v>
      </c>
      <c r="U5" t="n">
        <v>0.38</v>
      </c>
      <c r="V5" t="n">
        <v>0.76</v>
      </c>
      <c r="W5" t="n">
        <v>1.08</v>
      </c>
      <c r="X5" t="n">
        <v>1.08</v>
      </c>
      <c r="Y5" t="n">
        <v>1</v>
      </c>
      <c r="Z5" t="n">
        <v>10</v>
      </c>
      <c r="AA5" t="n">
        <v>126.7616448086204</v>
      </c>
      <c r="AB5" t="n">
        <v>173.4408747561609</v>
      </c>
      <c r="AC5" t="n">
        <v>156.8879210952778</v>
      </c>
      <c r="AD5" t="n">
        <v>126761.6448086204</v>
      </c>
      <c r="AE5" t="n">
        <v>173440.8747561609</v>
      </c>
      <c r="AF5" t="n">
        <v>1.675087378216942e-06</v>
      </c>
      <c r="AG5" t="n">
        <v>0.14</v>
      </c>
      <c r="AH5" t="n">
        <v>156887.9210952778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7.7444</v>
      </c>
      <c r="E6" t="n">
        <v>12.91</v>
      </c>
      <c r="F6" t="n">
        <v>7.98</v>
      </c>
      <c r="G6" t="n">
        <v>10.41</v>
      </c>
      <c r="H6" t="n">
        <v>0.15</v>
      </c>
      <c r="I6" t="n">
        <v>46</v>
      </c>
      <c r="J6" t="n">
        <v>244.41</v>
      </c>
      <c r="K6" t="n">
        <v>58.47</v>
      </c>
      <c r="L6" t="n">
        <v>2</v>
      </c>
      <c r="M6" t="n">
        <v>44</v>
      </c>
      <c r="N6" t="n">
        <v>58.93</v>
      </c>
      <c r="O6" t="n">
        <v>30377.45</v>
      </c>
      <c r="P6" t="n">
        <v>125.2</v>
      </c>
      <c r="Q6" t="n">
        <v>605.88</v>
      </c>
      <c r="R6" t="n">
        <v>53.04</v>
      </c>
      <c r="S6" t="n">
        <v>21.88</v>
      </c>
      <c r="T6" t="n">
        <v>14366.96</v>
      </c>
      <c r="U6" t="n">
        <v>0.41</v>
      </c>
      <c r="V6" t="n">
        <v>0.77</v>
      </c>
      <c r="W6" t="n">
        <v>1.06</v>
      </c>
      <c r="X6" t="n">
        <v>0.92</v>
      </c>
      <c r="Y6" t="n">
        <v>1</v>
      </c>
      <c r="Z6" t="n">
        <v>10</v>
      </c>
      <c r="AA6" t="n">
        <v>119.1504196904615</v>
      </c>
      <c r="AB6" t="n">
        <v>163.0268607659473</v>
      </c>
      <c r="AC6" t="n">
        <v>147.4678059841265</v>
      </c>
      <c r="AD6" t="n">
        <v>119150.4196904615</v>
      </c>
      <c r="AE6" t="n">
        <v>163026.8607659473</v>
      </c>
      <c r="AF6" t="n">
        <v>1.744043813269781e-06</v>
      </c>
      <c r="AG6" t="n">
        <v>0.1344791666666667</v>
      </c>
      <c r="AH6" t="n">
        <v>147467.8059841265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7.9576</v>
      </c>
      <c r="E7" t="n">
        <v>12.57</v>
      </c>
      <c r="F7" t="n">
        <v>7.87</v>
      </c>
      <c r="G7" t="n">
        <v>11.52</v>
      </c>
      <c r="H7" t="n">
        <v>0.16</v>
      </c>
      <c r="I7" t="n">
        <v>41</v>
      </c>
      <c r="J7" t="n">
        <v>244.85</v>
      </c>
      <c r="K7" t="n">
        <v>58.47</v>
      </c>
      <c r="L7" t="n">
        <v>2.25</v>
      </c>
      <c r="M7" t="n">
        <v>39</v>
      </c>
      <c r="N7" t="n">
        <v>59.12</v>
      </c>
      <c r="O7" t="n">
        <v>30431.96</v>
      </c>
      <c r="P7" t="n">
        <v>123.12</v>
      </c>
      <c r="Q7" t="n">
        <v>605.89</v>
      </c>
      <c r="R7" t="n">
        <v>49.27</v>
      </c>
      <c r="S7" t="n">
        <v>21.88</v>
      </c>
      <c r="T7" t="n">
        <v>12509.22</v>
      </c>
      <c r="U7" t="n">
        <v>0.44</v>
      </c>
      <c r="V7" t="n">
        <v>0.79</v>
      </c>
      <c r="W7" t="n">
        <v>1.06</v>
      </c>
      <c r="X7" t="n">
        <v>0.82</v>
      </c>
      <c r="Y7" t="n">
        <v>1</v>
      </c>
      <c r="Z7" t="n">
        <v>10</v>
      </c>
      <c r="AA7" t="n">
        <v>114.188943796537</v>
      </c>
      <c r="AB7" t="n">
        <v>156.2383505630149</v>
      </c>
      <c r="AC7" t="n">
        <v>141.3271816672258</v>
      </c>
      <c r="AD7" t="n">
        <v>114188.943796537</v>
      </c>
      <c r="AE7" t="n">
        <v>156238.3505630149</v>
      </c>
      <c r="AF7" t="n">
        <v>1.792056589080576e-06</v>
      </c>
      <c r="AG7" t="n">
        <v>0.1309375</v>
      </c>
      <c r="AH7" t="n">
        <v>141327.1816672258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8.1753</v>
      </c>
      <c r="E8" t="n">
        <v>12.23</v>
      </c>
      <c r="F8" t="n">
        <v>7.78</v>
      </c>
      <c r="G8" t="n">
        <v>12.96</v>
      </c>
      <c r="H8" t="n">
        <v>0.18</v>
      </c>
      <c r="I8" t="n">
        <v>36</v>
      </c>
      <c r="J8" t="n">
        <v>245.29</v>
      </c>
      <c r="K8" t="n">
        <v>58.47</v>
      </c>
      <c r="L8" t="n">
        <v>2.5</v>
      </c>
      <c r="M8" t="n">
        <v>34</v>
      </c>
      <c r="N8" t="n">
        <v>59.32</v>
      </c>
      <c r="O8" t="n">
        <v>30486.54</v>
      </c>
      <c r="P8" t="n">
        <v>121.04</v>
      </c>
      <c r="Q8" t="n">
        <v>605.95</v>
      </c>
      <c r="R8" t="n">
        <v>46.42</v>
      </c>
      <c r="S8" t="n">
        <v>21.88</v>
      </c>
      <c r="T8" t="n">
        <v>11107.38</v>
      </c>
      <c r="U8" t="n">
        <v>0.47</v>
      </c>
      <c r="V8" t="n">
        <v>0.8</v>
      </c>
      <c r="W8" t="n">
        <v>1.05</v>
      </c>
      <c r="X8" t="n">
        <v>0.72</v>
      </c>
      <c r="Y8" t="n">
        <v>1</v>
      </c>
      <c r="Z8" t="n">
        <v>10</v>
      </c>
      <c r="AA8" t="n">
        <v>109.4958066168905</v>
      </c>
      <c r="AB8" t="n">
        <v>149.816993227226</v>
      </c>
      <c r="AC8" t="n">
        <v>135.518669663131</v>
      </c>
      <c r="AD8" t="n">
        <v>109495.8066168905</v>
      </c>
      <c r="AE8" t="n">
        <v>149816.993227226</v>
      </c>
      <c r="AF8" t="n">
        <v>1.841082767757921e-06</v>
      </c>
      <c r="AG8" t="n">
        <v>0.1273958333333333</v>
      </c>
      <c r="AH8" t="n">
        <v>135518.669663131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8.3665</v>
      </c>
      <c r="E9" t="n">
        <v>11.95</v>
      </c>
      <c r="F9" t="n">
        <v>7.68</v>
      </c>
      <c r="G9" t="n">
        <v>14.41</v>
      </c>
      <c r="H9" t="n">
        <v>0.2</v>
      </c>
      <c r="I9" t="n">
        <v>32</v>
      </c>
      <c r="J9" t="n">
        <v>245.73</v>
      </c>
      <c r="K9" t="n">
        <v>58.47</v>
      </c>
      <c r="L9" t="n">
        <v>2.75</v>
      </c>
      <c r="M9" t="n">
        <v>30</v>
      </c>
      <c r="N9" t="n">
        <v>59.51</v>
      </c>
      <c r="O9" t="n">
        <v>30541.19</v>
      </c>
      <c r="P9" t="n">
        <v>119.05</v>
      </c>
      <c r="Q9" t="n">
        <v>605.88</v>
      </c>
      <c r="R9" t="n">
        <v>43.69</v>
      </c>
      <c r="S9" t="n">
        <v>21.88</v>
      </c>
      <c r="T9" t="n">
        <v>9761.26</v>
      </c>
      <c r="U9" t="n">
        <v>0.5</v>
      </c>
      <c r="V9" t="n">
        <v>0.8</v>
      </c>
      <c r="W9" t="n">
        <v>1.04</v>
      </c>
      <c r="X9" t="n">
        <v>0.63</v>
      </c>
      <c r="Y9" t="n">
        <v>1</v>
      </c>
      <c r="Z9" t="n">
        <v>10</v>
      </c>
      <c r="AA9" t="n">
        <v>105.3985932001899</v>
      </c>
      <c r="AB9" t="n">
        <v>144.2110050742002</v>
      </c>
      <c r="AC9" t="n">
        <v>130.4477091513743</v>
      </c>
      <c r="AD9" t="n">
        <v>105398.5932001899</v>
      </c>
      <c r="AE9" t="n">
        <v>144211.0050742002</v>
      </c>
      <c r="AF9" t="n">
        <v>1.884141129554469e-06</v>
      </c>
      <c r="AG9" t="n">
        <v>0.1244791666666667</v>
      </c>
      <c r="AH9" t="n">
        <v>130447.7091513743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8.4529</v>
      </c>
      <c r="E10" t="n">
        <v>11.83</v>
      </c>
      <c r="F10" t="n">
        <v>7.66</v>
      </c>
      <c r="G10" t="n">
        <v>15.31</v>
      </c>
      <c r="H10" t="n">
        <v>0.22</v>
      </c>
      <c r="I10" t="n">
        <v>30</v>
      </c>
      <c r="J10" t="n">
        <v>246.18</v>
      </c>
      <c r="K10" t="n">
        <v>58.47</v>
      </c>
      <c r="L10" t="n">
        <v>3</v>
      </c>
      <c r="M10" t="n">
        <v>28</v>
      </c>
      <c r="N10" t="n">
        <v>59.7</v>
      </c>
      <c r="O10" t="n">
        <v>30595.91</v>
      </c>
      <c r="P10" t="n">
        <v>118.22</v>
      </c>
      <c r="Q10" t="n">
        <v>605.92</v>
      </c>
      <c r="R10" t="n">
        <v>42.85</v>
      </c>
      <c r="S10" t="n">
        <v>21.88</v>
      </c>
      <c r="T10" t="n">
        <v>9353.23</v>
      </c>
      <c r="U10" t="n">
        <v>0.51</v>
      </c>
      <c r="V10" t="n">
        <v>0.8100000000000001</v>
      </c>
      <c r="W10" t="n">
        <v>1.04</v>
      </c>
      <c r="X10" t="n">
        <v>0.6</v>
      </c>
      <c r="Y10" t="n">
        <v>1</v>
      </c>
      <c r="Z10" t="n">
        <v>10</v>
      </c>
      <c r="AA10" t="n">
        <v>103.7368129335524</v>
      </c>
      <c r="AB10" t="n">
        <v>141.9372840008167</v>
      </c>
      <c r="AC10" t="n">
        <v>128.3909888260463</v>
      </c>
      <c r="AD10" t="n">
        <v>103736.8129335524</v>
      </c>
      <c r="AE10" t="n">
        <v>141937.2840008167</v>
      </c>
      <c r="AF10" t="n">
        <v>1.903598464592239e-06</v>
      </c>
      <c r="AG10" t="n">
        <v>0.1232291666666667</v>
      </c>
      <c r="AH10" t="n">
        <v>128390.9888260463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8.6098</v>
      </c>
      <c r="E11" t="n">
        <v>11.61</v>
      </c>
      <c r="F11" t="n">
        <v>7.58</v>
      </c>
      <c r="G11" t="n">
        <v>16.85</v>
      </c>
      <c r="H11" t="n">
        <v>0.23</v>
      </c>
      <c r="I11" t="n">
        <v>27</v>
      </c>
      <c r="J11" t="n">
        <v>246.62</v>
      </c>
      <c r="K11" t="n">
        <v>58.47</v>
      </c>
      <c r="L11" t="n">
        <v>3.25</v>
      </c>
      <c r="M11" t="n">
        <v>25</v>
      </c>
      <c r="N11" t="n">
        <v>59.9</v>
      </c>
      <c r="O11" t="n">
        <v>30650.7</v>
      </c>
      <c r="P11" t="n">
        <v>116.58</v>
      </c>
      <c r="Q11" t="n">
        <v>605.9400000000001</v>
      </c>
      <c r="R11" t="n">
        <v>40.43</v>
      </c>
      <c r="S11" t="n">
        <v>21.88</v>
      </c>
      <c r="T11" t="n">
        <v>8156.4</v>
      </c>
      <c r="U11" t="n">
        <v>0.54</v>
      </c>
      <c r="V11" t="n">
        <v>0.82</v>
      </c>
      <c r="W11" t="n">
        <v>1.04</v>
      </c>
      <c r="X11" t="n">
        <v>0.52</v>
      </c>
      <c r="Y11" t="n">
        <v>1</v>
      </c>
      <c r="Z11" t="n">
        <v>10</v>
      </c>
      <c r="AA11" t="n">
        <v>100.5767864028756</v>
      </c>
      <c r="AB11" t="n">
        <v>137.6135962910154</v>
      </c>
      <c r="AC11" t="n">
        <v>124.4799478029332</v>
      </c>
      <c r="AD11" t="n">
        <v>100576.7864028756</v>
      </c>
      <c r="AE11" t="n">
        <v>137613.5962910154</v>
      </c>
      <c r="AF11" t="n">
        <v>1.938932444539301e-06</v>
      </c>
      <c r="AG11" t="n">
        <v>0.1209375</v>
      </c>
      <c r="AH11" t="n">
        <v>124479.9478029332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8.711399999999999</v>
      </c>
      <c r="E12" t="n">
        <v>11.48</v>
      </c>
      <c r="F12" t="n">
        <v>7.54</v>
      </c>
      <c r="G12" t="n">
        <v>18.1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23</v>
      </c>
      <c r="N12" t="n">
        <v>60.09</v>
      </c>
      <c r="O12" t="n">
        <v>30705.56</v>
      </c>
      <c r="P12" t="n">
        <v>115.4</v>
      </c>
      <c r="Q12" t="n">
        <v>605.9</v>
      </c>
      <c r="R12" t="n">
        <v>39.29</v>
      </c>
      <c r="S12" t="n">
        <v>21.88</v>
      </c>
      <c r="T12" t="n">
        <v>7596.36</v>
      </c>
      <c r="U12" t="n">
        <v>0.5600000000000001</v>
      </c>
      <c r="V12" t="n">
        <v>0.82</v>
      </c>
      <c r="W12" t="n">
        <v>1.03</v>
      </c>
      <c r="X12" t="n">
        <v>0.48</v>
      </c>
      <c r="Y12" t="n">
        <v>1</v>
      </c>
      <c r="Z12" t="n">
        <v>10</v>
      </c>
      <c r="AA12" t="n">
        <v>98.556076138216</v>
      </c>
      <c r="AB12" t="n">
        <v>134.8487713594644</v>
      </c>
      <c r="AC12" t="n">
        <v>121.9789938823924</v>
      </c>
      <c r="AD12" t="n">
        <v>98556.076138216</v>
      </c>
      <c r="AE12" t="n">
        <v>134848.7713594644</v>
      </c>
      <c r="AF12" t="n">
        <v>1.961812829259642e-06</v>
      </c>
      <c r="AG12" t="n">
        <v>0.1195833333333333</v>
      </c>
      <c r="AH12" t="n">
        <v>121978.9938823924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8.8209</v>
      </c>
      <c r="E13" t="n">
        <v>11.34</v>
      </c>
      <c r="F13" t="n">
        <v>7.49</v>
      </c>
      <c r="G13" t="n">
        <v>19.55</v>
      </c>
      <c r="H13" t="n">
        <v>0.27</v>
      </c>
      <c r="I13" t="n">
        <v>23</v>
      </c>
      <c r="J13" t="n">
        <v>247.51</v>
      </c>
      <c r="K13" t="n">
        <v>58.47</v>
      </c>
      <c r="L13" t="n">
        <v>3.75</v>
      </c>
      <c r="M13" t="n">
        <v>21</v>
      </c>
      <c r="N13" t="n">
        <v>60.29</v>
      </c>
      <c r="O13" t="n">
        <v>30760.49</v>
      </c>
      <c r="P13" t="n">
        <v>114.33</v>
      </c>
      <c r="Q13" t="n">
        <v>605.9</v>
      </c>
      <c r="R13" t="n">
        <v>37.69</v>
      </c>
      <c r="S13" t="n">
        <v>21.88</v>
      </c>
      <c r="T13" t="n">
        <v>6806.59</v>
      </c>
      <c r="U13" t="n">
        <v>0.58</v>
      </c>
      <c r="V13" t="n">
        <v>0.83</v>
      </c>
      <c r="W13" t="n">
        <v>1.02</v>
      </c>
      <c r="X13" t="n">
        <v>0.44</v>
      </c>
      <c r="Y13" t="n">
        <v>1</v>
      </c>
      <c r="Z13" t="n">
        <v>10</v>
      </c>
      <c r="AA13" t="n">
        <v>96.53265154038729</v>
      </c>
      <c r="AB13" t="n">
        <v>132.0802325575234</v>
      </c>
      <c r="AC13" t="n">
        <v>119.4746805380393</v>
      </c>
      <c r="AD13" t="n">
        <v>96532.65154038729</v>
      </c>
      <c r="AE13" t="n">
        <v>132080.2325575234</v>
      </c>
      <c r="AF13" t="n">
        <v>1.986472299012372e-06</v>
      </c>
      <c r="AG13" t="n">
        <v>0.118125</v>
      </c>
      <c r="AH13" t="n">
        <v>119474.6805380392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8.8705</v>
      </c>
      <c r="E14" t="n">
        <v>11.27</v>
      </c>
      <c r="F14" t="n">
        <v>7.48</v>
      </c>
      <c r="G14" t="n">
        <v>20.39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113.58</v>
      </c>
      <c r="Q14" t="n">
        <v>605.85</v>
      </c>
      <c r="R14" t="n">
        <v>37.32</v>
      </c>
      <c r="S14" t="n">
        <v>21.88</v>
      </c>
      <c r="T14" t="n">
        <v>6627.68</v>
      </c>
      <c r="U14" t="n">
        <v>0.59</v>
      </c>
      <c r="V14" t="n">
        <v>0.83</v>
      </c>
      <c r="W14" t="n">
        <v>1.02</v>
      </c>
      <c r="X14" t="n">
        <v>0.42</v>
      </c>
      <c r="Y14" t="n">
        <v>1</v>
      </c>
      <c r="Z14" t="n">
        <v>10</v>
      </c>
      <c r="AA14" t="n">
        <v>95.50982073656721</v>
      </c>
      <c r="AB14" t="n">
        <v>130.6807503276272</v>
      </c>
      <c r="AC14" t="n">
        <v>118.2087629279782</v>
      </c>
      <c r="AD14" t="n">
        <v>95509.82073656721</v>
      </c>
      <c r="AE14" t="n">
        <v>130680.7503276272</v>
      </c>
      <c r="AF14" t="n">
        <v>1.997642250608129e-06</v>
      </c>
      <c r="AG14" t="n">
        <v>0.1173958333333333</v>
      </c>
      <c r="AH14" t="n">
        <v>118208.7629279782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8.9733</v>
      </c>
      <c r="E15" t="n">
        <v>11.14</v>
      </c>
      <c r="F15" t="n">
        <v>7.44</v>
      </c>
      <c r="G15" t="n">
        <v>22.33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112.66</v>
      </c>
      <c r="Q15" t="n">
        <v>605.84</v>
      </c>
      <c r="R15" t="n">
        <v>36.09</v>
      </c>
      <c r="S15" t="n">
        <v>21.88</v>
      </c>
      <c r="T15" t="n">
        <v>6022.79</v>
      </c>
      <c r="U15" t="n">
        <v>0.61</v>
      </c>
      <c r="V15" t="n">
        <v>0.83</v>
      </c>
      <c r="W15" t="n">
        <v>1.02</v>
      </c>
      <c r="X15" t="n">
        <v>0.39</v>
      </c>
      <c r="Y15" t="n">
        <v>1</v>
      </c>
      <c r="Z15" t="n">
        <v>10</v>
      </c>
      <c r="AA15" t="n">
        <v>93.75038610062542</v>
      </c>
      <c r="AB15" t="n">
        <v>128.2734142379549</v>
      </c>
      <c r="AC15" t="n">
        <v>116.031179615986</v>
      </c>
      <c r="AD15" t="n">
        <v>93750.38610062542</v>
      </c>
      <c r="AE15" t="n">
        <v>128273.4142379549</v>
      </c>
      <c r="AF15" t="n">
        <v>2.020792876092884e-06</v>
      </c>
      <c r="AG15" t="n">
        <v>0.1160416666666667</v>
      </c>
      <c r="AH15" t="n">
        <v>116031.179615986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9.0364</v>
      </c>
      <c r="E16" t="n">
        <v>11.07</v>
      </c>
      <c r="F16" t="n">
        <v>7.41</v>
      </c>
      <c r="G16" t="n">
        <v>23.41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17</v>
      </c>
      <c r="N16" t="n">
        <v>60.88</v>
      </c>
      <c r="O16" t="n">
        <v>30925.72</v>
      </c>
      <c r="P16" t="n">
        <v>111.52</v>
      </c>
      <c r="Q16" t="n">
        <v>605.84</v>
      </c>
      <c r="R16" t="n">
        <v>35.07</v>
      </c>
      <c r="S16" t="n">
        <v>21.88</v>
      </c>
      <c r="T16" t="n">
        <v>5516.53</v>
      </c>
      <c r="U16" t="n">
        <v>0.62</v>
      </c>
      <c r="V16" t="n">
        <v>0.83</v>
      </c>
      <c r="W16" t="n">
        <v>1.02</v>
      </c>
      <c r="X16" t="n">
        <v>0.35</v>
      </c>
      <c r="Y16" t="n">
        <v>1</v>
      </c>
      <c r="Z16" t="n">
        <v>10</v>
      </c>
      <c r="AA16" t="n">
        <v>92.32702440615965</v>
      </c>
      <c r="AB16" t="n">
        <v>126.3259079733016</v>
      </c>
      <c r="AC16" t="n">
        <v>114.2695406158884</v>
      </c>
      <c r="AD16" t="n">
        <v>92327.02440615965</v>
      </c>
      <c r="AE16" t="n">
        <v>126325.9079733016</v>
      </c>
      <c r="AF16" t="n">
        <v>2.035003036288292e-06</v>
      </c>
      <c r="AG16" t="n">
        <v>0.1153125</v>
      </c>
      <c r="AH16" t="n">
        <v>114269.5406158884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9.0778</v>
      </c>
      <c r="E17" t="n">
        <v>11.02</v>
      </c>
      <c r="F17" t="n">
        <v>7.41</v>
      </c>
      <c r="G17" t="n">
        <v>24.7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110.96</v>
      </c>
      <c r="Q17" t="n">
        <v>605.84</v>
      </c>
      <c r="R17" t="n">
        <v>35.31</v>
      </c>
      <c r="S17" t="n">
        <v>21.88</v>
      </c>
      <c r="T17" t="n">
        <v>5639.74</v>
      </c>
      <c r="U17" t="n">
        <v>0.62</v>
      </c>
      <c r="V17" t="n">
        <v>0.83</v>
      </c>
      <c r="W17" t="n">
        <v>1.01</v>
      </c>
      <c r="X17" t="n">
        <v>0.35</v>
      </c>
      <c r="Y17" t="n">
        <v>1</v>
      </c>
      <c r="Z17" t="n">
        <v>10</v>
      </c>
      <c r="AA17" t="n">
        <v>91.57771347742728</v>
      </c>
      <c r="AB17" t="n">
        <v>125.3006677033454</v>
      </c>
      <c r="AC17" t="n">
        <v>113.3421478383627</v>
      </c>
      <c r="AD17" t="n">
        <v>91577.71347742729</v>
      </c>
      <c r="AE17" t="n">
        <v>125300.6677033454</v>
      </c>
      <c r="AF17" t="n">
        <v>2.044326342660557e-06</v>
      </c>
      <c r="AG17" t="n">
        <v>0.1147916666666667</v>
      </c>
      <c r="AH17" t="n">
        <v>113342.1478383627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9.136100000000001</v>
      </c>
      <c r="E18" t="n">
        <v>10.95</v>
      </c>
      <c r="F18" t="n">
        <v>7.39</v>
      </c>
      <c r="G18" t="n">
        <v>26.07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110.39</v>
      </c>
      <c r="Q18" t="n">
        <v>605.84</v>
      </c>
      <c r="R18" t="n">
        <v>34.45</v>
      </c>
      <c r="S18" t="n">
        <v>21.88</v>
      </c>
      <c r="T18" t="n">
        <v>5218.6</v>
      </c>
      <c r="U18" t="n">
        <v>0.64</v>
      </c>
      <c r="V18" t="n">
        <v>0.84</v>
      </c>
      <c r="W18" t="n">
        <v>1.01</v>
      </c>
      <c r="X18" t="n">
        <v>0.33</v>
      </c>
      <c r="Y18" t="n">
        <v>1</v>
      </c>
      <c r="Z18" t="n">
        <v>10</v>
      </c>
      <c r="AA18" t="n">
        <v>90.6023663916569</v>
      </c>
      <c r="AB18" t="n">
        <v>123.9661547913184</v>
      </c>
      <c r="AC18" t="n">
        <v>112.1349989656586</v>
      </c>
      <c r="AD18" t="n">
        <v>90602.36639165691</v>
      </c>
      <c r="AE18" t="n">
        <v>123966.1547913184</v>
      </c>
      <c r="AF18" t="n">
        <v>2.057455539798312e-06</v>
      </c>
      <c r="AG18" t="n">
        <v>0.1140625</v>
      </c>
      <c r="AH18" t="n">
        <v>112134.9989656586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9.205500000000001</v>
      </c>
      <c r="E19" t="n">
        <v>10.86</v>
      </c>
      <c r="F19" t="n">
        <v>7.35</v>
      </c>
      <c r="G19" t="n">
        <v>27.56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14</v>
      </c>
      <c r="N19" t="n">
        <v>61.47</v>
      </c>
      <c r="O19" t="n">
        <v>31091.59</v>
      </c>
      <c r="P19" t="n">
        <v>109.34</v>
      </c>
      <c r="Q19" t="n">
        <v>605.89</v>
      </c>
      <c r="R19" t="n">
        <v>33.11</v>
      </c>
      <c r="S19" t="n">
        <v>21.88</v>
      </c>
      <c r="T19" t="n">
        <v>4553.46</v>
      </c>
      <c r="U19" t="n">
        <v>0.66</v>
      </c>
      <c r="V19" t="n">
        <v>0.84</v>
      </c>
      <c r="W19" t="n">
        <v>1.02</v>
      </c>
      <c r="X19" t="n">
        <v>0.29</v>
      </c>
      <c r="Y19" t="n">
        <v>1</v>
      </c>
      <c r="Z19" t="n">
        <v>10</v>
      </c>
      <c r="AA19" t="n">
        <v>89.18785566322498</v>
      </c>
      <c r="AB19" t="n">
        <v>122.0307588088698</v>
      </c>
      <c r="AC19" t="n">
        <v>110.3843144594289</v>
      </c>
      <c r="AD19" t="n">
        <v>89187.85566322498</v>
      </c>
      <c r="AE19" t="n">
        <v>122030.7588088698</v>
      </c>
      <c r="AF19" t="n">
        <v>2.073084464006892e-06</v>
      </c>
      <c r="AG19" t="n">
        <v>0.113125</v>
      </c>
      <c r="AH19" t="n">
        <v>110384.3144594289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9.184100000000001</v>
      </c>
      <c r="E20" t="n">
        <v>10.89</v>
      </c>
      <c r="F20" t="n">
        <v>7.38</v>
      </c>
      <c r="G20" t="n">
        <v>27.66</v>
      </c>
      <c r="H20" t="n">
        <v>0.39</v>
      </c>
      <c r="I20" t="n">
        <v>16</v>
      </c>
      <c r="J20" t="n">
        <v>250.64</v>
      </c>
      <c r="K20" t="n">
        <v>58.47</v>
      </c>
      <c r="L20" t="n">
        <v>5.5</v>
      </c>
      <c r="M20" t="n">
        <v>14</v>
      </c>
      <c r="N20" t="n">
        <v>61.67</v>
      </c>
      <c r="O20" t="n">
        <v>31147.02</v>
      </c>
      <c r="P20" t="n">
        <v>108.88</v>
      </c>
      <c r="Q20" t="n">
        <v>605.91</v>
      </c>
      <c r="R20" t="n">
        <v>34.06</v>
      </c>
      <c r="S20" t="n">
        <v>21.88</v>
      </c>
      <c r="T20" t="n">
        <v>5025.57</v>
      </c>
      <c r="U20" t="n">
        <v>0.64</v>
      </c>
      <c r="V20" t="n">
        <v>0.84</v>
      </c>
      <c r="W20" t="n">
        <v>1.02</v>
      </c>
      <c r="X20" t="n">
        <v>0.32</v>
      </c>
      <c r="Y20" t="n">
        <v>1</v>
      </c>
      <c r="Z20" t="n">
        <v>10</v>
      </c>
      <c r="AA20" t="n">
        <v>89.2117730566974</v>
      </c>
      <c r="AB20" t="n">
        <v>122.0634836417796</v>
      </c>
      <c r="AC20" t="n">
        <v>110.4139160802154</v>
      </c>
      <c r="AD20" t="n">
        <v>89211.77305669739</v>
      </c>
      <c r="AE20" t="n">
        <v>122063.4836417796</v>
      </c>
      <c r="AF20" t="n">
        <v>2.068265170374851e-06</v>
      </c>
      <c r="AG20" t="n">
        <v>0.1134375</v>
      </c>
      <c r="AH20" t="n">
        <v>110413.9160802154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9.2547</v>
      </c>
      <c r="E21" t="n">
        <v>10.81</v>
      </c>
      <c r="F21" t="n">
        <v>7.34</v>
      </c>
      <c r="G21" t="n">
        <v>29.36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13</v>
      </c>
      <c r="N21" t="n">
        <v>61.87</v>
      </c>
      <c r="O21" t="n">
        <v>31202.53</v>
      </c>
      <c r="P21" t="n">
        <v>108.35</v>
      </c>
      <c r="Q21" t="n">
        <v>605.87</v>
      </c>
      <c r="R21" t="n">
        <v>32.95</v>
      </c>
      <c r="S21" t="n">
        <v>21.88</v>
      </c>
      <c r="T21" t="n">
        <v>4474.41</v>
      </c>
      <c r="U21" t="n">
        <v>0.66</v>
      </c>
      <c r="V21" t="n">
        <v>0.84</v>
      </c>
      <c r="W21" t="n">
        <v>1.01</v>
      </c>
      <c r="X21" t="n">
        <v>0.28</v>
      </c>
      <c r="Y21" t="n">
        <v>1</v>
      </c>
      <c r="Z21" t="n">
        <v>10</v>
      </c>
      <c r="AA21" t="n">
        <v>88.10996408070764</v>
      </c>
      <c r="AB21" t="n">
        <v>120.5559399924498</v>
      </c>
      <c r="AC21" t="n">
        <v>109.0502502809263</v>
      </c>
      <c r="AD21" t="n">
        <v>88109.96408070764</v>
      </c>
      <c r="AE21" t="n">
        <v>120555.9399924498</v>
      </c>
      <c r="AF21" t="n">
        <v>2.084164335347844e-06</v>
      </c>
      <c r="AG21" t="n">
        <v>0.1126041666666667</v>
      </c>
      <c r="AH21" t="n">
        <v>109050.2502809263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9.3095</v>
      </c>
      <c r="E22" t="n">
        <v>10.74</v>
      </c>
      <c r="F22" t="n">
        <v>7.32</v>
      </c>
      <c r="G22" t="n">
        <v>31.39</v>
      </c>
      <c r="H22" t="n">
        <v>0.42</v>
      </c>
      <c r="I22" t="n">
        <v>14</v>
      </c>
      <c r="J22" t="n">
        <v>251.55</v>
      </c>
      <c r="K22" t="n">
        <v>58.47</v>
      </c>
      <c r="L22" t="n">
        <v>6</v>
      </c>
      <c r="M22" t="n">
        <v>12</v>
      </c>
      <c r="N22" t="n">
        <v>62.07</v>
      </c>
      <c r="O22" t="n">
        <v>31258.11</v>
      </c>
      <c r="P22" t="n">
        <v>107.28</v>
      </c>
      <c r="Q22" t="n">
        <v>605.9</v>
      </c>
      <c r="R22" t="n">
        <v>32.34</v>
      </c>
      <c r="S22" t="n">
        <v>21.88</v>
      </c>
      <c r="T22" t="n">
        <v>4175.53</v>
      </c>
      <c r="U22" t="n">
        <v>0.68</v>
      </c>
      <c r="V22" t="n">
        <v>0.84</v>
      </c>
      <c r="W22" t="n">
        <v>1.01</v>
      </c>
      <c r="X22" t="n">
        <v>0.27</v>
      </c>
      <c r="Y22" t="n">
        <v>1</v>
      </c>
      <c r="Z22" t="n">
        <v>10</v>
      </c>
      <c r="AA22" t="n">
        <v>86.9145165277524</v>
      </c>
      <c r="AB22" t="n">
        <v>118.9202759110734</v>
      </c>
      <c r="AC22" t="n">
        <v>107.570691683807</v>
      </c>
      <c r="AD22" t="n">
        <v>86914.51652775239</v>
      </c>
      <c r="AE22" t="n">
        <v>118920.2759110734</v>
      </c>
      <c r="AF22" t="n">
        <v>2.09650533025606e-06</v>
      </c>
      <c r="AG22" t="n">
        <v>0.111875</v>
      </c>
      <c r="AH22" t="n">
        <v>107570.691683807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9.3062</v>
      </c>
      <c r="E23" t="n">
        <v>10.75</v>
      </c>
      <c r="F23" t="n">
        <v>7.33</v>
      </c>
      <c r="G23" t="n">
        <v>31.4</v>
      </c>
      <c r="H23" t="n">
        <v>0.44</v>
      </c>
      <c r="I23" t="n">
        <v>14</v>
      </c>
      <c r="J23" t="n">
        <v>252</v>
      </c>
      <c r="K23" t="n">
        <v>58.47</v>
      </c>
      <c r="L23" t="n">
        <v>6.25</v>
      </c>
      <c r="M23" t="n">
        <v>12</v>
      </c>
      <c r="N23" t="n">
        <v>62.27</v>
      </c>
      <c r="O23" t="n">
        <v>31313.77</v>
      </c>
      <c r="P23" t="n">
        <v>107.07</v>
      </c>
      <c r="Q23" t="n">
        <v>605.89</v>
      </c>
      <c r="R23" t="n">
        <v>32.6</v>
      </c>
      <c r="S23" t="n">
        <v>21.88</v>
      </c>
      <c r="T23" t="n">
        <v>4309.07</v>
      </c>
      <c r="U23" t="n">
        <v>0.67</v>
      </c>
      <c r="V23" t="n">
        <v>0.84</v>
      </c>
      <c r="W23" t="n">
        <v>1.01</v>
      </c>
      <c r="X23" t="n">
        <v>0.27</v>
      </c>
      <c r="Y23" t="n">
        <v>1</v>
      </c>
      <c r="Z23" t="n">
        <v>10</v>
      </c>
      <c r="AA23" t="n">
        <v>86.85252672033708</v>
      </c>
      <c r="AB23" t="n">
        <v>118.8354587217705</v>
      </c>
      <c r="AC23" t="n">
        <v>107.4939693280095</v>
      </c>
      <c r="AD23" t="n">
        <v>86852.52672033707</v>
      </c>
      <c r="AE23" t="n">
        <v>118835.4587217705</v>
      </c>
      <c r="AF23" t="n">
        <v>2.095762168153923e-06</v>
      </c>
      <c r="AG23" t="n">
        <v>0.1119791666666667</v>
      </c>
      <c r="AH23" t="n">
        <v>107493.9693280095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9.3772</v>
      </c>
      <c r="E24" t="n">
        <v>10.66</v>
      </c>
      <c r="F24" t="n">
        <v>7.29</v>
      </c>
      <c r="G24" t="n">
        <v>33.66</v>
      </c>
      <c r="H24" t="n">
        <v>0.46</v>
      </c>
      <c r="I24" t="n">
        <v>13</v>
      </c>
      <c r="J24" t="n">
        <v>252.45</v>
      </c>
      <c r="K24" t="n">
        <v>58.47</v>
      </c>
      <c r="L24" t="n">
        <v>6.5</v>
      </c>
      <c r="M24" t="n">
        <v>11</v>
      </c>
      <c r="N24" t="n">
        <v>62.47</v>
      </c>
      <c r="O24" t="n">
        <v>31369.49</v>
      </c>
      <c r="P24" t="n">
        <v>105.81</v>
      </c>
      <c r="Q24" t="n">
        <v>605.88</v>
      </c>
      <c r="R24" t="n">
        <v>31.6</v>
      </c>
      <c r="S24" t="n">
        <v>21.88</v>
      </c>
      <c r="T24" t="n">
        <v>3811.48</v>
      </c>
      <c r="U24" t="n">
        <v>0.6899999999999999</v>
      </c>
      <c r="V24" t="n">
        <v>0.85</v>
      </c>
      <c r="W24" t="n">
        <v>1.01</v>
      </c>
      <c r="X24" t="n">
        <v>0.24</v>
      </c>
      <c r="Y24" t="n">
        <v>1</v>
      </c>
      <c r="Z24" t="n">
        <v>10</v>
      </c>
      <c r="AA24" t="n">
        <v>85.35521465916878</v>
      </c>
      <c r="AB24" t="n">
        <v>116.786770302935</v>
      </c>
      <c r="AC24" t="n">
        <v>105.6408048565147</v>
      </c>
      <c r="AD24" t="n">
        <v>85355.21465916878</v>
      </c>
      <c r="AE24" t="n">
        <v>116786.770302935</v>
      </c>
      <c r="AF24" t="n">
        <v>2.11175141338172e-06</v>
      </c>
      <c r="AG24" t="n">
        <v>0.1110416666666667</v>
      </c>
      <c r="AH24" t="n">
        <v>105640.8048565147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9.361800000000001</v>
      </c>
      <c r="E25" t="n">
        <v>10.68</v>
      </c>
      <c r="F25" t="n">
        <v>7.31</v>
      </c>
      <c r="G25" t="n">
        <v>33.74</v>
      </c>
      <c r="H25" t="n">
        <v>0.47</v>
      </c>
      <c r="I25" t="n">
        <v>13</v>
      </c>
      <c r="J25" t="n">
        <v>252.9</v>
      </c>
      <c r="K25" t="n">
        <v>58.47</v>
      </c>
      <c r="L25" t="n">
        <v>6.75</v>
      </c>
      <c r="M25" t="n">
        <v>11</v>
      </c>
      <c r="N25" t="n">
        <v>62.68</v>
      </c>
      <c r="O25" t="n">
        <v>31425.3</v>
      </c>
      <c r="P25" t="n">
        <v>106.11</v>
      </c>
      <c r="Q25" t="n">
        <v>605.85</v>
      </c>
      <c r="R25" t="n">
        <v>31.98</v>
      </c>
      <c r="S25" t="n">
        <v>21.88</v>
      </c>
      <c r="T25" t="n">
        <v>4003.79</v>
      </c>
      <c r="U25" t="n">
        <v>0.68</v>
      </c>
      <c r="V25" t="n">
        <v>0.85</v>
      </c>
      <c r="W25" t="n">
        <v>1.01</v>
      </c>
      <c r="X25" t="n">
        <v>0.25</v>
      </c>
      <c r="Y25" t="n">
        <v>1</v>
      </c>
      <c r="Z25" t="n">
        <v>10</v>
      </c>
      <c r="AA25" t="n">
        <v>85.72778378721561</v>
      </c>
      <c r="AB25" t="n">
        <v>117.2965358205183</v>
      </c>
      <c r="AC25" t="n">
        <v>106.1019190685604</v>
      </c>
      <c r="AD25" t="n">
        <v>85727.78378721561</v>
      </c>
      <c r="AE25" t="n">
        <v>117296.5358205183</v>
      </c>
      <c r="AF25" t="n">
        <v>2.108283323571747e-06</v>
      </c>
      <c r="AG25" t="n">
        <v>0.11125</v>
      </c>
      <c r="AH25" t="n">
        <v>106101.9190685604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9.432</v>
      </c>
      <c r="E26" t="n">
        <v>10.6</v>
      </c>
      <c r="F26" t="n">
        <v>7.28</v>
      </c>
      <c r="G26" t="n">
        <v>36.39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10</v>
      </c>
      <c r="N26" t="n">
        <v>62.88</v>
      </c>
      <c r="O26" t="n">
        <v>31481.17</v>
      </c>
      <c r="P26" t="n">
        <v>104.68</v>
      </c>
      <c r="Q26" t="n">
        <v>605.84</v>
      </c>
      <c r="R26" t="n">
        <v>31.06</v>
      </c>
      <c r="S26" t="n">
        <v>21.88</v>
      </c>
      <c r="T26" t="n">
        <v>3547.08</v>
      </c>
      <c r="U26" t="n">
        <v>0.7</v>
      </c>
      <c r="V26" t="n">
        <v>0.85</v>
      </c>
      <c r="W26" t="n">
        <v>1.01</v>
      </c>
      <c r="X26" t="n">
        <v>0.22</v>
      </c>
      <c r="Y26" t="n">
        <v>1</v>
      </c>
      <c r="Z26" t="n">
        <v>10</v>
      </c>
      <c r="AA26" t="n">
        <v>84.18691093571695</v>
      </c>
      <c r="AB26" t="n">
        <v>115.1882456065863</v>
      </c>
      <c r="AC26" t="n">
        <v>104.1948411136416</v>
      </c>
      <c r="AD26" t="n">
        <v>84186.91093571695</v>
      </c>
      <c r="AE26" t="n">
        <v>115188.2456065864</v>
      </c>
      <c r="AF26" t="n">
        <v>2.124092408289936e-06</v>
      </c>
      <c r="AG26" t="n">
        <v>0.1104166666666667</v>
      </c>
      <c r="AH26" t="n">
        <v>104194.8411136416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9.436400000000001</v>
      </c>
      <c r="E27" t="n">
        <v>10.6</v>
      </c>
      <c r="F27" t="n">
        <v>7.27</v>
      </c>
      <c r="G27" t="n">
        <v>36.37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10</v>
      </c>
      <c r="N27" t="n">
        <v>63.08</v>
      </c>
      <c r="O27" t="n">
        <v>31537.13</v>
      </c>
      <c r="P27" t="n">
        <v>104.45</v>
      </c>
      <c r="Q27" t="n">
        <v>605.88</v>
      </c>
      <c r="R27" t="n">
        <v>31.03</v>
      </c>
      <c r="S27" t="n">
        <v>21.88</v>
      </c>
      <c r="T27" t="n">
        <v>3530.29</v>
      </c>
      <c r="U27" t="n">
        <v>0.71</v>
      </c>
      <c r="V27" t="n">
        <v>0.85</v>
      </c>
      <c r="W27" t="n">
        <v>1</v>
      </c>
      <c r="X27" t="n">
        <v>0.22</v>
      </c>
      <c r="Y27" t="n">
        <v>1</v>
      </c>
      <c r="Z27" t="n">
        <v>10</v>
      </c>
      <c r="AA27" t="n">
        <v>83.98598573025397</v>
      </c>
      <c r="AB27" t="n">
        <v>114.9133308762776</v>
      </c>
      <c r="AC27" t="n">
        <v>103.9461638593481</v>
      </c>
      <c r="AD27" t="n">
        <v>83985.98573025397</v>
      </c>
      <c r="AE27" t="n">
        <v>114913.3308762776</v>
      </c>
      <c r="AF27" t="n">
        <v>2.125083291092785e-06</v>
      </c>
      <c r="AG27" t="n">
        <v>0.1104166666666667</v>
      </c>
      <c r="AH27" t="n">
        <v>103946.1638593481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9.499700000000001</v>
      </c>
      <c r="E28" t="n">
        <v>10.53</v>
      </c>
      <c r="F28" t="n">
        <v>7.25</v>
      </c>
      <c r="G28" t="n">
        <v>39.55</v>
      </c>
      <c r="H28" t="n">
        <v>0.52</v>
      </c>
      <c r="I28" t="n">
        <v>11</v>
      </c>
      <c r="J28" t="n">
        <v>254.26</v>
      </c>
      <c r="K28" t="n">
        <v>58.47</v>
      </c>
      <c r="L28" t="n">
        <v>7.5</v>
      </c>
      <c r="M28" t="n">
        <v>9</v>
      </c>
      <c r="N28" t="n">
        <v>63.29</v>
      </c>
      <c r="O28" t="n">
        <v>31593.16</v>
      </c>
      <c r="P28" t="n">
        <v>103.55</v>
      </c>
      <c r="Q28" t="n">
        <v>605.88</v>
      </c>
      <c r="R28" t="n">
        <v>29.9</v>
      </c>
      <c r="S28" t="n">
        <v>21.88</v>
      </c>
      <c r="T28" t="n">
        <v>2970.64</v>
      </c>
      <c r="U28" t="n">
        <v>0.73</v>
      </c>
      <c r="V28" t="n">
        <v>0.85</v>
      </c>
      <c r="W28" t="n">
        <v>1.01</v>
      </c>
      <c r="X28" t="n">
        <v>0.19</v>
      </c>
      <c r="Y28" t="n">
        <v>1</v>
      </c>
      <c r="Z28" t="n">
        <v>10</v>
      </c>
      <c r="AA28" t="n">
        <v>82.86218350395585</v>
      </c>
      <c r="AB28" t="n">
        <v>113.3756950916021</v>
      </c>
      <c r="AC28" t="n">
        <v>102.5552778758763</v>
      </c>
      <c r="AD28" t="n">
        <v>82862.18350395585</v>
      </c>
      <c r="AE28" t="n">
        <v>113375.6950916021</v>
      </c>
      <c r="AF28" t="n">
        <v>2.139338491415596e-06</v>
      </c>
      <c r="AG28" t="n">
        <v>0.1096875</v>
      </c>
      <c r="AH28" t="n">
        <v>102555.2778758763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9.488899999999999</v>
      </c>
      <c r="E29" t="n">
        <v>10.54</v>
      </c>
      <c r="F29" t="n">
        <v>7.26</v>
      </c>
      <c r="G29" t="n">
        <v>39.61</v>
      </c>
      <c r="H29" t="n">
        <v>0.54</v>
      </c>
      <c r="I29" t="n">
        <v>11</v>
      </c>
      <c r="J29" t="n">
        <v>254.72</v>
      </c>
      <c r="K29" t="n">
        <v>58.47</v>
      </c>
      <c r="L29" t="n">
        <v>7.75</v>
      </c>
      <c r="M29" t="n">
        <v>9</v>
      </c>
      <c r="N29" t="n">
        <v>63.49</v>
      </c>
      <c r="O29" t="n">
        <v>31649.26</v>
      </c>
      <c r="P29" t="n">
        <v>103.07</v>
      </c>
      <c r="Q29" t="n">
        <v>605.85</v>
      </c>
      <c r="R29" t="n">
        <v>30.53</v>
      </c>
      <c r="S29" t="n">
        <v>21.88</v>
      </c>
      <c r="T29" t="n">
        <v>3287.36</v>
      </c>
      <c r="U29" t="n">
        <v>0.72</v>
      </c>
      <c r="V29" t="n">
        <v>0.85</v>
      </c>
      <c r="W29" t="n">
        <v>1.01</v>
      </c>
      <c r="X29" t="n">
        <v>0.2</v>
      </c>
      <c r="Y29" t="n">
        <v>1</v>
      </c>
      <c r="Z29" t="n">
        <v>10</v>
      </c>
      <c r="AA29" t="n">
        <v>82.70907386620088</v>
      </c>
      <c r="AB29" t="n">
        <v>113.1662037305054</v>
      </c>
      <c r="AC29" t="n">
        <v>102.3657800762596</v>
      </c>
      <c r="AD29" t="n">
        <v>82709.07386620088</v>
      </c>
      <c r="AE29" t="n">
        <v>113166.2037305054</v>
      </c>
      <c r="AF29" t="n">
        <v>2.136906324535874e-06</v>
      </c>
      <c r="AG29" t="n">
        <v>0.1097916666666667</v>
      </c>
      <c r="AH29" t="n">
        <v>102365.7800762596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9.4899</v>
      </c>
      <c r="E30" t="n">
        <v>10.54</v>
      </c>
      <c r="F30" t="n">
        <v>7.26</v>
      </c>
      <c r="G30" t="n">
        <v>39.61</v>
      </c>
      <c r="H30" t="n">
        <v>0.5600000000000001</v>
      </c>
      <c r="I30" t="n">
        <v>11</v>
      </c>
      <c r="J30" t="n">
        <v>255.17</v>
      </c>
      <c r="K30" t="n">
        <v>58.47</v>
      </c>
      <c r="L30" t="n">
        <v>8</v>
      </c>
      <c r="M30" t="n">
        <v>9</v>
      </c>
      <c r="N30" t="n">
        <v>63.7</v>
      </c>
      <c r="O30" t="n">
        <v>31705.44</v>
      </c>
      <c r="P30" t="n">
        <v>102.54</v>
      </c>
      <c r="Q30" t="n">
        <v>605.84</v>
      </c>
      <c r="R30" t="n">
        <v>30.66</v>
      </c>
      <c r="S30" t="n">
        <v>21.88</v>
      </c>
      <c r="T30" t="n">
        <v>3349.62</v>
      </c>
      <c r="U30" t="n">
        <v>0.71</v>
      </c>
      <c r="V30" t="n">
        <v>0.85</v>
      </c>
      <c r="W30" t="n">
        <v>1</v>
      </c>
      <c r="X30" t="n">
        <v>0.2</v>
      </c>
      <c r="Y30" t="n">
        <v>1</v>
      </c>
      <c r="Z30" t="n">
        <v>10</v>
      </c>
      <c r="AA30" t="n">
        <v>82.39663921295804</v>
      </c>
      <c r="AB30" t="n">
        <v>112.7387168542947</v>
      </c>
      <c r="AC30" t="n">
        <v>101.9790919475327</v>
      </c>
      <c r="AD30" t="n">
        <v>82396.63921295803</v>
      </c>
      <c r="AE30" t="n">
        <v>112738.7168542946</v>
      </c>
      <c r="AF30" t="n">
        <v>2.137131525172886e-06</v>
      </c>
      <c r="AG30" t="n">
        <v>0.1097916666666667</v>
      </c>
      <c r="AH30" t="n">
        <v>101979.0919475327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9.555899999999999</v>
      </c>
      <c r="E31" t="n">
        <v>10.46</v>
      </c>
      <c r="F31" t="n">
        <v>7.24</v>
      </c>
      <c r="G31" t="n">
        <v>43.41</v>
      </c>
      <c r="H31" t="n">
        <v>0.57</v>
      </c>
      <c r="I31" t="n">
        <v>10</v>
      </c>
      <c r="J31" t="n">
        <v>255.63</v>
      </c>
      <c r="K31" t="n">
        <v>58.47</v>
      </c>
      <c r="L31" t="n">
        <v>8.25</v>
      </c>
      <c r="M31" t="n">
        <v>8</v>
      </c>
      <c r="N31" t="n">
        <v>63.91</v>
      </c>
      <c r="O31" t="n">
        <v>31761.69</v>
      </c>
      <c r="P31" t="n">
        <v>101.39</v>
      </c>
      <c r="Q31" t="n">
        <v>605.84</v>
      </c>
      <c r="R31" t="n">
        <v>29.59</v>
      </c>
      <c r="S31" t="n">
        <v>21.88</v>
      </c>
      <c r="T31" t="n">
        <v>2820.27</v>
      </c>
      <c r="U31" t="n">
        <v>0.74</v>
      </c>
      <c r="V31" t="n">
        <v>0.85</v>
      </c>
      <c r="W31" t="n">
        <v>1.01</v>
      </c>
      <c r="X31" t="n">
        <v>0.18</v>
      </c>
      <c r="Y31" t="n">
        <v>1</v>
      </c>
      <c r="Z31" t="n">
        <v>10</v>
      </c>
      <c r="AA31" t="n">
        <v>81.12452991910153</v>
      </c>
      <c r="AB31" t="n">
        <v>110.9981607969398</v>
      </c>
      <c r="AC31" t="n">
        <v>100.4046521174055</v>
      </c>
      <c r="AD31" t="n">
        <v>81124.52991910154</v>
      </c>
      <c r="AE31" t="n">
        <v>110998.1607969398</v>
      </c>
      <c r="AF31" t="n">
        <v>2.151994767215627e-06</v>
      </c>
      <c r="AG31" t="n">
        <v>0.1089583333333333</v>
      </c>
      <c r="AH31" t="n">
        <v>100404.6521174055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9.5557</v>
      </c>
      <c r="E32" t="n">
        <v>10.46</v>
      </c>
      <c r="F32" t="n">
        <v>7.24</v>
      </c>
      <c r="G32" t="n">
        <v>43.41</v>
      </c>
      <c r="H32" t="n">
        <v>0.59</v>
      </c>
      <c r="I32" t="n">
        <v>10</v>
      </c>
      <c r="J32" t="n">
        <v>256.09</v>
      </c>
      <c r="K32" t="n">
        <v>58.47</v>
      </c>
      <c r="L32" t="n">
        <v>8.5</v>
      </c>
      <c r="M32" t="n">
        <v>8</v>
      </c>
      <c r="N32" t="n">
        <v>64.11</v>
      </c>
      <c r="O32" t="n">
        <v>31818.02</v>
      </c>
      <c r="P32" t="n">
        <v>100.78</v>
      </c>
      <c r="Q32" t="n">
        <v>605.91</v>
      </c>
      <c r="R32" t="n">
        <v>29.63</v>
      </c>
      <c r="S32" t="n">
        <v>21.88</v>
      </c>
      <c r="T32" t="n">
        <v>2840.8</v>
      </c>
      <c r="U32" t="n">
        <v>0.74</v>
      </c>
      <c r="V32" t="n">
        <v>0.85</v>
      </c>
      <c r="W32" t="n">
        <v>1.01</v>
      </c>
      <c r="X32" t="n">
        <v>0.18</v>
      </c>
      <c r="Y32" t="n">
        <v>1</v>
      </c>
      <c r="Z32" t="n">
        <v>10</v>
      </c>
      <c r="AA32" t="n">
        <v>80.7787924009294</v>
      </c>
      <c r="AB32" t="n">
        <v>110.5251074717142</v>
      </c>
      <c r="AC32" t="n">
        <v>99.97674633760465</v>
      </c>
      <c r="AD32" t="n">
        <v>80778.79240092941</v>
      </c>
      <c r="AE32" t="n">
        <v>110525.1074717142</v>
      </c>
      <c r="AF32" t="n">
        <v>2.151949727088225e-06</v>
      </c>
      <c r="AG32" t="n">
        <v>0.1089583333333333</v>
      </c>
      <c r="AH32" t="n">
        <v>99976.74633760465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9.560700000000001</v>
      </c>
      <c r="E33" t="n">
        <v>10.46</v>
      </c>
      <c r="F33" t="n">
        <v>7.23</v>
      </c>
      <c r="G33" t="n">
        <v>43.38</v>
      </c>
      <c r="H33" t="n">
        <v>0.61</v>
      </c>
      <c r="I33" t="n">
        <v>10</v>
      </c>
      <c r="J33" t="n">
        <v>256.54</v>
      </c>
      <c r="K33" t="n">
        <v>58.47</v>
      </c>
      <c r="L33" t="n">
        <v>8.75</v>
      </c>
      <c r="M33" t="n">
        <v>8</v>
      </c>
      <c r="N33" t="n">
        <v>64.31999999999999</v>
      </c>
      <c r="O33" t="n">
        <v>31874.43</v>
      </c>
      <c r="P33" t="n">
        <v>100.17</v>
      </c>
      <c r="Q33" t="n">
        <v>605.84</v>
      </c>
      <c r="R33" t="n">
        <v>29.5</v>
      </c>
      <c r="S33" t="n">
        <v>21.88</v>
      </c>
      <c r="T33" t="n">
        <v>2776.09</v>
      </c>
      <c r="U33" t="n">
        <v>0.74</v>
      </c>
      <c r="V33" t="n">
        <v>0.86</v>
      </c>
      <c r="W33" t="n">
        <v>1</v>
      </c>
      <c r="X33" t="n">
        <v>0.17</v>
      </c>
      <c r="Y33" t="n">
        <v>1</v>
      </c>
      <c r="Z33" t="n">
        <v>10</v>
      </c>
      <c r="AA33" t="n">
        <v>80.36080378276331</v>
      </c>
      <c r="AB33" t="n">
        <v>109.9531970039832</v>
      </c>
      <c r="AC33" t="n">
        <v>99.45941820223238</v>
      </c>
      <c r="AD33" t="n">
        <v>80360.80378276331</v>
      </c>
      <c r="AE33" t="n">
        <v>109953.1970039832</v>
      </c>
      <c r="AF33" t="n">
        <v>2.153075730273281e-06</v>
      </c>
      <c r="AG33" t="n">
        <v>0.1089583333333333</v>
      </c>
      <c r="AH33" t="n">
        <v>99459.41820223238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9.616899999999999</v>
      </c>
      <c r="E34" t="n">
        <v>10.4</v>
      </c>
      <c r="F34" t="n">
        <v>7.22</v>
      </c>
      <c r="G34" t="n">
        <v>48.11</v>
      </c>
      <c r="H34" t="n">
        <v>0.62</v>
      </c>
      <c r="I34" t="n">
        <v>9</v>
      </c>
      <c r="J34" t="n">
        <v>257</v>
      </c>
      <c r="K34" t="n">
        <v>58.47</v>
      </c>
      <c r="L34" t="n">
        <v>9</v>
      </c>
      <c r="M34" t="n">
        <v>7</v>
      </c>
      <c r="N34" t="n">
        <v>64.53</v>
      </c>
      <c r="O34" t="n">
        <v>31931.04</v>
      </c>
      <c r="P34" t="n">
        <v>99.34</v>
      </c>
      <c r="Q34" t="n">
        <v>605.85</v>
      </c>
      <c r="R34" t="n">
        <v>29.17</v>
      </c>
      <c r="S34" t="n">
        <v>21.88</v>
      </c>
      <c r="T34" t="n">
        <v>2614.32</v>
      </c>
      <c r="U34" t="n">
        <v>0.75</v>
      </c>
      <c r="V34" t="n">
        <v>0.86</v>
      </c>
      <c r="W34" t="n">
        <v>1</v>
      </c>
      <c r="X34" t="n">
        <v>0.16</v>
      </c>
      <c r="Y34" t="n">
        <v>1</v>
      </c>
      <c r="Z34" t="n">
        <v>10</v>
      </c>
      <c r="AA34" t="n">
        <v>79.40169865128921</v>
      </c>
      <c r="AB34" t="n">
        <v>108.6409070503689</v>
      </c>
      <c r="AC34" t="n">
        <v>98.27237135998007</v>
      </c>
      <c r="AD34" t="n">
        <v>79401.6986512892</v>
      </c>
      <c r="AE34" t="n">
        <v>108640.9070503689</v>
      </c>
      <c r="AF34" t="n">
        <v>2.165732006073312e-06</v>
      </c>
      <c r="AG34" t="n">
        <v>0.1083333333333333</v>
      </c>
      <c r="AH34" t="n">
        <v>98272.37135998007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9.609999999999999</v>
      </c>
      <c r="E35" t="n">
        <v>10.41</v>
      </c>
      <c r="F35" t="n">
        <v>7.22</v>
      </c>
      <c r="G35" t="n">
        <v>48.16</v>
      </c>
      <c r="H35" t="n">
        <v>0.64</v>
      </c>
      <c r="I35" t="n">
        <v>9</v>
      </c>
      <c r="J35" t="n">
        <v>257.46</v>
      </c>
      <c r="K35" t="n">
        <v>58.47</v>
      </c>
      <c r="L35" t="n">
        <v>9.25</v>
      </c>
      <c r="M35" t="n">
        <v>7</v>
      </c>
      <c r="N35" t="n">
        <v>64.73999999999999</v>
      </c>
      <c r="O35" t="n">
        <v>31987.61</v>
      </c>
      <c r="P35" t="n">
        <v>99.45999999999999</v>
      </c>
      <c r="Q35" t="n">
        <v>605.87</v>
      </c>
      <c r="R35" t="n">
        <v>29.28</v>
      </c>
      <c r="S35" t="n">
        <v>21.88</v>
      </c>
      <c r="T35" t="n">
        <v>2670.77</v>
      </c>
      <c r="U35" t="n">
        <v>0.75</v>
      </c>
      <c r="V35" t="n">
        <v>0.86</v>
      </c>
      <c r="W35" t="n">
        <v>1.01</v>
      </c>
      <c r="X35" t="n">
        <v>0.17</v>
      </c>
      <c r="Y35" t="n">
        <v>1</v>
      </c>
      <c r="Z35" t="n">
        <v>10</v>
      </c>
      <c r="AA35" t="n">
        <v>79.52557243914418</v>
      </c>
      <c r="AB35" t="n">
        <v>108.8103966318378</v>
      </c>
      <c r="AC35" t="n">
        <v>98.42568509367381</v>
      </c>
      <c r="AD35" t="n">
        <v>79525.57243914419</v>
      </c>
      <c r="AE35" t="n">
        <v>108810.3966318378</v>
      </c>
      <c r="AF35" t="n">
        <v>2.164178121677934e-06</v>
      </c>
      <c r="AG35" t="n">
        <v>0.1084375</v>
      </c>
      <c r="AH35" t="n">
        <v>98425.6850936738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9.616899999999999</v>
      </c>
      <c r="E36" t="n">
        <v>10.4</v>
      </c>
      <c r="F36" t="n">
        <v>7.22</v>
      </c>
      <c r="G36" t="n">
        <v>48.11</v>
      </c>
      <c r="H36" t="n">
        <v>0.66</v>
      </c>
      <c r="I36" t="n">
        <v>9</v>
      </c>
      <c r="J36" t="n">
        <v>257.92</v>
      </c>
      <c r="K36" t="n">
        <v>58.47</v>
      </c>
      <c r="L36" t="n">
        <v>9.5</v>
      </c>
      <c r="M36" t="n">
        <v>7</v>
      </c>
      <c r="N36" t="n">
        <v>64.95</v>
      </c>
      <c r="O36" t="n">
        <v>32044.25</v>
      </c>
      <c r="P36" t="n">
        <v>99.16</v>
      </c>
      <c r="Q36" t="n">
        <v>605.86</v>
      </c>
      <c r="R36" t="n">
        <v>29.1</v>
      </c>
      <c r="S36" t="n">
        <v>21.88</v>
      </c>
      <c r="T36" t="n">
        <v>2579.77</v>
      </c>
      <c r="U36" t="n">
        <v>0.75</v>
      </c>
      <c r="V36" t="n">
        <v>0.86</v>
      </c>
      <c r="W36" t="n">
        <v>1</v>
      </c>
      <c r="X36" t="n">
        <v>0.16</v>
      </c>
      <c r="Y36" t="n">
        <v>1</v>
      </c>
      <c r="Z36" t="n">
        <v>10</v>
      </c>
      <c r="AA36" t="n">
        <v>79.29984123964381</v>
      </c>
      <c r="AB36" t="n">
        <v>108.5015412461239</v>
      </c>
      <c r="AC36" t="n">
        <v>98.14630643249102</v>
      </c>
      <c r="AD36" t="n">
        <v>79299.84123964381</v>
      </c>
      <c r="AE36" t="n">
        <v>108501.5412461239</v>
      </c>
      <c r="AF36" t="n">
        <v>2.165732006073312e-06</v>
      </c>
      <c r="AG36" t="n">
        <v>0.1083333333333333</v>
      </c>
      <c r="AH36" t="n">
        <v>98146.30643249102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9.6097</v>
      </c>
      <c r="E37" t="n">
        <v>10.41</v>
      </c>
      <c r="F37" t="n">
        <v>7.22</v>
      </c>
      <c r="G37" t="n">
        <v>48.16</v>
      </c>
      <c r="H37" t="n">
        <v>0.67</v>
      </c>
      <c r="I37" t="n">
        <v>9</v>
      </c>
      <c r="J37" t="n">
        <v>258.38</v>
      </c>
      <c r="K37" t="n">
        <v>58.47</v>
      </c>
      <c r="L37" t="n">
        <v>9.75</v>
      </c>
      <c r="M37" t="n">
        <v>7</v>
      </c>
      <c r="N37" t="n">
        <v>65.16</v>
      </c>
      <c r="O37" t="n">
        <v>32100.97</v>
      </c>
      <c r="P37" t="n">
        <v>97.7</v>
      </c>
      <c r="Q37" t="n">
        <v>605.84</v>
      </c>
      <c r="R37" t="n">
        <v>29.38</v>
      </c>
      <c r="S37" t="n">
        <v>21.88</v>
      </c>
      <c r="T37" t="n">
        <v>2721.24</v>
      </c>
      <c r="U37" t="n">
        <v>0.74</v>
      </c>
      <c r="V37" t="n">
        <v>0.86</v>
      </c>
      <c r="W37" t="n">
        <v>1</v>
      </c>
      <c r="X37" t="n">
        <v>0.17</v>
      </c>
      <c r="Y37" t="n">
        <v>1</v>
      </c>
      <c r="Z37" t="n">
        <v>10</v>
      </c>
      <c r="AA37" t="n">
        <v>78.53130828989184</v>
      </c>
      <c r="AB37" t="n">
        <v>107.4500005589929</v>
      </c>
      <c r="AC37" t="n">
        <v>97.1951233126929</v>
      </c>
      <c r="AD37" t="n">
        <v>78531.30828989184</v>
      </c>
      <c r="AE37" t="n">
        <v>107450.0005589929</v>
      </c>
      <c r="AF37" t="n">
        <v>2.164110561486832e-06</v>
      </c>
      <c r="AG37" t="n">
        <v>0.1084375</v>
      </c>
      <c r="AH37" t="n">
        <v>97195.1233126929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9.6837</v>
      </c>
      <c r="E38" t="n">
        <v>10.33</v>
      </c>
      <c r="F38" t="n">
        <v>7.19</v>
      </c>
      <c r="G38" t="n">
        <v>53.94</v>
      </c>
      <c r="H38" t="n">
        <v>0.6899999999999999</v>
      </c>
      <c r="I38" t="n">
        <v>8</v>
      </c>
      <c r="J38" t="n">
        <v>258.84</v>
      </c>
      <c r="K38" t="n">
        <v>58.47</v>
      </c>
      <c r="L38" t="n">
        <v>10</v>
      </c>
      <c r="M38" t="n">
        <v>6</v>
      </c>
      <c r="N38" t="n">
        <v>65.37</v>
      </c>
      <c r="O38" t="n">
        <v>32157.77</v>
      </c>
      <c r="P38" t="n">
        <v>96.68000000000001</v>
      </c>
      <c r="Q38" t="n">
        <v>605.84</v>
      </c>
      <c r="R38" t="n">
        <v>28.39</v>
      </c>
      <c r="S38" t="n">
        <v>21.88</v>
      </c>
      <c r="T38" t="n">
        <v>2230.13</v>
      </c>
      <c r="U38" t="n">
        <v>0.77</v>
      </c>
      <c r="V38" t="n">
        <v>0.86</v>
      </c>
      <c r="W38" t="n">
        <v>1</v>
      </c>
      <c r="X38" t="n">
        <v>0.13</v>
      </c>
      <c r="Y38" t="n">
        <v>1</v>
      </c>
      <c r="Z38" t="n">
        <v>10</v>
      </c>
      <c r="AA38" t="n">
        <v>77.28288916237517</v>
      </c>
      <c r="AB38" t="n">
        <v>105.7418584323607</v>
      </c>
      <c r="AC38" t="n">
        <v>95.65000387323336</v>
      </c>
      <c r="AD38" t="n">
        <v>77282.88916237517</v>
      </c>
      <c r="AE38" t="n">
        <v>105741.8584323607</v>
      </c>
      <c r="AF38" t="n">
        <v>2.180775408625663e-06</v>
      </c>
      <c r="AG38" t="n">
        <v>0.1076041666666667</v>
      </c>
      <c r="AH38" t="n">
        <v>95650.00387323336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9.6891</v>
      </c>
      <c r="E39" t="n">
        <v>10.32</v>
      </c>
      <c r="F39" t="n">
        <v>7.19</v>
      </c>
      <c r="G39" t="n">
        <v>53.9</v>
      </c>
      <c r="H39" t="n">
        <v>0.7</v>
      </c>
      <c r="I39" t="n">
        <v>8</v>
      </c>
      <c r="J39" t="n">
        <v>259.3</v>
      </c>
      <c r="K39" t="n">
        <v>58.47</v>
      </c>
      <c r="L39" t="n">
        <v>10.25</v>
      </c>
      <c r="M39" t="n">
        <v>6</v>
      </c>
      <c r="N39" t="n">
        <v>65.58</v>
      </c>
      <c r="O39" t="n">
        <v>32214.64</v>
      </c>
      <c r="P39" t="n">
        <v>95.89</v>
      </c>
      <c r="Q39" t="n">
        <v>605.84</v>
      </c>
      <c r="R39" t="n">
        <v>28.12</v>
      </c>
      <c r="S39" t="n">
        <v>21.88</v>
      </c>
      <c r="T39" t="n">
        <v>2096.82</v>
      </c>
      <c r="U39" t="n">
        <v>0.78</v>
      </c>
      <c r="V39" t="n">
        <v>0.86</v>
      </c>
      <c r="W39" t="n">
        <v>1</v>
      </c>
      <c r="X39" t="n">
        <v>0.13</v>
      </c>
      <c r="Y39" t="n">
        <v>1</v>
      </c>
      <c r="Z39" t="n">
        <v>10</v>
      </c>
      <c r="AA39" t="n">
        <v>76.79688050648507</v>
      </c>
      <c r="AB39" t="n">
        <v>105.0768799481835</v>
      </c>
      <c r="AC39" t="n">
        <v>95.0484900022827</v>
      </c>
      <c r="AD39" t="n">
        <v>76796.88050648506</v>
      </c>
      <c r="AE39" t="n">
        <v>105076.8799481835</v>
      </c>
      <c r="AF39" t="n">
        <v>2.181991492065523e-06</v>
      </c>
      <c r="AG39" t="n">
        <v>0.1075</v>
      </c>
      <c r="AH39" t="n">
        <v>95048.49000228271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9.6839</v>
      </c>
      <c r="E40" t="n">
        <v>10.33</v>
      </c>
      <c r="F40" t="n">
        <v>7.19</v>
      </c>
      <c r="G40" t="n">
        <v>53.94</v>
      </c>
      <c r="H40" t="n">
        <v>0.72</v>
      </c>
      <c r="I40" t="n">
        <v>8</v>
      </c>
      <c r="J40" t="n">
        <v>259.76</v>
      </c>
      <c r="K40" t="n">
        <v>58.47</v>
      </c>
      <c r="L40" t="n">
        <v>10.5</v>
      </c>
      <c r="M40" t="n">
        <v>6</v>
      </c>
      <c r="N40" t="n">
        <v>65.79000000000001</v>
      </c>
      <c r="O40" t="n">
        <v>32271.6</v>
      </c>
      <c r="P40" t="n">
        <v>95.62</v>
      </c>
      <c r="Q40" t="n">
        <v>605.84</v>
      </c>
      <c r="R40" t="n">
        <v>28.26</v>
      </c>
      <c r="S40" t="n">
        <v>21.88</v>
      </c>
      <c r="T40" t="n">
        <v>2166.96</v>
      </c>
      <c r="U40" t="n">
        <v>0.77</v>
      </c>
      <c r="V40" t="n">
        <v>0.86</v>
      </c>
      <c r="W40" t="n">
        <v>1</v>
      </c>
      <c r="X40" t="n">
        <v>0.13</v>
      </c>
      <c r="Y40" t="n">
        <v>1</v>
      </c>
      <c r="Z40" t="n">
        <v>10</v>
      </c>
      <c r="AA40" t="n">
        <v>76.68565671298209</v>
      </c>
      <c r="AB40" t="n">
        <v>104.9246986470654</v>
      </c>
      <c r="AC40" t="n">
        <v>94.9108326709554</v>
      </c>
      <c r="AD40" t="n">
        <v>76685.65671298209</v>
      </c>
      <c r="AE40" t="n">
        <v>104924.6986470654</v>
      </c>
      <c r="AF40" t="n">
        <v>2.180820448753065e-06</v>
      </c>
      <c r="AG40" t="n">
        <v>0.1076041666666667</v>
      </c>
      <c r="AH40" t="n">
        <v>94910.83267095539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9.6785</v>
      </c>
      <c r="E41" t="n">
        <v>10.33</v>
      </c>
      <c r="F41" t="n">
        <v>7.2</v>
      </c>
      <c r="G41" t="n">
        <v>53.98</v>
      </c>
      <c r="H41" t="n">
        <v>0.74</v>
      </c>
      <c r="I41" t="n">
        <v>8</v>
      </c>
      <c r="J41" t="n">
        <v>260.23</v>
      </c>
      <c r="K41" t="n">
        <v>58.47</v>
      </c>
      <c r="L41" t="n">
        <v>10.75</v>
      </c>
      <c r="M41" t="n">
        <v>6</v>
      </c>
      <c r="N41" t="n">
        <v>66</v>
      </c>
      <c r="O41" t="n">
        <v>32328.64</v>
      </c>
      <c r="P41" t="n">
        <v>94.63</v>
      </c>
      <c r="Q41" t="n">
        <v>605.84</v>
      </c>
      <c r="R41" t="n">
        <v>28.46</v>
      </c>
      <c r="S41" t="n">
        <v>21.88</v>
      </c>
      <c r="T41" t="n">
        <v>2266.04</v>
      </c>
      <c r="U41" t="n">
        <v>0.77</v>
      </c>
      <c r="V41" t="n">
        <v>0.86</v>
      </c>
      <c r="W41" t="n">
        <v>1</v>
      </c>
      <c r="X41" t="n">
        <v>0.14</v>
      </c>
      <c r="Y41" t="n">
        <v>1</v>
      </c>
      <c r="Z41" t="n">
        <v>10</v>
      </c>
      <c r="AA41" t="n">
        <v>76.19989683125348</v>
      </c>
      <c r="AB41" t="n">
        <v>104.2600605466711</v>
      </c>
      <c r="AC41" t="n">
        <v>94.30962669803712</v>
      </c>
      <c r="AD41" t="n">
        <v>76199.89683125349</v>
      </c>
      <c r="AE41" t="n">
        <v>104260.0605466711</v>
      </c>
      <c r="AF41" t="n">
        <v>2.179604365313204e-06</v>
      </c>
      <c r="AG41" t="n">
        <v>0.1076041666666667</v>
      </c>
      <c r="AH41" t="n">
        <v>94309.62669803711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9.68</v>
      </c>
      <c r="E42" t="n">
        <v>10.33</v>
      </c>
      <c r="F42" t="n">
        <v>7.2</v>
      </c>
      <c r="G42" t="n">
        <v>53.97</v>
      </c>
      <c r="H42" t="n">
        <v>0.75</v>
      </c>
      <c r="I42" t="n">
        <v>8</v>
      </c>
      <c r="J42" t="n">
        <v>260.69</v>
      </c>
      <c r="K42" t="n">
        <v>58.47</v>
      </c>
      <c r="L42" t="n">
        <v>11</v>
      </c>
      <c r="M42" t="n">
        <v>6</v>
      </c>
      <c r="N42" t="n">
        <v>66.20999999999999</v>
      </c>
      <c r="O42" t="n">
        <v>32385.75</v>
      </c>
      <c r="P42" t="n">
        <v>93.33</v>
      </c>
      <c r="Q42" t="n">
        <v>605.84</v>
      </c>
      <c r="R42" t="n">
        <v>28.47</v>
      </c>
      <c r="S42" t="n">
        <v>21.88</v>
      </c>
      <c r="T42" t="n">
        <v>2271.01</v>
      </c>
      <c r="U42" t="n">
        <v>0.77</v>
      </c>
      <c r="V42" t="n">
        <v>0.86</v>
      </c>
      <c r="W42" t="n">
        <v>1</v>
      </c>
      <c r="X42" t="n">
        <v>0.14</v>
      </c>
      <c r="Y42" t="n">
        <v>1</v>
      </c>
      <c r="Z42" t="n">
        <v>10</v>
      </c>
      <c r="AA42" t="n">
        <v>75.45755221179975</v>
      </c>
      <c r="AB42" t="n">
        <v>103.2443518884018</v>
      </c>
      <c r="AC42" t="n">
        <v>93.39085584855664</v>
      </c>
      <c r="AD42" t="n">
        <v>75457.55221179975</v>
      </c>
      <c r="AE42" t="n">
        <v>103244.3518884018</v>
      </c>
      <c r="AF42" t="n">
        <v>2.179942166268721e-06</v>
      </c>
      <c r="AG42" t="n">
        <v>0.1076041666666667</v>
      </c>
      <c r="AH42" t="n">
        <v>93390.85584855665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9.7445</v>
      </c>
      <c r="E43" t="n">
        <v>10.26</v>
      </c>
      <c r="F43" t="n">
        <v>7.17</v>
      </c>
      <c r="G43" t="n">
        <v>61.5</v>
      </c>
      <c r="H43" t="n">
        <v>0.77</v>
      </c>
      <c r="I43" t="n">
        <v>7</v>
      </c>
      <c r="J43" t="n">
        <v>261.15</v>
      </c>
      <c r="K43" t="n">
        <v>58.47</v>
      </c>
      <c r="L43" t="n">
        <v>11.25</v>
      </c>
      <c r="M43" t="n">
        <v>5</v>
      </c>
      <c r="N43" t="n">
        <v>66.43000000000001</v>
      </c>
      <c r="O43" t="n">
        <v>32442.95</v>
      </c>
      <c r="P43" t="n">
        <v>92.70999999999999</v>
      </c>
      <c r="Q43" t="n">
        <v>605.84</v>
      </c>
      <c r="R43" t="n">
        <v>27.69</v>
      </c>
      <c r="S43" t="n">
        <v>21.88</v>
      </c>
      <c r="T43" t="n">
        <v>1887.35</v>
      </c>
      <c r="U43" t="n">
        <v>0.79</v>
      </c>
      <c r="V43" t="n">
        <v>0.86</v>
      </c>
      <c r="W43" t="n">
        <v>1</v>
      </c>
      <c r="X43" t="n">
        <v>0.12</v>
      </c>
      <c r="Y43" t="n">
        <v>1</v>
      </c>
      <c r="Z43" t="n">
        <v>10</v>
      </c>
      <c r="AA43" t="n">
        <v>74.53558486969999</v>
      </c>
      <c r="AB43" t="n">
        <v>101.982875496613</v>
      </c>
      <c r="AC43" t="n">
        <v>92.24977299310657</v>
      </c>
      <c r="AD43" t="n">
        <v>74535.58486969999</v>
      </c>
      <c r="AE43" t="n">
        <v>101982.875496613</v>
      </c>
      <c r="AF43" t="n">
        <v>2.194467607355946e-06</v>
      </c>
      <c r="AG43" t="n">
        <v>0.106875</v>
      </c>
      <c r="AH43" t="n">
        <v>92249.77299310657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9.7387</v>
      </c>
      <c r="E44" t="n">
        <v>10.27</v>
      </c>
      <c r="F44" t="n">
        <v>7.18</v>
      </c>
      <c r="G44" t="n">
        <v>61.55</v>
      </c>
      <c r="H44" t="n">
        <v>0.78</v>
      </c>
      <c r="I44" t="n">
        <v>7</v>
      </c>
      <c r="J44" t="n">
        <v>261.62</v>
      </c>
      <c r="K44" t="n">
        <v>58.47</v>
      </c>
      <c r="L44" t="n">
        <v>11.5</v>
      </c>
      <c r="M44" t="n">
        <v>5</v>
      </c>
      <c r="N44" t="n">
        <v>66.64</v>
      </c>
      <c r="O44" t="n">
        <v>32500.22</v>
      </c>
      <c r="P44" t="n">
        <v>93.13</v>
      </c>
      <c r="Q44" t="n">
        <v>605.84</v>
      </c>
      <c r="R44" t="n">
        <v>28.02</v>
      </c>
      <c r="S44" t="n">
        <v>21.88</v>
      </c>
      <c r="T44" t="n">
        <v>2051.13</v>
      </c>
      <c r="U44" t="n">
        <v>0.78</v>
      </c>
      <c r="V44" t="n">
        <v>0.86</v>
      </c>
      <c r="W44" t="n">
        <v>1</v>
      </c>
      <c r="X44" t="n">
        <v>0.12</v>
      </c>
      <c r="Y44" t="n">
        <v>1</v>
      </c>
      <c r="Z44" t="n">
        <v>10</v>
      </c>
      <c r="AA44" t="n">
        <v>74.842844844582</v>
      </c>
      <c r="AB44" t="n">
        <v>102.4032821495998</v>
      </c>
      <c r="AC44" t="n">
        <v>92.63005662517686</v>
      </c>
      <c r="AD44" t="n">
        <v>74842.84484458201</v>
      </c>
      <c r="AE44" t="n">
        <v>102403.2821495998</v>
      </c>
      <c r="AF44" t="n">
        <v>2.19316144366128e-06</v>
      </c>
      <c r="AG44" t="n">
        <v>0.1069791666666667</v>
      </c>
      <c r="AH44" t="n">
        <v>92630.05662517686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9.7326</v>
      </c>
      <c r="E45" t="n">
        <v>10.27</v>
      </c>
      <c r="F45" t="n">
        <v>7.19</v>
      </c>
      <c r="G45" t="n">
        <v>61.6</v>
      </c>
      <c r="H45" t="n">
        <v>0.8</v>
      </c>
      <c r="I45" t="n">
        <v>7</v>
      </c>
      <c r="J45" t="n">
        <v>262.08</v>
      </c>
      <c r="K45" t="n">
        <v>58.47</v>
      </c>
      <c r="L45" t="n">
        <v>11.75</v>
      </c>
      <c r="M45" t="n">
        <v>5</v>
      </c>
      <c r="N45" t="n">
        <v>66.86</v>
      </c>
      <c r="O45" t="n">
        <v>32557.58</v>
      </c>
      <c r="P45" t="n">
        <v>93.55</v>
      </c>
      <c r="Q45" t="n">
        <v>605.84</v>
      </c>
      <c r="R45" t="n">
        <v>28.22</v>
      </c>
      <c r="S45" t="n">
        <v>21.88</v>
      </c>
      <c r="T45" t="n">
        <v>2152.76</v>
      </c>
      <c r="U45" t="n">
        <v>0.78</v>
      </c>
      <c r="V45" t="n">
        <v>0.86</v>
      </c>
      <c r="W45" t="n">
        <v>1</v>
      </c>
      <c r="X45" t="n">
        <v>0.13</v>
      </c>
      <c r="Y45" t="n">
        <v>1</v>
      </c>
      <c r="Z45" t="n">
        <v>10</v>
      </c>
      <c r="AA45" t="n">
        <v>75.15240328778012</v>
      </c>
      <c r="AB45" t="n">
        <v>102.8268336683379</v>
      </c>
      <c r="AC45" t="n">
        <v>93.01318498142503</v>
      </c>
      <c r="AD45" t="n">
        <v>75152.40328778012</v>
      </c>
      <c r="AE45" t="n">
        <v>102826.8336683379</v>
      </c>
      <c r="AF45" t="n">
        <v>2.191787719775512e-06</v>
      </c>
      <c r="AG45" t="n">
        <v>0.1069791666666667</v>
      </c>
      <c r="AH45" t="n">
        <v>93013.18498142503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9.7476</v>
      </c>
      <c r="E46" t="n">
        <v>10.26</v>
      </c>
      <c r="F46" t="n">
        <v>7.17</v>
      </c>
      <c r="G46" t="n">
        <v>61.47</v>
      </c>
      <c r="H46" t="n">
        <v>0.8100000000000001</v>
      </c>
      <c r="I46" t="n">
        <v>7</v>
      </c>
      <c r="J46" t="n">
        <v>262.55</v>
      </c>
      <c r="K46" t="n">
        <v>58.47</v>
      </c>
      <c r="L46" t="n">
        <v>12</v>
      </c>
      <c r="M46" t="n">
        <v>4</v>
      </c>
      <c r="N46" t="n">
        <v>67.06999999999999</v>
      </c>
      <c r="O46" t="n">
        <v>32615.02</v>
      </c>
      <c r="P46" t="n">
        <v>92.81999999999999</v>
      </c>
      <c r="Q46" t="n">
        <v>605.84</v>
      </c>
      <c r="R46" t="n">
        <v>27.69</v>
      </c>
      <c r="S46" t="n">
        <v>21.88</v>
      </c>
      <c r="T46" t="n">
        <v>1888.29</v>
      </c>
      <c r="U46" t="n">
        <v>0.79</v>
      </c>
      <c r="V46" t="n">
        <v>0.86</v>
      </c>
      <c r="W46" t="n">
        <v>1</v>
      </c>
      <c r="X46" t="n">
        <v>0.11</v>
      </c>
      <c r="Y46" t="n">
        <v>1</v>
      </c>
      <c r="Z46" t="n">
        <v>10</v>
      </c>
      <c r="AA46" t="n">
        <v>74.57391686097394</v>
      </c>
      <c r="AB46" t="n">
        <v>102.0353230181621</v>
      </c>
      <c r="AC46" t="n">
        <v>92.29721499680961</v>
      </c>
      <c r="AD46" t="n">
        <v>74573.91686097394</v>
      </c>
      <c r="AE46" t="n">
        <v>102035.3230181621</v>
      </c>
      <c r="AF46" t="n">
        <v>2.19516572933068e-06</v>
      </c>
      <c r="AG46" t="n">
        <v>0.106875</v>
      </c>
      <c r="AH46" t="n">
        <v>92297.21499680962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9.7453</v>
      </c>
      <c r="E47" t="n">
        <v>10.26</v>
      </c>
      <c r="F47" t="n">
        <v>7.17</v>
      </c>
      <c r="G47" t="n">
        <v>61.49</v>
      </c>
      <c r="H47" t="n">
        <v>0.83</v>
      </c>
      <c r="I47" t="n">
        <v>7</v>
      </c>
      <c r="J47" t="n">
        <v>263.01</v>
      </c>
      <c r="K47" t="n">
        <v>58.47</v>
      </c>
      <c r="L47" t="n">
        <v>12.25</v>
      </c>
      <c r="M47" t="n">
        <v>3</v>
      </c>
      <c r="N47" t="n">
        <v>67.29000000000001</v>
      </c>
      <c r="O47" t="n">
        <v>32672.53</v>
      </c>
      <c r="P47" t="n">
        <v>91.84</v>
      </c>
      <c r="Q47" t="n">
        <v>605.84</v>
      </c>
      <c r="R47" t="n">
        <v>27.74</v>
      </c>
      <c r="S47" t="n">
        <v>21.88</v>
      </c>
      <c r="T47" t="n">
        <v>1914.16</v>
      </c>
      <c r="U47" t="n">
        <v>0.79</v>
      </c>
      <c r="V47" t="n">
        <v>0.86</v>
      </c>
      <c r="W47" t="n">
        <v>1</v>
      </c>
      <c r="X47" t="n">
        <v>0.12</v>
      </c>
      <c r="Y47" t="n">
        <v>1</v>
      </c>
      <c r="Z47" t="n">
        <v>10</v>
      </c>
      <c r="AA47" t="n">
        <v>74.04380310179846</v>
      </c>
      <c r="AB47" t="n">
        <v>101.3099979858901</v>
      </c>
      <c r="AC47" t="n">
        <v>91.64111396761733</v>
      </c>
      <c r="AD47" t="n">
        <v>74043.80310179846</v>
      </c>
      <c r="AE47" t="n">
        <v>101309.9979858901</v>
      </c>
      <c r="AF47" t="n">
        <v>2.194647767865554e-06</v>
      </c>
      <c r="AG47" t="n">
        <v>0.106875</v>
      </c>
      <c r="AH47" t="n">
        <v>91641.11396761733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9.738899999999999</v>
      </c>
      <c r="E48" t="n">
        <v>10.27</v>
      </c>
      <c r="F48" t="n">
        <v>7.18</v>
      </c>
      <c r="G48" t="n">
        <v>61.55</v>
      </c>
      <c r="H48" t="n">
        <v>0.84</v>
      </c>
      <c r="I48" t="n">
        <v>7</v>
      </c>
      <c r="J48" t="n">
        <v>263.48</v>
      </c>
      <c r="K48" t="n">
        <v>58.47</v>
      </c>
      <c r="L48" t="n">
        <v>12.5</v>
      </c>
      <c r="M48" t="n">
        <v>3</v>
      </c>
      <c r="N48" t="n">
        <v>67.51000000000001</v>
      </c>
      <c r="O48" t="n">
        <v>32730.13</v>
      </c>
      <c r="P48" t="n">
        <v>91.64</v>
      </c>
      <c r="Q48" t="n">
        <v>605.85</v>
      </c>
      <c r="R48" t="n">
        <v>28.04</v>
      </c>
      <c r="S48" t="n">
        <v>21.88</v>
      </c>
      <c r="T48" t="n">
        <v>2063.42</v>
      </c>
      <c r="U48" t="n">
        <v>0.78</v>
      </c>
      <c r="V48" t="n">
        <v>0.86</v>
      </c>
      <c r="W48" t="n">
        <v>1</v>
      </c>
      <c r="X48" t="n">
        <v>0.12</v>
      </c>
      <c r="Y48" t="n">
        <v>1</v>
      </c>
      <c r="Z48" t="n">
        <v>10</v>
      </c>
      <c r="AA48" t="n">
        <v>74.00875743435235</v>
      </c>
      <c r="AB48" t="n">
        <v>101.2620469575846</v>
      </c>
      <c r="AC48" t="n">
        <v>91.59773931815361</v>
      </c>
      <c r="AD48" t="n">
        <v>74008.75743435234</v>
      </c>
      <c r="AE48" t="n">
        <v>101262.0469575846</v>
      </c>
      <c r="AF48" t="n">
        <v>2.193206483788682e-06</v>
      </c>
      <c r="AG48" t="n">
        <v>0.1069791666666667</v>
      </c>
      <c r="AH48" t="n">
        <v>91597.73931815362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9.7363</v>
      </c>
      <c r="E49" t="n">
        <v>10.27</v>
      </c>
      <c r="F49" t="n">
        <v>7.18</v>
      </c>
      <c r="G49" t="n">
        <v>61.57</v>
      </c>
      <c r="H49" t="n">
        <v>0.86</v>
      </c>
      <c r="I49" t="n">
        <v>7</v>
      </c>
      <c r="J49" t="n">
        <v>263.95</v>
      </c>
      <c r="K49" t="n">
        <v>58.47</v>
      </c>
      <c r="L49" t="n">
        <v>12.75</v>
      </c>
      <c r="M49" t="n">
        <v>3</v>
      </c>
      <c r="N49" t="n">
        <v>67.72</v>
      </c>
      <c r="O49" t="n">
        <v>32787.82</v>
      </c>
      <c r="P49" t="n">
        <v>91.25</v>
      </c>
      <c r="Q49" t="n">
        <v>605.84</v>
      </c>
      <c r="R49" t="n">
        <v>28.07</v>
      </c>
      <c r="S49" t="n">
        <v>21.88</v>
      </c>
      <c r="T49" t="n">
        <v>2075.27</v>
      </c>
      <c r="U49" t="n">
        <v>0.78</v>
      </c>
      <c r="V49" t="n">
        <v>0.86</v>
      </c>
      <c r="W49" t="n">
        <v>1</v>
      </c>
      <c r="X49" t="n">
        <v>0.13</v>
      </c>
      <c r="Y49" t="n">
        <v>1</v>
      </c>
      <c r="Z49" t="n">
        <v>10</v>
      </c>
      <c r="AA49" t="n">
        <v>73.81001155788475</v>
      </c>
      <c r="AB49" t="n">
        <v>100.9901140813526</v>
      </c>
      <c r="AC49" t="n">
        <v>91.35175933396884</v>
      </c>
      <c r="AD49" t="n">
        <v>73810.01155788475</v>
      </c>
      <c r="AE49" t="n">
        <v>100990.1140813526</v>
      </c>
      <c r="AF49" t="n">
        <v>2.192620962132454e-06</v>
      </c>
      <c r="AG49" t="n">
        <v>0.1069791666666667</v>
      </c>
      <c r="AH49" t="n">
        <v>91351.75933396885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9.741099999999999</v>
      </c>
      <c r="E50" t="n">
        <v>10.27</v>
      </c>
      <c r="F50" t="n">
        <v>7.18</v>
      </c>
      <c r="G50" t="n">
        <v>61.53</v>
      </c>
      <c r="H50" t="n">
        <v>0.87</v>
      </c>
      <c r="I50" t="n">
        <v>7</v>
      </c>
      <c r="J50" t="n">
        <v>264.42</v>
      </c>
      <c r="K50" t="n">
        <v>58.47</v>
      </c>
      <c r="L50" t="n">
        <v>13</v>
      </c>
      <c r="M50" t="n">
        <v>3</v>
      </c>
      <c r="N50" t="n">
        <v>67.94</v>
      </c>
      <c r="O50" t="n">
        <v>32845.58</v>
      </c>
      <c r="P50" t="n">
        <v>90.54000000000001</v>
      </c>
      <c r="Q50" t="n">
        <v>605.88</v>
      </c>
      <c r="R50" t="n">
        <v>27.81</v>
      </c>
      <c r="S50" t="n">
        <v>21.88</v>
      </c>
      <c r="T50" t="n">
        <v>1948.86</v>
      </c>
      <c r="U50" t="n">
        <v>0.79</v>
      </c>
      <c r="V50" t="n">
        <v>0.86</v>
      </c>
      <c r="W50" t="n">
        <v>1</v>
      </c>
      <c r="X50" t="n">
        <v>0.12</v>
      </c>
      <c r="Y50" t="n">
        <v>1</v>
      </c>
      <c r="Z50" t="n">
        <v>10</v>
      </c>
      <c r="AA50" t="n">
        <v>73.37796099521861</v>
      </c>
      <c r="AB50" t="n">
        <v>100.3989634407874</v>
      </c>
      <c r="AC50" t="n">
        <v>90.81702728085396</v>
      </c>
      <c r="AD50" t="n">
        <v>73377.96099521861</v>
      </c>
      <c r="AE50" t="n">
        <v>100398.9634407874</v>
      </c>
      <c r="AF50" t="n">
        <v>2.193701925190107e-06</v>
      </c>
      <c r="AG50" t="n">
        <v>0.1069791666666667</v>
      </c>
      <c r="AH50" t="n">
        <v>90817.02728085396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9.813499999999999</v>
      </c>
      <c r="E51" t="n">
        <v>10.19</v>
      </c>
      <c r="F51" t="n">
        <v>7.15</v>
      </c>
      <c r="G51" t="n">
        <v>71.5</v>
      </c>
      <c r="H51" t="n">
        <v>0.89</v>
      </c>
      <c r="I51" t="n">
        <v>6</v>
      </c>
      <c r="J51" t="n">
        <v>264.89</v>
      </c>
      <c r="K51" t="n">
        <v>58.47</v>
      </c>
      <c r="L51" t="n">
        <v>13.25</v>
      </c>
      <c r="M51" t="n">
        <v>2</v>
      </c>
      <c r="N51" t="n">
        <v>68.16</v>
      </c>
      <c r="O51" t="n">
        <v>32903.43</v>
      </c>
      <c r="P51" t="n">
        <v>89.47</v>
      </c>
      <c r="Q51" t="n">
        <v>605.84</v>
      </c>
      <c r="R51" t="n">
        <v>27.03</v>
      </c>
      <c r="S51" t="n">
        <v>21.88</v>
      </c>
      <c r="T51" t="n">
        <v>1563.01</v>
      </c>
      <c r="U51" t="n">
        <v>0.8100000000000001</v>
      </c>
      <c r="V51" t="n">
        <v>0.87</v>
      </c>
      <c r="W51" t="n">
        <v>1</v>
      </c>
      <c r="X51" t="n">
        <v>0.09</v>
      </c>
      <c r="Y51" t="n">
        <v>1</v>
      </c>
      <c r="Z51" t="n">
        <v>10</v>
      </c>
      <c r="AA51" t="n">
        <v>72.16876183646465</v>
      </c>
      <c r="AB51" t="n">
        <v>98.74448380567921</v>
      </c>
      <c r="AC51" t="n">
        <v>89.32044886004319</v>
      </c>
      <c r="AD51" t="n">
        <v>72168.76183646465</v>
      </c>
      <c r="AE51" t="n">
        <v>98744.48380567921</v>
      </c>
      <c r="AF51" t="n">
        <v>2.21000645130972e-06</v>
      </c>
      <c r="AG51" t="n">
        <v>0.1061458333333333</v>
      </c>
      <c r="AH51" t="n">
        <v>89320.44886004318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9.8058</v>
      </c>
      <c r="E52" t="n">
        <v>10.2</v>
      </c>
      <c r="F52" t="n">
        <v>7.16</v>
      </c>
      <c r="G52" t="n">
        <v>71.58</v>
      </c>
      <c r="H52" t="n">
        <v>0.91</v>
      </c>
      <c r="I52" t="n">
        <v>6</v>
      </c>
      <c r="J52" t="n">
        <v>265.36</v>
      </c>
      <c r="K52" t="n">
        <v>58.47</v>
      </c>
      <c r="L52" t="n">
        <v>13.5</v>
      </c>
      <c r="M52" t="n">
        <v>1</v>
      </c>
      <c r="N52" t="n">
        <v>68.38</v>
      </c>
      <c r="O52" t="n">
        <v>32961.36</v>
      </c>
      <c r="P52" t="n">
        <v>89.70999999999999</v>
      </c>
      <c r="Q52" t="n">
        <v>605.84</v>
      </c>
      <c r="R52" t="n">
        <v>27.16</v>
      </c>
      <c r="S52" t="n">
        <v>21.88</v>
      </c>
      <c r="T52" t="n">
        <v>1626.75</v>
      </c>
      <c r="U52" t="n">
        <v>0.8100000000000001</v>
      </c>
      <c r="V52" t="n">
        <v>0.86</v>
      </c>
      <c r="W52" t="n">
        <v>1</v>
      </c>
      <c r="X52" t="n">
        <v>0.1</v>
      </c>
      <c r="Y52" t="n">
        <v>1</v>
      </c>
      <c r="Z52" t="n">
        <v>10</v>
      </c>
      <c r="AA52" t="n">
        <v>72.38623108009232</v>
      </c>
      <c r="AB52" t="n">
        <v>99.04203481887632</v>
      </c>
      <c r="AC52" t="n">
        <v>89.58960202215633</v>
      </c>
      <c r="AD52" t="n">
        <v>72386.23108009232</v>
      </c>
      <c r="AE52" t="n">
        <v>99042.03481887632</v>
      </c>
      <c r="AF52" t="n">
        <v>2.208272406404734e-06</v>
      </c>
      <c r="AG52" t="n">
        <v>0.10625</v>
      </c>
      <c r="AH52" t="n">
        <v>89589.60202215632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9.801299999999999</v>
      </c>
      <c r="E53" t="n">
        <v>10.2</v>
      </c>
      <c r="F53" t="n">
        <v>7.16</v>
      </c>
      <c r="G53" t="n">
        <v>71.62</v>
      </c>
      <c r="H53" t="n">
        <v>0.92</v>
      </c>
      <c r="I53" t="n">
        <v>6</v>
      </c>
      <c r="J53" t="n">
        <v>265.83</v>
      </c>
      <c r="K53" t="n">
        <v>58.47</v>
      </c>
      <c r="L53" t="n">
        <v>13.75</v>
      </c>
      <c r="M53" t="n">
        <v>0</v>
      </c>
      <c r="N53" t="n">
        <v>68.59999999999999</v>
      </c>
      <c r="O53" t="n">
        <v>33019.37</v>
      </c>
      <c r="P53" t="n">
        <v>89.92</v>
      </c>
      <c r="Q53" t="n">
        <v>605.88</v>
      </c>
      <c r="R53" t="n">
        <v>27.17</v>
      </c>
      <c r="S53" t="n">
        <v>21.88</v>
      </c>
      <c r="T53" t="n">
        <v>1631.2</v>
      </c>
      <c r="U53" t="n">
        <v>0.8100000000000001</v>
      </c>
      <c r="V53" t="n">
        <v>0.86</v>
      </c>
      <c r="W53" t="n">
        <v>1.01</v>
      </c>
      <c r="X53" t="n">
        <v>0.1</v>
      </c>
      <c r="Y53" t="n">
        <v>1</v>
      </c>
      <c r="Z53" t="n">
        <v>10</v>
      </c>
      <c r="AA53" t="n">
        <v>72.53516214536981</v>
      </c>
      <c r="AB53" t="n">
        <v>99.24580887276379</v>
      </c>
      <c r="AC53" t="n">
        <v>89.77392816633952</v>
      </c>
      <c r="AD53" t="n">
        <v>72535.16214536982</v>
      </c>
      <c r="AE53" t="n">
        <v>99245.8088727638</v>
      </c>
      <c r="AF53" t="n">
        <v>2.207259003538183e-06</v>
      </c>
      <c r="AG53" t="n">
        <v>0.10625</v>
      </c>
      <c r="AH53" t="n">
        <v>89773.92816633952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9.785500000000001</v>
      </c>
      <c r="E2" t="n">
        <v>10.22</v>
      </c>
      <c r="F2" t="n">
        <v>7.8</v>
      </c>
      <c r="G2" t="n">
        <v>12.65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35</v>
      </c>
      <c r="N2" t="n">
        <v>8.25</v>
      </c>
      <c r="O2" t="n">
        <v>9054.6</v>
      </c>
      <c r="P2" t="n">
        <v>49.8</v>
      </c>
      <c r="Q2" t="n">
        <v>605.89</v>
      </c>
      <c r="R2" t="n">
        <v>47.04</v>
      </c>
      <c r="S2" t="n">
        <v>21.88</v>
      </c>
      <c r="T2" t="n">
        <v>11412.78</v>
      </c>
      <c r="U2" t="n">
        <v>0.47</v>
      </c>
      <c r="V2" t="n">
        <v>0.79</v>
      </c>
      <c r="W2" t="n">
        <v>1.06</v>
      </c>
      <c r="X2" t="n">
        <v>0.74</v>
      </c>
      <c r="Y2" t="n">
        <v>1</v>
      </c>
      <c r="Z2" t="n">
        <v>10</v>
      </c>
      <c r="AA2" t="n">
        <v>42.26275155517391</v>
      </c>
      <c r="AB2" t="n">
        <v>57.8257611787799</v>
      </c>
      <c r="AC2" t="n">
        <v>52.30695169085421</v>
      </c>
      <c r="AD2" t="n">
        <v>42262.75155517391</v>
      </c>
      <c r="AE2" t="n">
        <v>57825.7611787799</v>
      </c>
      <c r="AF2" t="n">
        <v>2.683962618635757e-06</v>
      </c>
      <c r="AG2" t="n">
        <v>0.1064583333333333</v>
      </c>
      <c r="AH2" t="n">
        <v>52306.95169085421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10.1306</v>
      </c>
      <c r="E3" t="n">
        <v>9.869999999999999</v>
      </c>
      <c r="F3" t="n">
        <v>7.59</v>
      </c>
      <c r="G3" t="n">
        <v>16.27</v>
      </c>
      <c r="H3" t="n">
        <v>0.3</v>
      </c>
      <c r="I3" t="n">
        <v>28</v>
      </c>
      <c r="J3" t="n">
        <v>71.81</v>
      </c>
      <c r="K3" t="n">
        <v>32.27</v>
      </c>
      <c r="L3" t="n">
        <v>1.25</v>
      </c>
      <c r="M3" t="n">
        <v>26</v>
      </c>
      <c r="N3" t="n">
        <v>8.289999999999999</v>
      </c>
      <c r="O3" t="n">
        <v>9090.98</v>
      </c>
      <c r="P3" t="n">
        <v>46.19</v>
      </c>
      <c r="Q3" t="n">
        <v>605.9299999999999</v>
      </c>
      <c r="R3" t="n">
        <v>40.85</v>
      </c>
      <c r="S3" t="n">
        <v>21.88</v>
      </c>
      <c r="T3" t="n">
        <v>8363.629999999999</v>
      </c>
      <c r="U3" t="n">
        <v>0.54</v>
      </c>
      <c r="V3" t="n">
        <v>0.8100000000000001</v>
      </c>
      <c r="W3" t="n">
        <v>1.03</v>
      </c>
      <c r="X3" t="n">
        <v>0.53</v>
      </c>
      <c r="Y3" t="n">
        <v>1</v>
      </c>
      <c r="Z3" t="n">
        <v>10</v>
      </c>
      <c r="AA3" t="n">
        <v>38.60996189412504</v>
      </c>
      <c r="AB3" t="n">
        <v>52.82785321468533</v>
      </c>
      <c r="AC3" t="n">
        <v>47.78603704833358</v>
      </c>
      <c r="AD3" t="n">
        <v>38609.96189412504</v>
      </c>
      <c r="AE3" t="n">
        <v>52827.85321468533</v>
      </c>
      <c r="AF3" t="n">
        <v>2.778616494236513e-06</v>
      </c>
      <c r="AG3" t="n">
        <v>0.1028125</v>
      </c>
      <c r="AH3" t="n">
        <v>47786.03704833358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10.2981</v>
      </c>
      <c r="E4" t="n">
        <v>9.710000000000001</v>
      </c>
      <c r="F4" t="n">
        <v>7.51</v>
      </c>
      <c r="G4" t="n">
        <v>19.59</v>
      </c>
      <c r="H4" t="n">
        <v>0.36</v>
      </c>
      <c r="I4" t="n">
        <v>23</v>
      </c>
      <c r="J4" t="n">
        <v>72.11</v>
      </c>
      <c r="K4" t="n">
        <v>32.27</v>
      </c>
      <c r="L4" t="n">
        <v>1.5</v>
      </c>
      <c r="M4" t="n">
        <v>11</v>
      </c>
      <c r="N4" t="n">
        <v>8.34</v>
      </c>
      <c r="O4" t="n">
        <v>9127.379999999999</v>
      </c>
      <c r="P4" t="n">
        <v>43.89</v>
      </c>
      <c r="Q4" t="n">
        <v>605.9299999999999</v>
      </c>
      <c r="R4" t="n">
        <v>37.85</v>
      </c>
      <c r="S4" t="n">
        <v>21.88</v>
      </c>
      <c r="T4" t="n">
        <v>6885.64</v>
      </c>
      <c r="U4" t="n">
        <v>0.58</v>
      </c>
      <c r="V4" t="n">
        <v>0.82</v>
      </c>
      <c r="W4" t="n">
        <v>1.04</v>
      </c>
      <c r="X4" t="n">
        <v>0.45</v>
      </c>
      <c r="Y4" t="n">
        <v>1</v>
      </c>
      <c r="Z4" t="n">
        <v>10</v>
      </c>
      <c r="AA4" t="n">
        <v>36.66965257726326</v>
      </c>
      <c r="AB4" t="n">
        <v>50.17303640696222</v>
      </c>
      <c r="AC4" t="n">
        <v>45.38459223067287</v>
      </c>
      <c r="AD4" t="n">
        <v>36669.65257726327</v>
      </c>
      <c r="AE4" t="n">
        <v>50173.03640696222</v>
      </c>
      <c r="AF4" t="n">
        <v>2.824558320267017e-06</v>
      </c>
      <c r="AG4" t="n">
        <v>0.1011458333333333</v>
      </c>
      <c r="AH4" t="n">
        <v>45384.59223067287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10.314</v>
      </c>
      <c r="E5" t="n">
        <v>9.699999999999999</v>
      </c>
      <c r="F5" t="n">
        <v>7.51</v>
      </c>
      <c r="G5" t="n">
        <v>20.48</v>
      </c>
      <c r="H5" t="n">
        <v>0.42</v>
      </c>
      <c r="I5" t="n">
        <v>22</v>
      </c>
      <c r="J5" t="n">
        <v>72.40000000000001</v>
      </c>
      <c r="K5" t="n">
        <v>32.27</v>
      </c>
      <c r="L5" t="n">
        <v>1.75</v>
      </c>
      <c r="M5" t="n">
        <v>1</v>
      </c>
      <c r="N5" t="n">
        <v>8.380000000000001</v>
      </c>
      <c r="O5" t="n">
        <v>9163.799999999999</v>
      </c>
      <c r="P5" t="n">
        <v>43.18</v>
      </c>
      <c r="Q5" t="n">
        <v>605.88</v>
      </c>
      <c r="R5" t="n">
        <v>37.39</v>
      </c>
      <c r="S5" t="n">
        <v>21.88</v>
      </c>
      <c r="T5" t="n">
        <v>6663.78</v>
      </c>
      <c r="U5" t="n">
        <v>0.59</v>
      </c>
      <c r="V5" t="n">
        <v>0.82</v>
      </c>
      <c r="W5" t="n">
        <v>1.05</v>
      </c>
      <c r="X5" t="n">
        <v>0.45</v>
      </c>
      <c r="Y5" t="n">
        <v>1</v>
      </c>
      <c r="Z5" t="n">
        <v>10</v>
      </c>
      <c r="AA5" t="n">
        <v>36.24115340102728</v>
      </c>
      <c r="AB5" t="n">
        <v>49.58674492998949</v>
      </c>
      <c r="AC5" t="n">
        <v>44.85425558939542</v>
      </c>
      <c r="AD5" t="n">
        <v>36241.15340102728</v>
      </c>
      <c r="AE5" t="n">
        <v>49586.74492998949</v>
      </c>
      <c r="AF5" t="n">
        <v>2.828919365245435e-06</v>
      </c>
      <c r="AG5" t="n">
        <v>0.1010416666666667</v>
      </c>
      <c r="AH5" t="n">
        <v>44854.25558939542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10.3164</v>
      </c>
      <c r="E6" t="n">
        <v>9.69</v>
      </c>
      <c r="F6" t="n">
        <v>7.51</v>
      </c>
      <c r="G6" t="n">
        <v>20.47</v>
      </c>
      <c r="H6" t="n">
        <v>0.48</v>
      </c>
      <c r="I6" t="n">
        <v>22</v>
      </c>
      <c r="J6" t="n">
        <v>72.7</v>
      </c>
      <c r="K6" t="n">
        <v>32.27</v>
      </c>
      <c r="L6" t="n">
        <v>2</v>
      </c>
      <c r="M6" t="n">
        <v>0</v>
      </c>
      <c r="N6" t="n">
        <v>8.43</v>
      </c>
      <c r="O6" t="n">
        <v>9200.25</v>
      </c>
      <c r="P6" t="n">
        <v>43.32</v>
      </c>
      <c r="Q6" t="n">
        <v>605.84</v>
      </c>
      <c r="R6" t="n">
        <v>37.31</v>
      </c>
      <c r="S6" t="n">
        <v>21.88</v>
      </c>
      <c r="T6" t="n">
        <v>6620.2</v>
      </c>
      <c r="U6" t="n">
        <v>0.59</v>
      </c>
      <c r="V6" t="n">
        <v>0.82</v>
      </c>
      <c r="W6" t="n">
        <v>1.05</v>
      </c>
      <c r="X6" t="n">
        <v>0.45</v>
      </c>
      <c r="Y6" t="n">
        <v>1</v>
      </c>
      <c r="Z6" t="n">
        <v>10</v>
      </c>
      <c r="AA6" t="n">
        <v>36.30675108215061</v>
      </c>
      <c r="AB6" t="n">
        <v>49.67649857126745</v>
      </c>
      <c r="AC6" t="n">
        <v>44.9354432691201</v>
      </c>
      <c r="AD6" t="n">
        <v>36306.75108215061</v>
      </c>
      <c r="AE6" t="n">
        <v>49676.49857126745</v>
      </c>
      <c r="AF6" t="n">
        <v>2.829577636185573e-06</v>
      </c>
      <c r="AG6" t="n">
        <v>0.1009375</v>
      </c>
      <c r="AH6" t="n">
        <v>44935.4432691201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9.9086</v>
      </c>
      <c r="E2" t="n">
        <v>10.09</v>
      </c>
      <c r="F2" t="n">
        <v>7.93</v>
      </c>
      <c r="G2" t="n">
        <v>11.32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31.09</v>
      </c>
      <c r="Q2" t="n">
        <v>605.84</v>
      </c>
      <c r="R2" t="n">
        <v>49.7</v>
      </c>
      <c r="S2" t="n">
        <v>21.88</v>
      </c>
      <c r="T2" t="n">
        <v>12717.76</v>
      </c>
      <c r="U2" t="n">
        <v>0.44</v>
      </c>
      <c r="V2" t="n">
        <v>0.78</v>
      </c>
      <c r="W2" t="n">
        <v>1.11</v>
      </c>
      <c r="X2" t="n">
        <v>0.87</v>
      </c>
      <c r="Y2" t="n">
        <v>1</v>
      </c>
      <c r="Z2" t="n">
        <v>10</v>
      </c>
      <c r="AA2" t="n">
        <v>28.56837254347969</v>
      </c>
      <c r="AB2" t="n">
        <v>39.08850766154232</v>
      </c>
      <c r="AC2" t="n">
        <v>35.35795535144904</v>
      </c>
      <c r="AD2" t="n">
        <v>28568.37254347969</v>
      </c>
      <c r="AE2" t="n">
        <v>39088.50766154232</v>
      </c>
      <c r="AF2" t="n">
        <v>2.916949508905112e-06</v>
      </c>
      <c r="AG2" t="n">
        <v>0.1051041666666667</v>
      </c>
      <c r="AH2" t="n">
        <v>35357.95535144904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7.9245</v>
      </c>
      <c r="E2" t="n">
        <v>12.62</v>
      </c>
      <c r="F2" t="n">
        <v>8.43</v>
      </c>
      <c r="G2" t="n">
        <v>7.44</v>
      </c>
      <c r="H2" t="n">
        <v>0.12</v>
      </c>
      <c r="I2" t="n">
        <v>68</v>
      </c>
      <c r="J2" t="n">
        <v>141.81</v>
      </c>
      <c r="K2" t="n">
        <v>47.83</v>
      </c>
      <c r="L2" t="n">
        <v>1</v>
      </c>
      <c r="M2" t="n">
        <v>66</v>
      </c>
      <c r="N2" t="n">
        <v>22.98</v>
      </c>
      <c r="O2" t="n">
        <v>17723.39</v>
      </c>
      <c r="P2" t="n">
        <v>93.45</v>
      </c>
      <c r="Q2" t="n">
        <v>606.0700000000001</v>
      </c>
      <c r="R2" t="n">
        <v>66.59</v>
      </c>
      <c r="S2" t="n">
        <v>21.88</v>
      </c>
      <c r="T2" t="n">
        <v>21033.29</v>
      </c>
      <c r="U2" t="n">
        <v>0.33</v>
      </c>
      <c r="V2" t="n">
        <v>0.73</v>
      </c>
      <c r="W2" t="n">
        <v>1.11</v>
      </c>
      <c r="X2" t="n">
        <v>1.37</v>
      </c>
      <c r="Y2" t="n">
        <v>1</v>
      </c>
      <c r="Z2" t="n">
        <v>10</v>
      </c>
      <c r="AA2" t="n">
        <v>89.9734423164243</v>
      </c>
      <c r="AB2" t="n">
        <v>123.1056331254136</v>
      </c>
      <c r="AC2" t="n">
        <v>111.3566042797977</v>
      </c>
      <c r="AD2" t="n">
        <v>89973.44231642429</v>
      </c>
      <c r="AE2" t="n">
        <v>123105.6331254136</v>
      </c>
      <c r="AF2" t="n">
        <v>1.950945142493702e-06</v>
      </c>
      <c r="AG2" t="n">
        <v>0.1314583333333333</v>
      </c>
      <c r="AH2" t="n">
        <v>111356.6042797977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8.4596</v>
      </c>
      <c r="E3" t="n">
        <v>11.82</v>
      </c>
      <c r="F3" t="n">
        <v>8.09</v>
      </c>
      <c r="G3" t="n">
        <v>9.33</v>
      </c>
      <c r="H3" t="n">
        <v>0.16</v>
      </c>
      <c r="I3" t="n">
        <v>52</v>
      </c>
      <c r="J3" t="n">
        <v>142.15</v>
      </c>
      <c r="K3" t="n">
        <v>47.83</v>
      </c>
      <c r="L3" t="n">
        <v>1.25</v>
      </c>
      <c r="M3" t="n">
        <v>50</v>
      </c>
      <c r="N3" t="n">
        <v>23.07</v>
      </c>
      <c r="O3" t="n">
        <v>17765.46</v>
      </c>
      <c r="P3" t="n">
        <v>88.76000000000001</v>
      </c>
      <c r="Q3" t="n">
        <v>605.9400000000001</v>
      </c>
      <c r="R3" t="n">
        <v>56.53</v>
      </c>
      <c r="S3" t="n">
        <v>21.88</v>
      </c>
      <c r="T3" t="n">
        <v>16083.2</v>
      </c>
      <c r="U3" t="n">
        <v>0.39</v>
      </c>
      <c r="V3" t="n">
        <v>0.76</v>
      </c>
      <c r="W3" t="n">
        <v>1.07</v>
      </c>
      <c r="X3" t="n">
        <v>1.03</v>
      </c>
      <c r="Y3" t="n">
        <v>1</v>
      </c>
      <c r="Z3" t="n">
        <v>10</v>
      </c>
      <c r="AA3" t="n">
        <v>80.46948007475086</v>
      </c>
      <c r="AB3" t="n">
        <v>110.1018927011401</v>
      </c>
      <c r="AC3" t="n">
        <v>99.59392259074841</v>
      </c>
      <c r="AD3" t="n">
        <v>80469.48007475086</v>
      </c>
      <c r="AE3" t="n">
        <v>110101.8927011401</v>
      </c>
      <c r="AF3" t="n">
        <v>2.08268225470878e-06</v>
      </c>
      <c r="AG3" t="n">
        <v>0.123125</v>
      </c>
      <c r="AH3" t="n">
        <v>99593.92259074841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8.8179</v>
      </c>
      <c r="E4" t="n">
        <v>11.34</v>
      </c>
      <c r="F4" t="n">
        <v>7.9</v>
      </c>
      <c r="G4" t="n">
        <v>11.28</v>
      </c>
      <c r="H4" t="n">
        <v>0.19</v>
      </c>
      <c r="I4" t="n">
        <v>42</v>
      </c>
      <c r="J4" t="n">
        <v>142.49</v>
      </c>
      <c r="K4" t="n">
        <v>47.83</v>
      </c>
      <c r="L4" t="n">
        <v>1.5</v>
      </c>
      <c r="M4" t="n">
        <v>40</v>
      </c>
      <c r="N4" t="n">
        <v>23.16</v>
      </c>
      <c r="O4" t="n">
        <v>17807.56</v>
      </c>
      <c r="P4" t="n">
        <v>85.66</v>
      </c>
      <c r="Q4" t="n">
        <v>605.98</v>
      </c>
      <c r="R4" t="n">
        <v>50.33</v>
      </c>
      <c r="S4" t="n">
        <v>21.88</v>
      </c>
      <c r="T4" t="n">
        <v>13032.65</v>
      </c>
      <c r="U4" t="n">
        <v>0.43</v>
      </c>
      <c r="V4" t="n">
        <v>0.78</v>
      </c>
      <c r="W4" t="n">
        <v>1.06</v>
      </c>
      <c r="X4" t="n">
        <v>0.84</v>
      </c>
      <c r="Y4" t="n">
        <v>1</v>
      </c>
      <c r="Z4" t="n">
        <v>10</v>
      </c>
      <c r="AA4" t="n">
        <v>74.87095102050935</v>
      </c>
      <c r="AB4" t="n">
        <v>102.4417382594605</v>
      </c>
      <c r="AC4" t="n">
        <v>92.66484253788603</v>
      </c>
      <c r="AD4" t="n">
        <v>74870.95102050935</v>
      </c>
      <c r="AE4" t="n">
        <v>102441.7382594605</v>
      </c>
      <c r="AF4" t="n">
        <v>2.170892696320931e-06</v>
      </c>
      <c r="AG4" t="n">
        <v>0.118125</v>
      </c>
      <c r="AH4" t="n">
        <v>92664.84253788603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9.096399999999999</v>
      </c>
      <c r="E5" t="n">
        <v>10.99</v>
      </c>
      <c r="F5" t="n">
        <v>7.75</v>
      </c>
      <c r="G5" t="n">
        <v>13.29</v>
      </c>
      <c r="H5" t="n">
        <v>0.22</v>
      </c>
      <c r="I5" t="n">
        <v>35</v>
      </c>
      <c r="J5" t="n">
        <v>142.83</v>
      </c>
      <c r="K5" t="n">
        <v>47.83</v>
      </c>
      <c r="L5" t="n">
        <v>1.75</v>
      </c>
      <c r="M5" t="n">
        <v>33</v>
      </c>
      <c r="N5" t="n">
        <v>23.25</v>
      </c>
      <c r="O5" t="n">
        <v>17849.7</v>
      </c>
      <c r="P5" t="n">
        <v>83.06999999999999</v>
      </c>
      <c r="Q5" t="n">
        <v>605.96</v>
      </c>
      <c r="R5" t="n">
        <v>46.13</v>
      </c>
      <c r="S5" t="n">
        <v>21.88</v>
      </c>
      <c r="T5" t="n">
        <v>10968.56</v>
      </c>
      <c r="U5" t="n">
        <v>0.47</v>
      </c>
      <c r="V5" t="n">
        <v>0.8</v>
      </c>
      <c r="W5" t="n">
        <v>1.04</v>
      </c>
      <c r="X5" t="n">
        <v>0.7</v>
      </c>
      <c r="Y5" t="n">
        <v>1</v>
      </c>
      <c r="Z5" t="n">
        <v>10</v>
      </c>
      <c r="AA5" t="n">
        <v>70.71023018970536</v>
      </c>
      <c r="AB5" t="n">
        <v>96.74885646070918</v>
      </c>
      <c r="AC5" t="n">
        <v>87.51528138799587</v>
      </c>
      <c r="AD5" t="n">
        <v>70710.23018970535</v>
      </c>
      <c r="AE5" t="n">
        <v>96748.85646070918</v>
      </c>
      <c r="AF5" t="n">
        <v>2.239457050183572e-06</v>
      </c>
      <c r="AG5" t="n">
        <v>0.1144791666666667</v>
      </c>
      <c r="AH5" t="n">
        <v>87515.28138799587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9.311</v>
      </c>
      <c r="E6" t="n">
        <v>10.74</v>
      </c>
      <c r="F6" t="n">
        <v>7.64</v>
      </c>
      <c r="G6" t="n">
        <v>15.29</v>
      </c>
      <c r="H6" t="n">
        <v>0.25</v>
      </c>
      <c r="I6" t="n">
        <v>30</v>
      </c>
      <c r="J6" t="n">
        <v>143.17</v>
      </c>
      <c r="K6" t="n">
        <v>47.83</v>
      </c>
      <c r="L6" t="n">
        <v>2</v>
      </c>
      <c r="M6" t="n">
        <v>28</v>
      </c>
      <c r="N6" t="n">
        <v>23.34</v>
      </c>
      <c r="O6" t="n">
        <v>17891.86</v>
      </c>
      <c r="P6" t="n">
        <v>81.09</v>
      </c>
      <c r="Q6" t="n">
        <v>605.9</v>
      </c>
      <c r="R6" t="n">
        <v>42.25</v>
      </c>
      <c r="S6" t="n">
        <v>21.88</v>
      </c>
      <c r="T6" t="n">
        <v>9051.370000000001</v>
      </c>
      <c r="U6" t="n">
        <v>0.52</v>
      </c>
      <c r="V6" t="n">
        <v>0.8100000000000001</v>
      </c>
      <c r="W6" t="n">
        <v>1.04</v>
      </c>
      <c r="X6" t="n">
        <v>0.59</v>
      </c>
      <c r="Y6" t="n">
        <v>1</v>
      </c>
      <c r="Z6" t="n">
        <v>10</v>
      </c>
      <c r="AA6" t="n">
        <v>67.69672236200985</v>
      </c>
      <c r="AB6" t="n">
        <v>92.6256421042758</v>
      </c>
      <c r="AC6" t="n">
        <v>83.78558082277151</v>
      </c>
      <c r="AD6" t="n">
        <v>67696.72236200985</v>
      </c>
      <c r="AE6" t="n">
        <v>92625.6421042758</v>
      </c>
      <c r="AF6" t="n">
        <v>2.292289762352056e-06</v>
      </c>
      <c r="AG6" t="n">
        <v>0.111875</v>
      </c>
      <c r="AH6" t="n">
        <v>83785.5808227715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9.4419</v>
      </c>
      <c r="E7" t="n">
        <v>10.59</v>
      </c>
      <c r="F7" t="n">
        <v>7.58</v>
      </c>
      <c r="G7" t="n">
        <v>16.85</v>
      </c>
      <c r="H7" t="n">
        <v>0.28</v>
      </c>
      <c r="I7" t="n">
        <v>27</v>
      </c>
      <c r="J7" t="n">
        <v>143.51</v>
      </c>
      <c r="K7" t="n">
        <v>47.83</v>
      </c>
      <c r="L7" t="n">
        <v>2.25</v>
      </c>
      <c r="M7" t="n">
        <v>25</v>
      </c>
      <c r="N7" t="n">
        <v>23.44</v>
      </c>
      <c r="O7" t="n">
        <v>17934.06</v>
      </c>
      <c r="P7" t="n">
        <v>79.36</v>
      </c>
      <c r="Q7" t="n">
        <v>605.85</v>
      </c>
      <c r="R7" t="n">
        <v>40.28</v>
      </c>
      <c r="S7" t="n">
        <v>21.88</v>
      </c>
      <c r="T7" t="n">
        <v>8080.2</v>
      </c>
      <c r="U7" t="n">
        <v>0.54</v>
      </c>
      <c r="V7" t="n">
        <v>0.82</v>
      </c>
      <c r="W7" t="n">
        <v>1.04</v>
      </c>
      <c r="X7" t="n">
        <v>0.52</v>
      </c>
      <c r="Y7" t="n">
        <v>1</v>
      </c>
      <c r="Z7" t="n">
        <v>10</v>
      </c>
      <c r="AA7" t="n">
        <v>65.64154335477761</v>
      </c>
      <c r="AB7" t="n">
        <v>89.8136555184833</v>
      </c>
      <c r="AC7" t="n">
        <v>81.24196629007817</v>
      </c>
      <c r="AD7" t="n">
        <v>65641.5433547776</v>
      </c>
      <c r="AE7" t="n">
        <v>89813.6555184833</v>
      </c>
      <c r="AF7" t="n">
        <v>2.324516239625376e-06</v>
      </c>
      <c r="AG7" t="n">
        <v>0.1103125</v>
      </c>
      <c r="AH7" t="n">
        <v>81241.96629007817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9.5694</v>
      </c>
      <c r="E8" t="n">
        <v>10.45</v>
      </c>
      <c r="F8" t="n">
        <v>7.53</v>
      </c>
      <c r="G8" t="n">
        <v>18.82</v>
      </c>
      <c r="H8" t="n">
        <v>0.31</v>
      </c>
      <c r="I8" t="n">
        <v>24</v>
      </c>
      <c r="J8" t="n">
        <v>143.86</v>
      </c>
      <c r="K8" t="n">
        <v>47.83</v>
      </c>
      <c r="L8" t="n">
        <v>2.5</v>
      </c>
      <c r="M8" t="n">
        <v>22</v>
      </c>
      <c r="N8" t="n">
        <v>23.53</v>
      </c>
      <c r="O8" t="n">
        <v>17976.29</v>
      </c>
      <c r="P8" t="n">
        <v>78.05</v>
      </c>
      <c r="Q8" t="n">
        <v>605.96</v>
      </c>
      <c r="R8" t="n">
        <v>38.74</v>
      </c>
      <c r="S8" t="n">
        <v>21.88</v>
      </c>
      <c r="T8" t="n">
        <v>7326.23</v>
      </c>
      <c r="U8" t="n">
        <v>0.5600000000000001</v>
      </c>
      <c r="V8" t="n">
        <v>0.82</v>
      </c>
      <c r="W8" t="n">
        <v>1.03</v>
      </c>
      <c r="X8" t="n">
        <v>0.47</v>
      </c>
      <c r="Y8" t="n">
        <v>1</v>
      </c>
      <c r="Z8" t="n">
        <v>10</v>
      </c>
      <c r="AA8" t="n">
        <v>63.92688869760003</v>
      </c>
      <c r="AB8" t="n">
        <v>87.46758937130942</v>
      </c>
      <c r="AC8" t="n">
        <v>79.1198054032653</v>
      </c>
      <c r="AD8" t="n">
        <v>63926.88869760004</v>
      </c>
      <c r="AE8" t="n">
        <v>87467.58937130941</v>
      </c>
      <c r="AF8" t="n">
        <v>2.355905665540947e-06</v>
      </c>
      <c r="AG8" t="n">
        <v>0.1088541666666667</v>
      </c>
      <c r="AH8" t="n">
        <v>79119.8054032653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9.7242</v>
      </c>
      <c r="E9" t="n">
        <v>10.28</v>
      </c>
      <c r="F9" t="n">
        <v>7.45</v>
      </c>
      <c r="G9" t="n">
        <v>21.28</v>
      </c>
      <c r="H9" t="n">
        <v>0.34</v>
      </c>
      <c r="I9" t="n">
        <v>21</v>
      </c>
      <c r="J9" t="n">
        <v>144.2</v>
      </c>
      <c r="K9" t="n">
        <v>47.83</v>
      </c>
      <c r="L9" t="n">
        <v>2.75</v>
      </c>
      <c r="M9" t="n">
        <v>19</v>
      </c>
      <c r="N9" t="n">
        <v>23.62</v>
      </c>
      <c r="O9" t="n">
        <v>18018.55</v>
      </c>
      <c r="P9" t="n">
        <v>76.18000000000001</v>
      </c>
      <c r="Q9" t="n">
        <v>605.87</v>
      </c>
      <c r="R9" t="n">
        <v>36.22</v>
      </c>
      <c r="S9" t="n">
        <v>21.88</v>
      </c>
      <c r="T9" t="n">
        <v>6083.22</v>
      </c>
      <c r="U9" t="n">
        <v>0.6</v>
      </c>
      <c r="V9" t="n">
        <v>0.83</v>
      </c>
      <c r="W9" t="n">
        <v>1.02</v>
      </c>
      <c r="X9" t="n">
        <v>0.39</v>
      </c>
      <c r="Y9" t="n">
        <v>1</v>
      </c>
      <c r="Z9" t="n">
        <v>10</v>
      </c>
      <c r="AA9" t="n">
        <v>61.70458363569615</v>
      </c>
      <c r="AB9" t="n">
        <v>84.42693354443412</v>
      </c>
      <c r="AC9" t="n">
        <v>76.36934550091875</v>
      </c>
      <c r="AD9" t="n">
        <v>61704.58363569615</v>
      </c>
      <c r="AE9" t="n">
        <v>84426.93354443413</v>
      </c>
      <c r="AF9" t="n">
        <v>2.394016121476088e-06</v>
      </c>
      <c r="AG9" t="n">
        <v>0.1070833333333333</v>
      </c>
      <c r="AH9" t="n">
        <v>76369.34550091876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9.8162</v>
      </c>
      <c r="E10" t="n">
        <v>10.19</v>
      </c>
      <c r="F10" t="n">
        <v>7.41</v>
      </c>
      <c r="G10" t="n">
        <v>23.4</v>
      </c>
      <c r="H10" t="n">
        <v>0.37</v>
      </c>
      <c r="I10" t="n">
        <v>19</v>
      </c>
      <c r="J10" t="n">
        <v>144.54</v>
      </c>
      <c r="K10" t="n">
        <v>47.83</v>
      </c>
      <c r="L10" t="n">
        <v>3</v>
      </c>
      <c r="M10" t="n">
        <v>17</v>
      </c>
      <c r="N10" t="n">
        <v>23.71</v>
      </c>
      <c r="O10" t="n">
        <v>18060.85</v>
      </c>
      <c r="P10" t="n">
        <v>74.81</v>
      </c>
      <c r="Q10" t="n">
        <v>605.9299999999999</v>
      </c>
      <c r="R10" t="n">
        <v>35.01</v>
      </c>
      <c r="S10" t="n">
        <v>21.88</v>
      </c>
      <c r="T10" t="n">
        <v>5485.54</v>
      </c>
      <c r="U10" t="n">
        <v>0.63</v>
      </c>
      <c r="V10" t="n">
        <v>0.83</v>
      </c>
      <c r="W10" t="n">
        <v>1.02</v>
      </c>
      <c r="X10" t="n">
        <v>0.35</v>
      </c>
      <c r="Y10" t="n">
        <v>1</v>
      </c>
      <c r="Z10" t="n">
        <v>10</v>
      </c>
      <c r="AA10" t="n">
        <v>60.29110238076961</v>
      </c>
      <c r="AB10" t="n">
        <v>82.49294613305267</v>
      </c>
      <c r="AC10" t="n">
        <v>74.61993513371056</v>
      </c>
      <c r="AD10" t="n">
        <v>60291.10238076961</v>
      </c>
      <c r="AE10" t="n">
        <v>82492.94613305267</v>
      </c>
      <c r="AF10" t="n">
        <v>2.416665746450462e-06</v>
      </c>
      <c r="AG10" t="n">
        <v>0.1061458333333333</v>
      </c>
      <c r="AH10" t="n">
        <v>74619.93513371056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9.864100000000001</v>
      </c>
      <c r="E11" t="n">
        <v>10.14</v>
      </c>
      <c r="F11" t="n">
        <v>7.39</v>
      </c>
      <c r="G11" t="n">
        <v>24.63</v>
      </c>
      <c r="H11" t="n">
        <v>0.4</v>
      </c>
      <c r="I11" t="n">
        <v>18</v>
      </c>
      <c r="J11" t="n">
        <v>144.89</v>
      </c>
      <c r="K11" t="n">
        <v>47.83</v>
      </c>
      <c r="L11" t="n">
        <v>3.25</v>
      </c>
      <c r="M11" t="n">
        <v>16</v>
      </c>
      <c r="N11" t="n">
        <v>23.81</v>
      </c>
      <c r="O11" t="n">
        <v>18103.18</v>
      </c>
      <c r="P11" t="n">
        <v>73.08</v>
      </c>
      <c r="Q11" t="n">
        <v>605.85</v>
      </c>
      <c r="R11" t="n">
        <v>34.48</v>
      </c>
      <c r="S11" t="n">
        <v>21.88</v>
      </c>
      <c r="T11" t="n">
        <v>5229.13</v>
      </c>
      <c r="U11" t="n">
        <v>0.63</v>
      </c>
      <c r="V11" t="n">
        <v>0.84</v>
      </c>
      <c r="W11" t="n">
        <v>1.02</v>
      </c>
      <c r="X11" t="n">
        <v>0.33</v>
      </c>
      <c r="Y11" t="n">
        <v>1</v>
      </c>
      <c r="Z11" t="n">
        <v>10</v>
      </c>
      <c r="AA11" t="n">
        <v>59.00645923533675</v>
      </c>
      <c r="AB11" t="n">
        <v>80.73524070701662</v>
      </c>
      <c r="AC11" t="n">
        <v>73.02998264657977</v>
      </c>
      <c r="AD11" t="n">
        <v>59006.45923533675</v>
      </c>
      <c r="AE11" t="n">
        <v>80735.24070701661</v>
      </c>
      <c r="AF11" t="n">
        <v>2.428458322931684e-06</v>
      </c>
      <c r="AG11" t="n">
        <v>0.105625</v>
      </c>
      <c r="AH11" t="n">
        <v>73029.98264657977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9.9497</v>
      </c>
      <c r="E12" t="n">
        <v>10.05</v>
      </c>
      <c r="F12" t="n">
        <v>7.36</v>
      </c>
      <c r="G12" t="n">
        <v>27.6</v>
      </c>
      <c r="H12" t="n">
        <v>0.43</v>
      </c>
      <c r="I12" t="n">
        <v>16</v>
      </c>
      <c r="J12" t="n">
        <v>145.23</v>
      </c>
      <c r="K12" t="n">
        <v>47.83</v>
      </c>
      <c r="L12" t="n">
        <v>3.5</v>
      </c>
      <c r="M12" t="n">
        <v>14</v>
      </c>
      <c r="N12" t="n">
        <v>23.9</v>
      </c>
      <c r="O12" t="n">
        <v>18145.54</v>
      </c>
      <c r="P12" t="n">
        <v>72.37</v>
      </c>
      <c r="Q12" t="n">
        <v>605.96</v>
      </c>
      <c r="R12" t="n">
        <v>33.45</v>
      </c>
      <c r="S12" t="n">
        <v>21.88</v>
      </c>
      <c r="T12" t="n">
        <v>4724.15</v>
      </c>
      <c r="U12" t="n">
        <v>0.65</v>
      </c>
      <c r="V12" t="n">
        <v>0.84</v>
      </c>
      <c r="W12" t="n">
        <v>1.02</v>
      </c>
      <c r="X12" t="n">
        <v>0.3</v>
      </c>
      <c r="Y12" t="n">
        <v>1</v>
      </c>
      <c r="Z12" t="n">
        <v>10</v>
      </c>
      <c r="AA12" t="n">
        <v>58.05699857170167</v>
      </c>
      <c r="AB12" t="n">
        <v>79.43614673978351</v>
      </c>
      <c r="AC12" t="n">
        <v>71.85487238428915</v>
      </c>
      <c r="AD12" t="n">
        <v>58056.99857170167</v>
      </c>
      <c r="AE12" t="n">
        <v>79436.14673978351</v>
      </c>
      <c r="AF12" t="n">
        <v>2.449532321820884e-06</v>
      </c>
      <c r="AG12" t="n">
        <v>0.1046875</v>
      </c>
      <c r="AH12" t="n">
        <v>71854.87238428915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10.0022</v>
      </c>
      <c r="E13" t="n">
        <v>10</v>
      </c>
      <c r="F13" t="n">
        <v>7.34</v>
      </c>
      <c r="G13" t="n">
        <v>29.34</v>
      </c>
      <c r="H13" t="n">
        <v>0.46</v>
      </c>
      <c r="I13" t="n">
        <v>15</v>
      </c>
      <c r="J13" t="n">
        <v>145.57</v>
      </c>
      <c r="K13" t="n">
        <v>47.83</v>
      </c>
      <c r="L13" t="n">
        <v>3.75</v>
      </c>
      <c r="M13" t="n">
        <v>13</v>
      </c>
      <c r="N13" t="n">
        <v>23.99</v>
      </c>
      <c r="O13" t="n">
        <v>18187.93</v>
      </c>
      <c r="P13" t="n">
        <v>70.98</v>
      </c>
      <c r="Q13" t="n">
        <v>605.85</v>
      </c>
      <c r="R13" t="n">
        <v>32.82</v>
      </c>
      <c r="S13" t="n">
        <v>21.88</v>
      </c>
      <c r="T13" t="n">
        <v>4411.51</v>
      </c>
      <c r="U13" t="n">
        <v>0.67</v>
      </c>
      <c r="V13" t="n">
        <v>0.84</v>
      </c>
      <c r="W13" t="n">
        <v>1.01</v>
      </c>
      <c r="X13" t="n">
        <v>0.28</v>
      </c>
      <c r="Y13" t="n">
        <v>1</v>
      </c>
      <c r="Z13" t="n">
        <v>10</v>
      </c>
      <c r="AA13" t="n">
        <v>56.95992361524268</v>
      </c>
      <c r="AB13" t="n">
        <v>77.93508038482588</v>
      </c>
      <c r="AC13" t="n">
        <v>70.49706569548833</v>
      </c>
      <c r="AD13" t="n">
        <v>56959.92361524268</v>
      </c>
      <c r="AE13" t="n">
        <v>77935.08038482588</v>
      </c>
      <c r="AF13" t="n">
        <v>2.462457379550825e-06</v>
      </c>
      <c r="AG13" t="n">
        <v>0.1041666666666667</v>
      </c>
      <c r="AH13" t="n">
        <v>70497.06569548833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10.05</v>
      </c>
      <c r="E14" t="n">
        <v>9.949999999999999</v>
      </c>
      <c r="F14" t="n">
        <v>7.32</v>
      </c>
      <c r="G14" t="n">
        <v>31.36</v>
      </c>
      <c r="H14" t="n">
        <v>0.49</v>
      </c>
      <c r="I14" t="n">
        <v>14</v>
      </c>
      <c r="J14" t="n">
        <v>145.92</v>
      </c>
      <c r="K14" t="n">
        <v>47.83</v>
      </c>
      <c r="L14" t="n">
        <v>4</v>
      </c>
      <c r="M14" t="n">
        <v>12</v>
      </c>
      <c r="N14" t="n">
        <v>24.09</v>
      </c>
      <c r="O14" t="n">
        <v>18230.35</v>
      </c>
      <c r="P14" t="n">
        <v>70.05</v>
      </c>
      <c r="Q14" t="n">
        <v>605.86</v>
      </c>
      <c r="R14" t="n">
        <v>32.26</v>
      </c>
      <c r="S14" t="n">
        <v>21.88</v>
      </c>
      <c r="T14" t="n">
        <v>4137.16</v>
      </c>
      <c r="U14" t="n">
        <v>0.68</v>
      </c>
      <c r="V14" t="n">
        <v>0.85</v>
      </c>
      <c r="W14" t="n">
        <v>1.01</v>
      </c>
      <c r="X14" t="n">
        <v>0.26</v>
      </c>
      <c r="Y14" t="n">
        <v>1</v>
      </c>
      <c r="Z14" t="n">
        <v>10</v>
      </c>
      <c r="AA14" t="n">
        <v>56.14860475595469</v>
      </c>
      <c r="AB14" t="n">
        <v>76.82499812868666</v>
      </c>
      <c r="AC14" t="n">
        <v>69.49292813186443</v>
      </c>
      <c r="AD14" t="n">
        <v>56148.60475595469</v>
      </c>
      <c r="AE14" t="n">
        <v>76824.99812868665</v>
      </c>
      <c r="AF14" t="n">
        <v>2.474225336874467e-06</v>
      </c>
      <c r="AG14" t="n">
        <v>0.1036458333333333</v>
      </c>
      <c r="AH14" t="n">
        <v>69492.92813186444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10.0934</v>
      </c>
      <c r="E15" t="n">
        <v>9.91</v>
      </c>
      <c r="F15" t="n">
        <v>7.3</v>
      </c>
      <c r="G15" t="n">
        <v>33.71</v>
      </c>
      <c r="H15" t="n">
        <v>0.51</v>
      </c>
      <c r="I15" t="n">
        <v>13</v>
      </c>
      <c r="J15" t="n">
        <v>146.26</v>
      </c>
      <c r="K15" t="n">
        <v>47.83</v>
      </c>
      <c r="L15" t="n">
        <v>4.25</v>
      </c>
      <c r="M15" t="n">
        <v>11</v>
      </c>
      <c r="N15" t="n">
        <v>24.18</v>
      </c>
      <c r="O15" t="n">
        <v>18272.81</v>
      </c>
      <c r="P15" t="n">
        <v>68.59999999999999</v>
      </c>
      <c r="Q15" t="n">
        <v>605.87</v>
      </c>
      <c r="R15" t="n">
        <v>31.87</v>
      </c>
      <c r="S15" t="n">
        <v>21.88</v>
      </c>
      <c r="T15" t="n">
        <v>3948.19</v>
      </c>
      <c r="U15" t="n">
        <v>0.6899999999999999</v>
      </c>
      <c r="V15" t="n">
        <v>0.85</v>
      </c>
      <c r="W15" t="n">
        <v>1.01</v>
      </c>
      <c r="X15" t="n">
        <v>0.25</v>
      </c>
      <c r="Y15" t="n">
        <v>1</v>
      </c>
      <c r="Z15" t="n">
        <v>10</v>
      </c>
      <c r="AA15" t="n">
        <v>55.08817127895968</v>
      </c>
      <c r="AB15" t="n">
        <v>75.3740662624396</v>
      </c>
      <c r="AC15" t="n">
        <v>68.18047116653587</v>
      </c>
      <c r="AD15" t="n">
        <v>55088.17127895968</v>
      </c>
      <c r="AE15" t="n">
        <v>75374.06626243959</v>
      </c>
      <c r="AF15" t="n">
        <v>2.484910051264552e-06</v>
      </c>
      <c r="AG15" t="n">
        <v>0.1032291666666667</v>
      </c>
      <c r="AH15" t="n">
        <v>68180.47116653586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10.1437</v>
      </c>
      <c r="E16" t="n">
        <v>9.859999999999999</v>
      </c>
      <c r="F16" t="n">
        <v>7.28</v>
      </c>
      <c r="G16" t="n">
        <v>36.42</v>
      </c>
      <c r="H16" t="n">
        <v>0.54</v>
      </c>
      <c r="I16" t="n">
        <v>12</v>
      </c>
      <c r="J16" t="n">
        <v>146.61</v>
      </c>
      <c r="K16" t="n">
        <v>47.83</v>
      </c>
      <c r="L16" t="n">
        <v>4.5</v>
      </c>
      <c r="M16" t="n">
        <v>10</v>
      </c>
      <c r="N16" t="n">
        <v>24.28</v>
      </c>
      <c r="O16" t="n">
        <v>18315.3</v>
      </c>
      <c r="P16" t="n">
        <v>67.02</v>
      </c>
      <c r="Q16" t="n">
        <v>605.95</v>
      </c>
      <c r="R16" t="n">
        <v>31.14</v>
      </c>
      <c r="S16" t="n">
        <v>21.88</v>
      </c>
      <c r="T16" t="n">
        <v>3586.84</v>
      </c>
      <c r="U16" t="n">
        <v>0.7</v>
      </c>
      <c r="V16" t="n">
        <v>0.85</v>
      </c>
      <c r="W16" t="n">
        <v>1.01</v>
      </c>
      <c r="X16" t="n">
        <v>0.23</v>
      </c>
      <c r="Y16" t="n">
        <v>1</v>
      </c>
      <c r="Z16" t="n">
        <v>10</v>
      </c>
      <c r="AA16" t="n">
        <v>53.93132190490356</v>
      </c>
      <c r="AB16" t="n">
        <v>73.7912139122644</v>
      </c>
      <c r="AC16" t="n">
        <v>66.74868402311368</v>
      </c>
      <c r="AD16" t="n">
        <v>53931.32190490356</v>
      </c>
      <c r="AE16" t="n">
        <v>73791.2139122644</v>
      </c>
      <c r="AF16" t="n">
        <v>2.497293487527715e-06</v>
      </c>
      <c r="AG16" t="n">
        <v>0.1027083333333333</v>
      </c>
      <c r="AH16" t="n">
        <v>66748.68402311369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10.2009</v>
      </c>
      <c r="E17" t="n">
        <v>9.800000000000001</v>
      </c>
      <c r="F17" t="n">
        <v>7.26</v>
      </c>
      <c r="G17" t="n">
        <v>39.58</v>
      </c>
      <c r="H17" t="n">
        <v>0.57</v>
      </c>
      <c r="I17" t="n">
        <v>11</v>
      </c>
      <c r="J17" t="n">
        <v>146.95</v>
      </c>
      <c r="K17" t="n">
        <v>47.83</v>
      </c>
      <c r="L17" t="n">
        <v>4.75</v>
      </c>
      <c r="M17" t="n">
        <v>7</v>
      </c>
      <c r="N17" t="n">
        <v>24.37</v>
      </c>
      <c r="O17" t="n">
        <v>18357.82</v>
      </c>
      <c r="P17" t="n">
        <v>65.76000000000001</v>
      </c>
      <c r="Q17" t="n">
        <v>605.87</v>
      </c>
      <c r="R17" t="n">
        <v>30.21</v>
      </c>
      <c r="S17" t="n">
        <v>21.88</v>
      </c>
      <c r="T17" t="n">
        <v>3124.84</v>
      </c>
      <c r="U17" t="n">
        <v>0.72</v>
      </c>
      <c r="V17" t="n">
        <v>0.85</v>
      </c>
      <c r="W17" t="n">
        <v>1.01</v>
      </c>
      <c r="X17" t="n">
        <v>0.2</v>
      </c>
      <c r="Y17" t="n">
        <v>1</v>
      </c>
      <c r="Z17" t="n">
        <v>10</v>
      </c>
      <c r="AA17" t="n">
        <v>52.92188832026672</v>
      </c>
      <c r="AB17" t="n">
        <v>72.4100623486982</v>
      </c>
      <c r="AC17" t="n">
        <v>65.4993476263154</v>
      </c>
      <c r="AD17" t="n">
        <v>52921.88832026672</v>
      </c>
      <c r="AE17" t="n">
        <v>72410.06234869821</v>
      </c>
      <c r="AF17" t="n">
        <v>2.511375645663956e-06</v>
      </c>
      <c r="AG17" t="n">
        <v>0.1020833333333333</v>
      </c>
      <c r="AH17" t="n">
        <v>65499.34762631539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10.1945</v>
      </c>
      <c r="E18" t="n">
        <v>9.81</v>
      </c>
      <c r="F18" t="n">
        <v>7.26</v>
      </c>
      <c r="G18" t="n">
        <v>39.62</v>
      </c>
      <c r="H18" t="n">
        <v>0.6</v>
      </c>
      <c r="I18" t="n">
        <v>11</v>
      </c>
      <c r="J18" t="n">
        <v>147.3</v>
      </c>
      <c r="K18" t="n">
        <v>47.83</v>
      </c>
      <c r="L18" t="n">
        <v>5</v>
      </c>
      <c r="M18" t="n">
        <v>7</v>
      </c>
      <c r="N18" t="n">
        <v>24.47</v>
      </c>
      <c r="O18" t="n">
        <v>18400.38</v>
      </c>
      <c r="P18" t="n">
        <v>64.95999999999999</v>
      </c>
      <c r="Q18" t="n">
        <v>605.84</v>
      </c>
      <c r="R18" t="n">
        <v>30.53</v>
      </c>
      <c r="S18" t="n">
        <v>21.88</v>
      </c>
      <c r="T18" t="n">
        <v>3288.77</v>
      </c>
      <c r="U18" t="n">
        <v>0.72</v>
      </c>
      <c r="V18" t="n">
        <v>0.85</v>
      </c>
      <c r="W18" t="n">
        <v>1.01</v>
      </c>
      <c r="X18" t="n">
        <v>0.21</v>
      </c>
      <c r="Y18" t="n">
        <v>1</v>
      </c>
      <c r="Z18" t="n">
        <v>10</v>
      </c>
      <c r="AA18" t="n">
        <v>52.52714940920704</v>
      </c>
      <c r="AB18" t="n">
        <v>71.86996315593494</v>
      </c>
      <c r="AC18" t="n">
        <v>65.01079474247531</v>
      </c>
      <c r="AD18" t="n">
        <v>52527.14940920704</v>
      </c>
      <c r="AE18" t="n">
        <v>71869.96315593494</v>
      </c>
      <c r="AF18" t="n">
        <v>2.509800019578781e-06</v>
      </c>
      <c r="AG18" t="n">
        <v>0.1021875</v>
      </c>
      <c r="AH18" t="n">
        <v>65010.79474247531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10.1995</v>
      </c>
      <c r="E19" t="n">
        <v>9.800000000000001</v>
      </c>
      <c r="F19" t="n">
        <v>7.26</v>
      </c>
      <c r="G19" t="n">
        <v>39.59</v>
      </c>
      <c r="H19" t="n">
        <v>0.63</v>
      </c>
      <c r="I19" t="n">
        <v>11</v>
      </c>
      <c r="J19" t="n">
        <v>147.64</v>
      </c>
      <c r="K19" t="n">
        <v>47.83</v>
      </c>
      <c r="L19" t="n">
        <v>5.25</v>
      </c>
      <c r="M19" t="n">
        <v>4</v>
      </c>
      <c r="N19" t="n">
        <v>24.56</v>
      </c>
      <c r="O19" t="n">
        <v>18442.97</v>
      </c>
      <c r="P19" t="n">
        <v>64.44</v>
      </c>
      <c r="Q19" t="n">
        <v>605.88</v>
      </c>
      <c r="R19" t="n">
        <v>30.21</v>
      </c>
      <c r="S19" t="n">
        <v>21.88</v>
      </c>
      <c r="T19" t="n">
        <v>3127.12</v>
      </c>
      <c r="U19" t="n">
        <v>0.72</v>
      </c>
      <c r="V19" t="n">
        <v>0.85</v>
      </c>
      <c r="W19" t="n">
        <v>1.01</v>
      </c>
      <c r="X19" t="n">
        <v>0.2</v>
      </c>
      <c r="Y19" t="n">
        <v>1</v>
      </c>
      <c r="Z19" t="n">
        <v>10</v>
      </c>
      <c r="AA19" t="n">
        <v>52.22460088763798</v>
      </c>
      <c r="AB19" t="n">
        <v>71.45600292122559</v>
      </c>
      <c r="AC19" t="n">
        <v>64.63634229156966</v>
      </c>
      <c r="AD19" t="n">
        <v>52224.60088763798</v>
      </c>
      <c r="AE19" t="n">
        <v>71456.00292122559</v>
      </c>
      <c r="AF19" t="n">
        <v>2.511030977457823e-06</v>
      </c>
      <c r="AG19" t="n">
        <v>0.1020833333333333</v>
      </c>
      <c r="AH19" t="n">
        <v>64636.34229156966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10.2386</v>
      </c>
      <c r="E20" t="n">
        <v>9.77</v>
      </c>
      <c r="F20" t="n">
        <v>7.25</v>
      </c>
      <c r="G20" t="n">
        <v>43.5</v>
      </c>
      <c r="H20" t="n">
        <v>0.66</v>
      </c>
      <c r="I20" t="n">
        <v>10</v>
      </c>
      <c r="J20" t="n">
        <v>147.99</v>
      </c>
      <c r="K20" t="n">
        <v>47.83</v>
      </c>
      <c r="L20" t="n">
        <v>5.5</v>
      </c>
      <c r="M20" t="n">
        <v>2</v>
      </c>
      <c r="N20" t="n">
        <v>24.66</v>
      </c>
      <c r="O20" t="n">
        <v>18485.59</v>
      </c>
      <c r="P20" t="n">
        <v>64.09999999999999</v>
      </c>
      <c r="Q20" t="n">
        <v>605.88</v>
      </c>
      <c r="R20" t="n">
        <v>29.89</v>
      </c>
      <c r="S20" t="n">
        <v>21.88</v>
      </c>
      <c r="T20" t="n">
        <v>2969.93</v>
      </c>
      <c r="U20" t="n">
        <v>0.73</v>
      </c>
      <c r="V20" t="n">
        <v>0.85</v>
      </c>
      <c r="W20" t="n">
        <v>1.01</v>
      </c>
      <c r="X20" t="n">
        <v>0.19</v>
      </c>
      <c r="Y20" t="n">
        <v>1</v>
      </c>
      <c r="Z20" t="n">
        <v>10</v>
      </c>
      <c r="AA20" t="n">
        <v>51.82905233765608</v>
      </c>
      <c r="AB20" t="n">
        <v>70.9147959447702</v>
      </c>
      <c r="AC20" t="n">
        <v>64.14678734935823</v>
      </c>
      <c r="AD20" t="n">
        <v>51829.05233765608</v>
      </c>
      <c r="AE20" t="n">
        <v>70914.7959447702</v>
      </c>
      <c r="AF20" t="n">
        <v>2.520657068071932e-06</v>
      </c>
      <c r="AG20" t="n">
        <v>0.1017708333333333</v>
      </c>
      <c r="AH20" t="n">
        <v>64146.78734935823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10.2444</v>
      </c>
      <c r="E21" t="n">
        <v>9.76</v>
      </c>
      <c r="F21" t="n">
        <v>7.24</v>
      </c>
      <c r="G21" t="n">
        <v>43.47</v>
      </c>
      <c r="H21" t="n">
        <v>0.6899999999999999</v>
      </c>
      <c r="I21" t="n">
        <v>10</v>
      </c>
      <c r="J21" t="n">
        <v>148.33</v>
      </c>
      <c r="K21" t="n">
        <v>47.83</v>
      </c>
      <c r="L21" t="n">
        <v>5.75</v>
      </c>
      <c r="M21" t="n">
        <v>0</v>
      </c>
      <c r="N21" t="n">
        <v>24.75</v>
      </c>
      <c r="O21" t="n">
        <v>18528.25</v>
      </c>
      <c r="P21" t="n">
        <v>63.95</v>
      </c>
      <c r="Q21" t="n">
        <v>605.84</v>
      </c>
      <c r="R21" t="n">
        <v>29.62</v>
      </c>
      <c r="S21" t="n">
        <v>21.88</v>
      </c>
      <c r="T21" t="n">
        <v>2837.83</v>
      </c>
      <c r="U21" t="n">
        <v>0.74</v>
      </c>
      <c r="V21" t="n">
        <v>0.85</v>
      </c>
      <c r="W21" t="n">
        <v>1.02</v>
      </c>
      <c r="X21" t="n">
        <v>0.19</v>
      </c>
      <c r="Y21" t="n">
        <v>1</v>
      </c>
      <c r="Z21" t="n">
        <v>10</v>
      </c>
      <c r="AA21" t="n">
        <v>51.69898475936288</v>
      </c>
      <c r="AB21" t="n">
        <v>70.73683174597294</v>
      </c>
      <c r="AC21" t="n">
        <v>63.9858078039198</v>
      </c>
      <c r="AD21" t="n">
        <v>51698.98475936288</v>
      </c>
      <c r="AE21" t="n">
        <v>70736.83174597293</v>
      </c>
      <c r="AF21" t="n">
        <v>2.522084979211621e-06</v>
      </c>
      <c r="AG21" t="n">
        <v>0.1016666666666667</v>
      </c>
      <c r="AH21" t="n">
        <v>63985.8078039198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7.1207</v>
      </c>
      <c r="E2" t="n">
        <v>14.04</v>
      </c>
      <c r="F2" t="n">
        <v>8.710000000000001</v>
      </c>
      <c r="G2" t="n">
        <v>6.37</v>
      </c>
      <c r="H2" t="n">
        <v>0.1</v>
      </c>
      <c r="I2" t="n">
        <v>82</v>
      </c>
      <c r="J2" t="n">
        <v>176.73</v>
      </c>
      <c r="K2" t="n">
        <v>52.44</v>
      </c>
      <c r="L2" t="n">
        <v>1</v>
      </c>
      <c r="M2" t="n">
        <v>80</v>
      </c>
      <c r="N2" t="n">
        <v>33.29</v>
      </c>
      <c r="O2" t="n">
        <v>22031.19</v>
      </c>
      <c r="P2" t="n">
        <v>112.4</v>
      </c>
      <c r="Q2" t="n">
        <v>606.01</v>
      </c>
      <c r="R2" t="n">
        <v>75.58</v>
      </c>
      <c r="S2" t="n">
        <v>21.88</v>
      </c>
      <c r="T2" t="n">
        <v>25455.69</v>
      </c>
      <c r="U2" t="n">
        <v>0.29</v>
      </c>
      <c r="V2" t="n">
        <v>0.71</v>
      </c>
      <c r="W2" t="n">
        <v>1.12</v>
      </c>
      <c r="X2" t="n">
        <v>1.65</v>
      </c>
      <c r="Y2" t="n">
        <v>1</v>
      </c>
      <c r="Z2" t="n">
        <v>10</v>
      </c>
      <c r="AA2" t="n">
        <v>118.2435287110332</v>
      </c>
      <c r="AB2" t="n">
        <v>161.7860125186878</v>
      </c>
      <c r="AC2" t="n">
        <v>146.3453825520435</v>
      </c>
      <c r="AD2" t="n">
        <v>118243.5287110332</v>
      </c>
      <c r="AE2" t="n">
        <v>161786.0125186878</v>
      </c>
      <c r="AF2" t="n">
        <v>1.689300887777834e-06</v>
      </c>
      <c r="AG2" t="n">
        <v>0.14625</v>
      </c>
      <c r="AH2" t="n">
        <v>146345.3825520435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7.7451</v>
      </c>
      <c r="E3" t="n">
        <v>12.91</v>
      </c>
      <c r="F3" t="n">
        <v>8.289999999999999</v>
      </c>
      <c r="G3" t="n">
        <v>8.02</v>
      </c>
      <c r="H3" t="n">
        <v>0.13</v>
      </c>
      <c r="I3" t="n">
        <v>62</v>
      </c>
      <c r="J3" t="n">
        <v>177.1</v>
      </c>
      <c r="K3" t="n">
        <v>52.44</v>
      </c>
      <c r="L3" t="n">
        <v>1.25</v>
      </c>
      <c r="M3" t="n">
        <v>60</v>
      </c>
      <c r="N3" t="n">
        <v>33.41</v>
      </c>
      <c r="O3" t="n">
        <v>22076.81</v>
      </c>
      <c r="P3" t="n">
        <v>106.24</v>
      </c>
      <c r="Q3" t="n">
        <v>605.91</v>
      </c>
      <c r="R3" t="n">
        <v>62.45</v>
      </c>
      <c r="S3" t="n">
        <v>21.88</v>
      </c>
      <c r="T3" t="n">
        <v>18990.51</v>
      </c>
      <c r="U3" t="n">
        <v>0.35</v>
      </c>
      <c r="V3" t="n">
        <v>0.75</v>
      </c>
      <c r="W3" t="n">
        <v>1.09</v>
      </c>
      <c r="X3" t="n">
        <v>1.23</v>
      </c>
      <c r="Y3" t="n">
        <v>1</v>
      </c>
      <c r="Z3" t="n">
        <v>10</v>
      </c>
      <c r="AA3" t="n">
        <v>103.1719318196212</v>
      </c>
      <c r="AB3" t="n">
        <v>141.1643887399406</v>
      </c>
      <c r="AC3" t="n">
        <v>127.6918576041026</v>
      </c>
      <c r="AD3" t="n">
        <v>103171.9318196212</v>
      </c>
      <c r="AE3" t="n">
        <v>141164.3887399406</v>
      </c>
      <c r="AF3" t="n">
        <v>1.837432317879998e-06</v>
      </c>
      <c r="AG3" t="n">
        <v>0.1344791666666667</v>
      </c>
      <c r="AH3" t="n">
        <v>127691.8576041026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8.161199999999999</v>
      </c>
      <c r="E4" t="n">
        <v>12.25</v>
      </c>
      <c r="F4" t="n">
        <v>8.050000000000001</v>
      </c>
      <c r="G4" t="n">
        <v>9.67</v>
      </c>
      <c r="H4" t="n">
        <v>0.15</v>
      </c>
      <c r="I4" t="n">
        <v>50</v>
      </c>
      <c r="J4" t="n">
        <v>177.47</v>
      </c>
      <c r="K4" t="n">
        <v>52.44</v>
      </c>
      <c r="L4" t="n">
        <v>1.5</v>
      </c>
      <c r="M4" t="n">
        <v>48</v>
      </c>
      <c r="N4" t="n">
        <v>33.53</v>
      </c>
      <c r="O4" t="n">
        <v>22122.46</v>
      </c>
      <c r="P4" t="n">
        <v>102.63</v>
      </c>
      <c r="Q4" t="n">
        <v>605.9</v>
      </c>
      <c r="R4" t="n">
        <v>55.25</v>
      </c>
      <c r="S4" t="n">
        <v>21.88</v>
      </c>
      <c r="T4" t="n">
        <v>15451.83</v>
      </c>
      <c r="U4" t="n">
        <v>0.4</v>
      </c>
      <c r="V4" t="n">
        <v>0.77</v>
      </c>
      <c r="W4" t="n">
        <v>1.07</v>
      </c>
      <c r="X4" t="n">
        <v>1</v>
      </c>
      <c r="Y4" t="n">
        <v>1</v>
      </c>
      <c r="Z4" t="n">
        <v>10</v>
      </c>
      <c r="AA4" t="n">
        <v>94.85971761442781</v>
      </c>
      <c r="AB4" t="n">
        <v>129.7912505553909</v>
      </c>
      <c r="AC4" t="n">
        <v>117.404155765583</v>
      </c>
      <c r="AD4" t="n">
        <v>94859.71761442781</v>
      </c>
      <c r="AE4" t="n">
        <v>129791.2505553909</v>
      </c>
      <c r="AF4" t="n">
        <v>1.936147064941993e-06</v>
      </c>
      <c r="AG4" t="n">
        <v>0.1276041666666667</v>
      </c>
      <c r="AH4" t="n">
        <v>117404.155765583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8.468</v>
      </c>
      <c r="E5" t="n">
        <v>11.81</v>
      </c>
      <c r="F5" t="n">
        <v>7.9</v>
      </c>
      <c r="G5" t="n">
        <v>11.28</v>
      </c>
      <c r="H5" t="n">
        <v>0.17</v>
      </c>
      <c r="I5" t="n">
        <v>42</v>
      </c>
      <c r="J5" t="n">
        <v>177.84</v>
      </c>
      <c r="K5" t="n">
        <v>52.44</v>
      </c>
      <c r="L5" t="n">
        <v>1.75</v>
      </c>
      <c r="M5" t="n">
        <v>40</v>
      </c>
      <c r="N5" t="n">
        <v>33.65</v>
      </c>
      <c r="O5" t="n">
        <v>22168.15</v>
      </c>
      <c r="P5" t="n">
        <v>99.79000000000001</v>
      </c>
      <c r="Q5" t="n">
        <v>605.88</v>
      </c>
      <c r="R5" t="n">
        <v>50.24</v>
      </c>
      <c r="S5" t="n">
        <v>21.88</v>
      </c>
      <c r="T5" t="n">
        <v>12988.73</v>
      </c>
      <c r="U5" t="n">
        <v>0.44</v>
      </c>
      <c r="V5" t="n">
        <v>0.78</v>
      </c>
      <c r="W5" t="n">
        <v>1.06</v>
      </c>
      <c r="X5" t="n">
        <v>0.84</v>
      </c>
      <c r="Y5" t="n">
        <v>1</v>
      </c>
      <c r="Z5" t="n">
        <v>10</v>
      </c>
      <c r="AA5" t="n">
        <v>89.21853900673781</v>
      </c>
      <c r="AB5" t="n">
        <v>122.0727411131176</v>
      </c>
      <c r="AC5" t="n">
        <v>110.4222900314818</v>
      </c>
      <c r="AD5" t="n">
        <v>89218.53900673782</v>
      </c>
      <c r="AE5" t="n">
        <v>122072.7411131176</v>
      </c>
      <c r="AF5" t="n">
        <v>2.008931694595011e-06</v>
      </c>
      <c r="AG5" t="n">
        <v>0.1230208333333333</v>
      </c>
      <c r="AH5" t="n">
        <v>110422.2900314818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8.7254</v>
      </c>
      <c r="E6" t="n">
        <v>11.46</v>
      </c>
      <c r="F6" t="n">
        <v>7.76</v>
      </c>
      <c r="G6" t="n">
        <v>12.93</v>
      </c>
      <c r="H6" t="n">
        <v>0.2</v>
      </c>
      <c r="I6" t="n">
        <v>36</v>
      </c>
      <c r="J6" t="n">
        <v>178.21</v>
      </c>
      <c r="K6" t="n">
        <v>52.44</v>
      </c>
      <c r="L6" t="n">
        <v>2</v>
      </c>
      <c r="M6" t="n">
        <v>34</v>
      </c>
      <c r="N6" t="n">
        <v>33.77</v>
      </c>
      <c r="O6" t="n">
        <v>22213.89</v>
      </c>
      <c r="P6" t="n">
        <v>97.34</v>
      </c>
      <c r="Q6" t="n">
        <v>605.84</v>
      </c>
      <c r="R6" t="n">
        <v>46.37</v>
      </c>
      <c r="S6" t="n">
        <v>21.88</v>
      </c>
      <c r="T6" t="n">
        <v>11081.1</v>
      </c>
      <c r="U6" t="n">
        <v>0.47</v>
      </c>
      <c r="V6" t="n">
        <v>0.8</v>
      </c>
      <c r="W6" t="n">
        <v>1.04</v>
      </c>
      <c r="X6" t="n">
        <v>0.7</v>
      </c>
      <c r="Y6" t="n">
        <v>1</v>
      </c>
      <c r="Z6" t="n">
        <v>10</v>
      </c>
      <c r="AA6" t="n">
        <v>84.70945625599873</v>
      </c>
      <c r="AB6" t="n">
        <v>115.9032151668681</v>
      </c>
      <c r="AC6" t="n">
        <v>104.8415749825563</v>
      </c>
      <c r="AD6" t="n">
        <v>84709.45625599872</v>
      </c>
      <c r="AE6" t="n">
        <v>115903.215166868</v>
      </c>
      <c r="AF6" t="n">
        <v>2.069996765236102e-06</v>
      </c>
      <c r="AG6" t="n">
        <v>0.119375</v>
      </c>
      <c r="AH6" t="n">
        <v>104841.5749825563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8.892799999999999</v>
      </c>
      <c r="E7" t="n">
        <v>11.24</v>
      </c>
      <c r="F7" t="n">
        <v>7.69</v>
      </c>
      <c r="G7" t="n">
        <v>14.41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95.86</v>
      </c>
      <c r="Q7" t="n">
        <v>605.91</v>
      </c>
      <c r="R7" t="n">
        <v>43.61</v>
      </c>
      <c r="S7" t="n">
        <v>21.88</v>
      </c>
      <c r="T7" t="n">
        <v>9720</v>
      </c>
      <c r="U7" t="n">
        <v>0.5</v>
      </c>
      <c r="V7" t="n">
        <v>0.8</v>
      </c>
      <c r="W7" t="n">
        <v>1.04</v>
      </c>
      <c r="X7" t="n">
        <v>0.63</v>
      </c>
      <c r="Y7" t="n">
        <v>1</v>
      </c>
      <c r="Z7" t="n">
        <v>10</v>
      </c>
      <c r="AA7" t="n">
        <v>82.04492209170505</v>
      </c>
      <c r="AB7" t="n">
        <v>112.2574819723322</v>
      </c>
      <c r="AC7" t="n">
        <v>101.5437854472872</v>
      </c>
      <c r="AD7" t="n">
        <v>82044.92209170504</v>
      </c>
      <c r="AE7" t="n">
        <v>112257.4819723322</v>
      </c>
      <c r="AF7" t="n">
        <v>2.109710412576112e-06</v>
      </c>
      <c r="AG7" t="n">
        <v>0.1170833333333333</v>
      </c>
      <c r="AH7" t="n">
        <v>101543.7854472872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9.073499999999999</v>
      </c>
      <c r="E8" t="n">
        <v>11.02</v>
      </c>
      <c r="F8" t="n">
        <v>7.61</v>
      </c>
      <c r="G8" t="n">
        <v>16.3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94.15000000000001</v>
      </c>
      <c r="Q8" t="n">
        <v>606</v>
      </c>
      <c r="R8" t="n">
        <v>41.3</v>
      </c>
      <c r="S8" t="n">
        <v>21.88</v>
      </c>
      <c r="T8" t="n">
        <v>8587.76</v>
      </c>
      <c r="U8" t="n">
        <v>0.53</v>
      </c>
      <c r="V8" t="n">
        <v>0.8100000000000001</v>
      </c>
      <c r="W8" t="n">
        <v>1.03</v>
      </c>
      <c r="X8" t="n">
        <v>0.55</v>
      </c>
      <c r="Y8" t="n">
        <v>1</v>
      </c>
      <c r="Z8" t="n">
        <v>10</v>
      </c>
      <c r="AA8" t="n">
        <v>79.19975927957881</v>
      </c>
      <c r="AB8" t="n">
        <v>108.3646046930586</v>
      </c>
      <c r="AC8" t="n">
        <v>98.02243891185857</v>
      </c>
      <c r="AD8" t="n">
        <v>79199.75927957881</v>
      </c>
      <c r="AE8" t="n">
        <v>108364.6046930586</v>
      </c>
      <c r="AF8" t="n">
        <v>2.152579325803948e-06</v>
      </c>
      <c r="AG8" t="n">
        <v>0.1147916666666667</v>
      </c>
      <c r="AH8" t="n">
        <v>98022.43891185857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9.1694</v>
      </c>
      <c r="E9" t="n">
        <v>10.91</v>
      </c>
      <c r="F9" t="n">
        <v>7.56</v>
      </c>
      <c r="G9" t="n">
        <v>17.45</v>
      </c>
      <c r="H9" t="n">
        <v>0.27</v>
      </c>
      <c r="I9" t="n">
        <v>26</v>
      </c>
      <c r="J9" t="n">
        <v>179.33</v>
      </c>
      <c r="K9" t="n">
        <v>52.44</v>
      </c>
      <c r="L9" t="n">
        <v>2.75</v>
      </c>
      <c r="M9" t="n">
        <v>24</v>
      </c>
      <c r="N9" t="n">
        <v>34.14</v>
      </c>
      <c r="O9" t="n">
        <v>22351.34</v>
      </c>
      <c r="P9" t="n">
        <v>92.75</v>
      </c>
      <c r="Q9" t="n">
        <v>605.89</v>
      </c>
      <c r="R9" t="n">
        <v>39.84</v>
      </c>
      <c r="S9" t="n">
        <v>21.88</v>
      </c>
      <c r="T9" t="n">
        <v>7869.17</v>
      </c>
      <c r="U9" t="n">
        <v>0.55</v>
      </c>
      <c r="V9" t="n">
        <v>0.82</v>
      </c>
      <c r="W9" t="n">
        <v>1.03</v>
      </c>
      <c r="X9" t="n">
        <v>0.5</v>
      </c>
      <c r="Y9" t="n">
        <v>1</v>
      </c>
      <c r="Z9" t="n">
        <v>10</v>
      </c>
      <c r="AA9" t="n">
        <v>77.42279337731044</v>
      </c>
      <c r="AB9" t="n">
        <v>105.9332815513734</v>
      </c>
      <c r="AC9" t="n">
        <v>95.82315783843158</v>
      </c>
      <c r="AD9" t="n">
        <v>77422.79337731045</v>
      </c>
      <c r="AE9" t="n">
        <v>105933.2815513734</v>
      </c>
      <c r="AF9" t="n">
        <v>2.175330453521433e-06</v>
      </c>
      <c r="AG9" t="n">
        <v>0.1136458333333333</v>
      </c>
      <c r="AH9" t="n">
        <v>95823.15783843158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9.317500000000001</v>
      </c>
      <c r="E10" t="n">
        <v>10.73</v>
      </c>
      <c r="F10" t="n">
        <v>7.49</v>
      </c>
      <c r="G10" t="n">
        <v>19.55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91.23999999999999</v>
      </c>
      <c r="Q10" t="n">
        <v>605.95</v>
      </c>
      <c r="R10" t="n">
        <v>37.81</v>
      </c>
      <c r="S10" t="n">
        <v>21.88</v>
      </c>
      <c r="T10" t="n">
        <v>6866.45</v>
      </c>
      <c r="U10" t="n">
        <v>0.58</v>
      </c>
      <c r="V10" t="n">
        <v>0.83</v>
      </c>
      <c r="W10" t="n">
        <v>1.02</v>
      </c>
      <c r="X10" t="n">
        <v>0.44</v>
      </c>
      <c r="Y10" t="n">
        <v>1</v>
      </c>
      <c r="Z10" t="n">
        <v>10</v>
      </c>
      <c r="AA10" t="n">
        <v>75.15001548767455</v>
      </c>
      <c r="AB10" t="n">
        <v>102.8235665748912</v>
      </c>
      <c r="AC10" t="n">
        <v>93.01022969479146</v>
      </c>
      <c r="AD10" t="n">
        <v>75150.01548767455</v>
      </c>
      <c r="AE10" t="n">
        <v>102823.5665748912</v>
      </c>
      <c r="AF10" t="n">
        <v>2.210465406753545e-06</v>
      </c>
      <c r="AG10" t="n">
        <v>0.1117708333333333</v>
      </c>
      <c r="AH10" t="n">
        <v>93010.22969479146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9.423299999999999</v>
      </c>
      <c r="E11" t="n">
        <v>10.61</v>
      </c>
      <c r="F11" t="n">
        <v>7.44</v>
      </c>
      <c r="G11" t="n">
        <v>21.27</v>
      </c>
      <c r="H11" t="n">
        <v>0.32</v>
      </c>
      <c r="I11" t="n">
        <v>21</v>
      </c>
      <c r="J11" t="n">
        <v>180.07</v>
      </c>
      <c r="K11" t="n">
        <v>52.44</v>
      </c>
      <c r="L11" t="n">
        <v>3.25</v>
      </c>
      <c r="M11" t="n">
        <v>19</v>
      </c>
      <c r="N11" t="n">
        <v>34.38</v>
      </c>
      <c r="O11" t="n">
        <v>22443.18</v>
      </c>
      <c r="P11" t="n">
        <v>89.87</v>
      </c>
      <c r="Q11" t="n">
        <v>605.84</v>
      </c>
      <c r="R11" t="n">
        <v>36.29</v>
      </c>
      <c r="S11" t="n">
        <v>21.88</v>
      </c>
      <c r="T11" t="n">
        <v>6119.04</v>
      </c>
      <c r="U11" t="n">
        <v>0.6</v>
      </c>
      <c r="V11" t="n">
        <v>0.83</v>
      </c>
      <c r="W11" t="n">
        <v>1.02</v>
      </c>
      <c r="X11" t="n">
        <v>0.39</v>
      </c>
      <c r="Y11" t="n">
        <v>1</v>
      </c>
      <c r="Z11" t="n">
        <v>10</v>
      </c>
      <c r="AA11" t="n">
        <v>73.40208868102809</v>
      </c>
      <c r="AB11" t="n">
        <v>100.4319760049504</v>
      </c>
      <c r="AC11" t="n">
        <v>90.84688917222657</v>
      </c>
      <c r="AD11" t="n">
        <v>73402.08868102809</v>
      </c>
      <c r="AE11" t="n">
        <v>100431.9760049504</v>
      </c>
      <c r="AF11" t="n">
        <v>2.235565191034148e-06</v>
      </c>
      <c r="AG11" t="n">
        <v>0.1105208333333333</v>
      </c>
      <c r="AH11" t="n">
        <v>90846.88917222657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9.4635</v>
      </c>
      <c r="E12" t="n">
        <v>10.57</v>
      </c>
      <c r="F12" t="n">
        <v>7.44</v>
      </c>
      <c r="G12" t="n">
        <v>22.31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18</v>
      </c>
      <c r="N12" t="n">
        <v>34.51</v>
      </c>
      <c r="O12" t="n">
        <v>22489.16</v>
      </c>
      <c r="P12" t="n">
        <v>89.06</v>
      </c>
      <c r="Q12" t="n">
        <v>605.85</v>
      </c>
      <c r="R12" t="n">
        <v>35.78</v>
      </c>
      <c r="S12" t="n">
        <v>21.88</v>
      </c>
      <c r="T12" t="n">
        <v>5867.02</v>
      </c>
      <c r="U12" t="n">
        <v>0.61</v>
      </c>
      <c r="V12" t="n">
        <v>0.83</v>
      </c>
      <c r="W12" t="n">
        <v>1.03</v>
      </c>
      <c r="X12" t="n">
        <v>0.38</v>
      </c>
      <c r="Y12" t="n">
        <v>1</v>
      </c>
      <c r="Z12" t="n">
        <v>10</v>
      </c>
      <c r="AA12" t="n">
        <v>72.63158668933868</v>
      </c>
      <c r="AB12" t="n">
        <v>99.37774118777259</v>
      </c>
      <c r="AC12" t="n">
        <v>89.89326904637208</v>
      </c>
      <c r="AD12" t="n">
        <v>72631.58668933867</v>
      </c>
      <c r="AE12" t="n">
        <v>99377.74118777258</v>
      </c>
      <c r="AF12" t="n">
        <v>2.245102160108631e-06</v>
      </c>
      <c r="AG12" t="n">
        <v>0.1101041666666667</v>
      </c>
      <c r="AH12" t="n">
        <v>89893.26904637208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9.5496</v>
      </c>
      <c r="E13" t="n">
        <v>10.47</v>
      </c>
      <c r="F13" t="n">
        <v>7.41</v>
      </c>
      <c r="G13" t="n">
        <v>24.7</v>
      </c>
      <c r="H13" t="n">
        <v>0.37</v>
      </c>
      <c r="I13" t="n">
        <v>18</v>
      </c>
      <c r="J13" t="n">
        <v>180.82</v>
      </c>
      <c r="K13" t="n">
        <v>52.44</v>
      </c>
      <c r="L13" t="n">
        <v>3.75</v>
      </c>
      <c r="M13" t="n">
        <v>16</v>
      </c>
      <c r="N13" t="n">
        <v>34.63</v>
      </c>
      <c r="O13" t="n">
        <v>22535.19</v>
      </c>
      <c r="P13" t="n">
        <v>87.86</v>
      </c>
      <c r="Q13" t="n">
        <v>605.88</v>
      </c>
      <c r="R13" t="n">
        <v>35.35</v>
      </c>
      <c r="S13" t="n">
        <v>21.88</v>
      </c>
      <c r="T13" t="n">
        <v>5663.58</v>
      </c>
      <c r="U13" t="n">
        <v>0.62</v>
      </c>
      <c r="V13" t="n">
        <v>0.83</v>
      </c>
      <c r="W13" t="n">
        <v>1.01</v>
      </c>
      <c r="X13" t="n">
        <v>0.35</v>
      </c>
      <c r="Y13" t="n">
        <v>1</v>
      </c>
      <c r="Z13" t="n">
        <v>10</v>
      </c>
      <c r="AA13" t="n">
        <v>71.22970823738486</v>
      </c>
      <c r="AB13" t="n">
        <v>97.45962924329791</v>
      </c>
      <c r="AC13" t="n">
        <v>88.15821901379044</v>
      </c>
      <c r="AD13" t="n">
        <v>71229.70823738485</v>
      </c>
      <c r="AE13" t="n">
        <v>97459.62924329791</v>
      </c>
      <c r="AF13" t="n">
        <v>2.265528355066665e-06</v>
      </c>
      <c r="AG13" t="n">
        <v>0.1090625</v>
      </c>
      <c r="AH13" t="n">
        <v>88158.21901379044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9.600300000000001</v>
      </c>
      <c r="E14" t="n">
        <v>10.42</v>
      </c>
      <c r="F14" t="n">
        <v>7.39</v>
      </c>
      <c r="G14" t="n">
        <v>26.09</v>
      </c>
      <c r="H14" t="n">
        <v>0.39</v>
      </c>
      <c r="I14" t="n">
        <v>17</v>
      </c>
      <c r="J14" t="n">
        <v>181.19</v>
      </c>
      <c r="K14" t="n">
        <v>52.44</v>
      </c>
      <c r="L14" t="n">
        <v>4</v>
      </c>
      <c r="M14" t="n">
        <v>15</v>
      </c>
      <c r="N14" t="n">
        <v>34.75</v>
      </c>
      <c r="O14" t="n">
        <v>22581.25</v>
      </c>
      <c r="P14" t="n">
        <v>87.09999999999999</v>
      </c>
      <c r="Q14" t="n">
        <v>605.84</v>
      </c>
      <c r="R14" t="n">
        <v>34.49</v>
      </c>
      <c r="S14" t="n">
        <v>21.88</v>
      </c>
      <c r="T14" t="n">
        <v>5237.53</v>
      </c>
      <c r="U14" t="n">
        <v>0.63</v>
      </c>
      <c r="V14" t="n">
        <v>0.84</v>
      </c>
      <c r="W14" t="n">
        <v>1.02</v>
      </c>
      <c r="X14" t="n">
        <v>0.33</v>
      </c>
      <c r="Y14" t="n">
        <v>1</v>
      </c>
      <c r="Z14" t="n">
        <v>10</v>
      </c>
      <c r="AA14" t="n">
        <v>70.37994237619124</v>
      </c>
      <c r="AB14" t="n">
        <v>96.29694210298945</v>
      </c>
      <c r="AC14" t="n">
        <v>87.10649710231098</v>
      </c>
      <c r="AD14" t="n">
        <v>70379.94237619123</v>
      </c>
      <c r="AE14" t="n">
        <v>96296.94210298944</v>
      </c>
      <c r="AF14" t="n">
        <v>2.277556323526274e-06</v>
      </c>
      <c r="AG14" t="n">
        <v>0.1085416666666667</v>
      </c>
      <c r="AH14" t="n">
        <v>87106.49710231098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9.6592</v>
      </c>
      <c r="E15" t="n">
        <v>10.35</v>
      </c>
      <c r="F15" t="n">
        <v>7.36</v>
      </c>
      <c r="G15" t="n">
        <v>27.61</v>
      </c>
      <c r="H15" t="n">
        <v>0.42</v>
      </c>
      <c r="I15" t="n">
        <v>16</v>
      </c>
      <c r="J15" t="n">
        <v>181.57</v>
      </c>
      <c r="K15" t="n">
        <v>52.44</v>
      </c>
      <c r="L15" t="n">
        <v>4.25</v>
      </c>
      <c r="M15" t="n">
        <v>14</v>
      </c>
      <c r="N15" t="n">
        <v>34.88</v>
      </c>
      <c r="O15" t="n">
        <v>22627.36</v>
      </c>
      <c r="P15" t="n">
        <v>85.89</v>
      </c>
      <c r="Q15" t="n">
        <v>605.84</v>
      </c>
      <c r="R15" t="n">
        <v>33.82</v>
      </c>
      <c r="S15" t="n">
        <v>21.88</v>
      </c>
      <c r="T15" t="n">
        <v>4906.07</v>
      </c>
      <c r="U15" t="n">
        <v>0.65</v>
      </c>
      <c r="V15" t="n">
        <v>0.84</v>
      </c>
      <c r="W15" t="n">
        <v>1.01</v>
      </c>
      <c r="X15" t="n">
        <v>0.31</v>
      </c>
      <c r="Y15" t="n">
        <v>1</v>
      </c>
      <c r="Z15" t="n">
        <v>10</v>
      </c>
      <c r="AA15" t="n">
        <v>69.20194162942853</v>
      </c>
      <c r="AB15" t="n">
        <v>94.68514951154441</v>
      </c>
      <c r="AC15" t="n">
        <v>85.64853173362785</v>
      </c>
      <c r="AD15" t="n">
        <v>69201.94162942853</v>
      </c>
      <c r="AE15" t="n">
        <v>94685.14951154441</v>
      </c>
      <c r="AF15" t="n">
        <v>2.291529643886647e-06</v>
      </c>
      <c r="AG15" t="n">
        <v>0.1078125</v>
      </c>
      <c r="AH15" t="n">
        <v>85648.53173362785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9.7166</v>
      </c>
      <c r="E16" t="n">
        <v>10.29</v>
      </c>
      <c r="F16" t="n">
        <v>7.34</v>
      </c>
      <c r="G16" t="n">
        <v>29.35</v>
      </c>
      <c r="H16" t="n">
        <v>0.44</v>
      </c>
      <c r="I16" t="n">
        <v>15</v>
      </c>
      <c r="J16" t="n">
        <v>181.94</v>
      </c>
      <c r="K16" t="n">
        <v>52.44</v>
      </c>
      <c r="L16" t="n">
        <v>4.5</v>
      </c>
      <c r="M16" t="n">
        <v>13</v>
      </c>
      <c r="N16" t="n">
        <v>35</v>
      </c>
      <c r="O16" t="n">
        <v>22673.63</v>
      </c>
      <c r="P16" t="n">
        <v>84.98999999999999</v>
      </c>
      <c r="Q16" t="n">
        <v>605.84</v>
      </c>
      <c r="R16" t="n">
        <v>32.85</v>
      </c>
      <c r="S16" t="n">
        <v>21.88</v>
      </c>
      <c r="T16" t="n">
        <v>4425.66</v>
      </c>
      <c r="U16" t="n">
        <v>0.67</v>
      </c>
      <c r="V16" t="n">
        <v>0.84</v>
      </c>
      <c r="W16" t="n">
        <v>1.01</v>
      </c>
      <c r="X16" t="n">
        <v>0.28</v>
      </c>
      <c r="Y16" t="n">
        <v>1</v>
      </c>
      <c r="Z16" t="n">
        <v>10</v>
      </c>
      <c r="AA16" t="n">
        <v>68.24780127067842</v>
      </c>
      <c r="AB16" t="n">
        <v>93.3796525790014</v>
      </c>
      <c r="AC16" t="n">
        <v>84.46762959604986</v>
      </c>
      <c r="AD16" t="n">
        <v>68247.80127067842</v>
      </c>
      <c r="AE16" t="n">
        <v>93379.6525790014</v>
      </c>
      <c r="AF16" t="n">
        <v>2.305147107192003e-06</v>
      </c>
      <c r="AG16" t="n">
        <v>0.1071875</v>
      </c>
      <c r="AH16" t="n">
        <v>84467.62959604985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9.7752</v>
      </c>
      <c r="E17" t="n">
        <v>10.23</v>
      </c>
      <c r="F17" t="n">
        <v>7.31</v>
      </c>
      <c r="G17" t="n">
        <v>31.34</v>
      </c>
      <c r="H17" t="n">
        <v>0.46</v>
      </c>
      <c r="I17" t="n">
        <v>14</v>
      </c>
      <c r="J17" t="n">
        <v>182.32</v>
      </c>
      <c r="K17" t="n">
        <v>52.44</v>
      </c>
      <c r="L17" t="n">
        <v>4.75</v>
      </c>
      <c r="M17" t="n">
        <v>12</v>
      </c>
      <c r="N17" t="n">
        <v>35.12</v>
      </c>
      <c r="O17" t="n">
        <v>22719.83</v>
      </c>
      <c r="P17" t="n">
        <v>83.67</v>
      </c>
      <c r="Q17" t="n">
        <v>605.84</v>
      </c>
      <c r="R17" t="n">
        <v>32.07</v>
      </c>
      <c r="S17" t="n">
        <v>21.88</v>
      </c>
      <c r="T17" t="n">
        <v>4043</v>
      </c>
      <c r="U17" t="n">
        <v>0.68</v>
      </c>
      <c r="V17" t="n">
        <v>0.85</v>
      </c>
      <c r="W17" t="n">
        <v>1.01</v>
      </c>
      <c r="X17" t="n">
        <v>0.25</v>
      </c>
      <c r="Y17" t="n">
        <v>1</v>
      </c>
      <c r="Z17" t="n">
        <v>10</v>
      </c>
      <c r="AA17" t="n">
        <v>67.03767946248819</v>
      </c>
      <c r="AB17" t="n">
        <v>91.72391053423001</v>
      </c>
      <c r="AC17" t="n">
        <v>82.96990924818239</v>
      </c>
      <c r="AD17" t="n">
        <v>67037.67946248819</v>
      </c>
      <c r="AE17" t="n">
        <v>91723.91053423002</v>
      </c>
      <c r="AF17" t="n">
        <v>2.319049256141374e-06</v>
      </c>
      <c r="AG17" t="n">
        <v>0.1065625</v>
      </c>
      <c r="AH17" t="n">
        <v>82969.90924818239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9.8226</v>
      </c>
      <c r="E18" t="n">
        <v>10.18</v>
      </c>
      <c r="F18" t="n">
        <v>7.3</v>
      </c>
      <c r="G18" t="n">
        <v>33.68</v>
      </c>
      <c r="H18" t="n">
        <v>0.49</v>
      </c>
      <c r="I18" t="n">
        <v>13</v>
      </c>
      <c r="J18" t="n">
        <v>182.69</v>
      </c>
      <c r="K18" t="n">
        <v>52.44</v>
      </c>
      <c r="L18" t="n">
        <v>5</v>
      </c>
      <c r="M18" t="n">
        <v>11</v>
      </c>
      <c r="N18" t="n">
        <v>35.25</v>
      </c>
      <c r="O18" t="n">
        <v>22766.06</v>
      </c>
      <c r="P18" t="n">
        <v>82.38</v>
      </c>
      <c r="Q18" t="n">
        <v>605.84</v>
      </c>
      <c r="R18" t="n">
        <v>31.73</v>
      </c>
      <c r="S18" t="n">
        <v>21.88</v>
      </c>
      <c r="T18" t="n">
        <v>3877.05</v>
      </c>
      <c r="U18" t="n">
        <v>0.6899999999999999</v>
      </c>
      <c r="V18" t="n">
        <v>0.85</v>
      </c>
      <c r="W18" t="n">
        <v>1.01</v>
      </c>
      <c r="X18" t="n">
        <v>0.24</v>
      </c>
      <c r="Y18" t="n">
        <v>1</v>
      </c>
      <c r="Z18" t="n">
        <v>10</v>
      </c>
      <c r="AA18" t="n">
        <v>65.98214816422934</v>
      </c>
      <c r="AB18" t="n">
        <v>90.27968604519859</v>
      </c>
      <c r="AC18" t="n">
        <v>81.66351951740184</v>
      </c>
      <c r="AD18" t="n">
        <v>65982.14816422934</v>
      </c>
      <c r="AE18" t="n">
        <v>90279.68604519858</v>
      </c>
      <c r="AF18" t="n">
        <v>2.330294339079942e-06</v>
      </c>
      <c r="AG18" t="n">
        <v>0.1060416666666667</v>
      </c>
      <c r="AH18" t="n">
        <v>81663.51951740184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9.8093</v>
      </c>
      <c r="E19" t="n">
        <v>10.19</v>
      </c>
      <c r="F19" t="n">
        <v>7.31</v>
      </c>
      <c r="G19" t="n">
        <v>33.75</v>
      </c>
      <c r="H19" t="n">
        <v>0.51</v>
      </c>
      <c r="I19" t="n">
        <v>13</v>
      </c>
      <c r="J19" t="n">
        <v>183.07</v>
      </c>
      <c r="K19" t="n">
        <v>52.44</v>
      </c>
      <c r="L19" t="n">
        <v>5.25</v>
      </c>
      <c r="M19" t="n">
        <v>11</v>
      </c>
      <c r="N19" t="n">
        <v>35.37</v>
      </c>
      <c r="O19" t="n">
        <v>22812.34</v>
      </c>
      <c r="P19" t="n">
        <v>82.65000000000001</v>
      </c>
      <c r="Q19" t="n">
        <v>605.88</v>
      </c>
      <c r="R19" t="n">
        <v>32.03</v>
      </c>
      <c r="S19" t="n">
        <v>21.88</v>
      </c>
      <c r="T19" t="n">
        <v>4026.19</v>
      </c>
      <c r="U19" t="n">
        <v>0.68</v>
      </c>
      <c r="V19" t="n">
        <v>0.85</v>
      </c>
      <c r="W19" t="n">
        <v>1.01</v>
      </c>
      <c r="X19" t="n">
        <v>0.25</v>
      </c>
      <c r="Y19" t="n">
        <v>1</v>
      </c>
      <c r="Z19" t="n">
        <v>10</v>
      </c>
      <c r="AA19" t="n">
        <v>66.24430648814173</v>
      </c>
      <c r="AB19" t="n">
        <v>90.63838262958436</v>
      </c>
      <c r="AC19" t="n">
        <v>81.9879826032078</v>
      </c>
      <c r="AD19" t="n">
        <v>66244.30648814174</v>
      </c>
      <c r="AE19" t="n">
        <v>90638.38262958436</v>
      </c>
      <c r="AF19" t="n">
        <v>2.327139073192116e-06</v>
      </c>
      <c r="AG19" t="n">
        <v>0.1061458333333333</v>
      </c>
      <c r="AH19" t="n">
        <v>81987.9826032078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9.8714</v>
      </c>
      <c r="E20" t="n">
        <v>10.13</v>
      </c>
      <c r="F20" t="n">
        <v>7.28</v>
      </c>
      <c r="G20" t="n">
        <v>36.42</v>
      </c>
      <c r="H20" t="n">
        <v>0.53</v>
      </c>
      <c r="I20" t="n">
        <v>12</v>
      </c>
      <c r="J20" t="n">
        <v>183.44</v>
      </c>
      <c r="K20" t="n">
        <v>52.44</v>
      </c>
      <c r="L20" t="n">
        <v>5.5</v>
      </c>
      <c r="M20" t="n">
        <v>10</v>
      </c>
      <c r="N20" t="n">
        <v>35.5</v>
      </c>
      <c r="O20" t="n">
        <v>22858.66</v>
      </c>
      <c r="P20" t="n">
        <v>80.94</v>
      </c>
      <c r="Q20" t="n">
        <v>605.84</v>
      </c>
      <c r="R20" t="n">
        <v>31.22</v>
      </c>
      <c r="S20" t="n">
        <v>21.88</v>
      </c>
      <c r="T20" t="n">
        <v>3628.67</v>
      </c>
      <c r="U20" t="n">
        <v>0.7</v>
      </c>
      <c r="V20" t="n">
        <v>0.85</v>
      </c>
      <c r="W20" t="n">
        <v>1.01</v>
      </c>
      <c r="X20" t="n">
        <v>0.23</v>
      </c>
      <c r="Y20" t="n">
        <v>1</v>
      </c>
      <c r="Z20" t="n">
        <v>10</v>
      </c>
      <c r="AA20" t="n">
        <v>64.82003558465875</v>
      </c>
      <c r="AB20" t="n">
        <v>88.6896323450423</v>
      </c>
      <c r="AC20" t="n">
        <v>80.22521831073357</v>
      </c>
      <c r="AD20" t="n">
        <v>64820.03558465875</v>
      </c>
      <c r="AE20" t="n">
        <v>88689.63234504229</v>
      </c>
      <c r="AF20" t="n">
        <v>2.341871555269862e-06</v>
      </c>
      <c r="AG20" t="n">
        <v>0.1055208333333333</v>
      </c>
      <c r="AH20" t="n">
        <v>80225.21831073357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9.941700000000001</v>
      </c>
      <c r="E21" t="n">
        <v>10.06</v>
      </c>
      <c r="F21" t="n">
        <v>7.25</v>
      </c>
      <c r="G21" t="n">
        <v>39.53</v>
      </c>
      <c r="H21" t="n">
        <v>0.55</v>
      </c>
      <c r="I21" t="n">
        <v>11</v>
      </c>
      <c r="J21" t="n">
        <v>183.82</v>
      </c>
      <c r="K21" t="n">
        <v>52.44</v>
      </c>
      <c r="L21" t="n">
        <v>5.75</v>
      </c>
      <c r="M21" t="n">
        <v>9</v>
      </c>
      <c r="N21" t="n">
        <v>35.63</v>
      </c>
      <c r="O21" t="n">
        <v>22905.03</v>
      </c>
      <c r="P21" t="n">
        <v>79.81</v>
      </c>
      <c r="Q21" t="n">
        <v>605.84</v>
      </c>
      <c r="R21" t="n">
        <v>29.96</v>
      </c>
      <c r="S21" t="n">
        <v>21.88</v>
      </c>
      <c r="T21" t="n">
        <v>3003.22</v>
      </c>
      <c r="U21" t="n">
        <v>0.73</v>
      </c>
      <c r="V21" t="n">
        <v>0.85</v>
      </c>
      <c r="W21" t="n">
        <v>1.01</v>
      </c>
      <c r="X21" t="n">
        <v>0.19</v>
      </c>
      <c r="Y21" t="n">
        <v>1</v>
      </c>
      <c r="Z21" t="n">
        <v>10</v>
      </c>
      <c r="AA21" t="n">
        <v>63.68002512032803</v>
      </c>
      <c r="AB21" t="n">
        <v>87.12981973403365</v>
      </c>
      <c r="AC21" t="n">
        <v>78.81427202610836</v>
      </c>
      <c r="AD21" t="n">
        <v>63680.02512032803</v>
      </c>
      <c r="AE21" t="n">
        <v>87129.81973403365</v>
      </c>
      <c r="AF21" t="n">
        <v>2.358549389248373e-06</v>
      </c>
      <c r="AG21" t="n">
        <v>0.1047916666666667</v>
      </c>
      <c r="AH21" t="n">
        <v>78814.27202610836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9.9277</v>
      </c>
      <c r="E22" t="n">
        <v>10.07</v>
      </c>
      <c r="F22" t="n">
        <v>7.26</v>
      </c>
      <c r="G22" t="n">
        <v>39.61</v>
      </c>
      <c r="H22" t="n">
        <v>0.58</v>
      </c>
      <c r="I22" t="n">
        <v>11</v>
      </c>
      <c r="J22" t="n">
        <v>184.19</v>
      </c>
      <c r="K22" t="n">
        <v>52.44</v>
      </c>
      <c r="L22" t="n">
        <v>6</v>
      </c>
      <c r="M22" t="n">
        <v>9</v>
      </c>
      <c r="N22" t="n">
        <v>35.75</v>
      </c>
      <c r="O22" t="n">
        <v>22951.43</v>
      </c>
      <c r="P22" t="n">
        <v>78.8</v>
      </c>
      <c r="Q22" t="n">
        <v>605.88</v>
      </c>
      <c r="R22" t="n">
        <v>30.55</v>
      </c>
      <c r="S22" t="n">
        <v>21.88</v>
      </c>
      <c r="T22" t="n">
        <v>3294.38</v>
      </c>
      <c r="U22" t="n">
        <v>0.72</v>
      </c>
      <c r="V22" t="n">
        <v>0.85</v>
      </c>
      <c r="W22" t="n">
        <v>1.01</v>
      </c>
      <c r="X22" t="n">
        <v>0.2</v>
      </c>
      <c r="Y22" t="n">
        <v>1</v>
      </c>
      <c r="Z22" t="n">
        <v>10</v>
      </c>
      <c r="AA22" t="n">
        <v>63.23869100413324</v>
      </c>
      <c r="AB22" t="n">
        <v>86.52596692596917</v>
      </c>
      <c r="AC22" t="n">
        <v>78.26805008253261</v>
      </c>
      <c r="AD22" t="n">
        <v>63238.69100413324</v>
      </c>
      <c r="AE22" t="n">
        <v>86525.96692596917</v>
      </c>
      <c r="AF22" t="n">
        <v>2.355228056734871e-06</v>
      </c>
      <c r="AG22" t="n">
        <v>0.1048958333333333</v>
      </c>
      <c r="AH22" t="n">
        <v>78268.05008253262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9.9847</v>
      </c>
      <c r="E23" t="n">
        <v>10.02</v>
      </c>
      <c r="F23" t="n">
        <v>7.24</v>
      </c>
      <c r="G23" t="n">
        <v>43.43</v>
      </c>
      <c r="H23" t="n">
        <v>0.6</v>
      </c>
      <c r="I23" t="n">
        <v>10</v>
      </c>
      <c r="J23" t="n">
        <v>184.57</v>
      </c>
      <c r="K23" t="n">
        <v>52.44</v>
      </c>
      <c r="L23" t="n">
        <v>6.25</v>
      </c>
      <c r="M23" t="n">
        <v>8</v>
      </c>
      <c r="N23" t="n">
        <v>35.88</v>
      </c>
      <c r="O23" t="n">
        <v>22997.88</v>
      </c>
      <c r="P23" t="n">
        <v>77.76000000000001</v>
      </c>
      <c r="Q23" t="n">
        <v>605.84</v>
      </c>
      <c r="R23" t="n">
        <v>29.74</v>
      </c>
      <c r="S23" t="n">
        <v>21.88</v>
      </c>
      <c r="T23" t="n">
        <v>2895.46</v>
      </c>
      <c r="U23" t="n">
        <v>0.74</v>
      </c>
      <c r="V23" t="n">
        <v>0.85</v>
      </c>
      <c r="W23" t="n">
        <v>1.01</v>
      </c>
      <c r="X23" t="n">
        <v>0.18</v>
      </c>
      <c r="Y23" t="n">
        <v>1</v>
      </c>
      <c r="Z23" t="n">
        <v>10</v>
      </c>
      <c r="AA23" t="n">
        <v>62.27081047765262</v>
      </c>
      <c r="AB23" t="n">
        <v>85.20167008976385</v>
      </c>
      <c r="AC23" t="n">
        <v>77.07014227771204</v>
      </c>
      <c r="AD23" t="n">
        <v>62270.81047765262</v>
      </c>
      <c r="AE23" t="n">
        <v>85201.67008976385</v>
      </c>
      <c r="AF23" t="n">
        <v>2.368750624825556e-06</v>
      </c>
      <c r="AG23" t="n">
        <v>0.104375</v>
      </c>
      <c r="AH23" t="n">
        <v>77070.14227771203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9.984999999999999</v>
      </c>
      <c r="E24" t="n">
        <v>10.02</v>
      </c>
      <c r="F24" t="n">
        <v>7.24</v>
      </c>
      <c r="G24" t="n">
        <v>43.43</v>
      </c>
      <c r="H24" t="n">
        <v>0.62</v>
      </c>
      <c r="I24" t="n">
        <v>10</v>
      </c>
      <c r="J24" t="n">
        <v>184.95</v>
      </c>
      <c r="K24" t="n">
        <v>52.44</v>
      </c>
      <c r="L24" t="n">
        <v>6.5</v>
      </c>
      <c r="M24" t="n">
        <v>8</v>
      </c>
      <c r="N24" t="n">
        <v>36.01</v>
      </c>
      <c r="O24" t="n">
        <v>23044.38</v>
      </c>
      <c r="P24" t="n">
        <v>76.81999999999999</v>
      </c>
      <c r="Q24" t="n">
        <v>605.84</v>
      </c>
      <c r="R24" t="n">
        <v>29.75</v>
      </c>
      <c r="S24" t="n">
        <v>21.88</v>
      </c>
      <c r="T24" t="n">
        <v>2903.34</v>
      </c>
      <c r="U24" t="n">
        <v>0.74</v>
      </c>
      <c r="V24" t="n">
        <v>0.85</v>
      </c>
      <c r="W24" t="n">
        <v>1.01</v>
      </c>
      <c r="X24" t="n">
        <v>0.18</v>
      </c>
      <c r="Y24" t="n">
        <v>1</v>
      </c>
      <c r="Z24" t="n">
        <v>10</v>
      </c>
      <c r="AA24" t="n">
        <v>61.75668522752414</v>
      </c>
      <c r="AB24" t="n">
        <v>84.49822124093315</v>
      </c>
      <c r="AC24" t="n">
        <v>76.43382959971687</v>
      </c>
      <c r="AD24" t="n">
        <v>61756.68522752414</v>
      </c>
      <c r="AE24" t="n">
        <v>84498.22124093316</v>
      </c>
      <c r="AF24" t="n">
        <v>2.368821796236559e-06</v>
      </c>
      <c r="AG24" t="n">
        <v>0.104375</v>
      </c>
      <c r="AH24" t="n">
        <v>76433.82959971688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10.0368</v>
      </c>
      <c r="E25" t="n">
        <v>9.960000000000001</v>
      </c>
      <c r="F25" t="n">
        <v>7.22</v>
      </c>
      <c r="G25" t="n">
        <v>48.15</v>
      </c>
      <c r="H25" t="n">
        <v>0.65</v>
      </c>
      <c r="I25" t="n">
        <v>9</v>
      </c>
      <c r="J25" t="n">
        <v>185.33</v>
      </c>
      <c r="K25" t="n">
        <v>52.44</v>
      </c>
      <c r="L25" t="n">
        <v>6.75</v>
      </c>
      <c r="M25" t="n">
        <v>7</v>
      </c>
      <c r="N25" t="n">
        <v>36.13</v>
      </c>
      <c r="O25" t="n">
        <v>23090.91</v>
      </c>
      <c r="P25" t="n">
        <v>75.20999999999999</v>
      </c>
      <c r="Q25" t="n">
        <v>605.84</v>
      </c>
      <c r="R25" t="n">
        <v>29.33</v>
      </c>
      <c r="S25" t="n">
        <v>21.88</v>
      </c>
      <c r="T25" t="n">
        <v>2696.62</v>
      </c>
      <c r="U25" t="n">
        <v>0.75</v>
      </c>
      <c r="V25" t="n">
        <v>0.86</v>
      </c>
      <c r="W25" t="n">
        <v>1</v>
      </c>
      <c r="X25" t="n">
        <v>0.17</v>
      </c>
      <c r="Y25" t="n">
        <v>1</v>
      </c>
      <c r="Z25" t="n">
        <v>10</v>
      </c>
      <c r="AA25" t="n">
        <v>60.5238601129772</v>
      </c>
      <c r="AB25" t="n">
        <v>82.81141553080538</v>
      </c>
      <c r="AC25" t="n">
        <v>74.90801025911645</v>
      </c>
      <c r="AD25" t="n">
        <v>60523.86011297721</v>
      </c>
      <c r="AE25" t="n">
        <v>82811.41553080537</v>
      </c>
      <c r="AF25" t="n">
        <v>2.381110726536515e-06</v>
      </c>
      <c r="AG25" t="n">
        <v>0.10375</v>
      </c>
      <c r="AH25" t="n">
        <v>74908.01025911645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10.041</v>
      </c>
      <c r="E26" t="n">
        <v>9.960000000000001</v>
      </c>
      <c r="F26" t="n">
        <v>7.22</v>
      </c>
      <c r="G26" t="n">
        <v>48.12</v>
      </c>
      <c r="H26" t="n">
        <v>0.67</v>
      </c>
      <c r="I26" t="n">
        <v>9</v>
      </c>
      <c r="J26" t="n">
        <v>185.7</v>
      </c>
      <c r="K26" t="n">
        <v>52.44</v>
      </c>
      <c r="L26" t="n">
        <v>7</v>
      </c>
      <c r="M26" t="n">
        <v>7</v>
      </c>
      <c r="N26" t="n">
        <v>36.26</v>
      </c>
      <c r="O26" t="n">
        <v>23137.49</v>
      </c>
      <c r="P26" t="n">
        <v>74.84999999999999</v>
      </c>
      <c r="Q26" t="n">
        <v>605.84</v>
      </c>
      <c r="R26" t="n">
        <v>29.17</v>
      </c>
      <c r="S26" t="n">
        <v>21.88</v>
      </c>
      <c r="T26" t="n">
        <v>2615.29</v>
      </c>
      <c r="U26" t="n">
        <v>0.75</v>
      </c>
      <c r="V26" t="n">
        <v>0.86</v>
      </c>
      <c r="W26" t="n">
        <v>1</v>
      </c>
      <c r="X26" t="n">
        <v>0.16</v>
      </c>
      <c r="Y26" t="n">
        <v>1</v>
      </c>
      <c r="Z26" t="n">
        <v>10</v>
      </c>
      <c r="AA26" t="n">
        <v>60.30424358422469</v>
      </c>
      <c r="AB26" t="n">
        <v>82.51092650736888</v>
      </c>
      <c r="AC26" t="n">
        <v>74.63619948633766</v>
      </c>
      <c r="AD26" t="n">
        <v>60304.24358422469</v>
      </c>
      <c r="AE26" t="n">
        <v>82510.92650736887</v>
      </c>
      <c r="AF26" t="n">
        <v>2.382107126290565e-06</v>
      </c>
      <c r="AG26" t="n">
        <v>0.10375</v>
      </c>
      <c r="AH26" t="n">
        <v>74636.19948633766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10.0348</v>
      </c>
      <c r="E27" t="n">
        <v>9.970000000000001</v>
      </c>
      <c r="F27" t="n">
        <v>7.22</v>
      </c>
      <c r="G27" t="n">
        <v>48.16</v>
      </c>
      <c r="H27" t="n">
        <v>0.6899999999999999</v>
      </c>
      <c r="I27" t="n">
        <v>9</v>
      </c>
      <c r="J27" t="n">
        <v>186.08</v>
      </c>
      <c r="K27" t="n">
        <v>52.44</v>
      </c>
      <c r="L27" t="n">
        <v>7.25</v>
      </c>
      <c r="M27" t="n">
        <v>5</v>
      </c>
      <c r="N27" t="n">
        <v>36.39</v>
      </c>
      <c r="O27" t="n">
        <v>23184.11</v>
      </c>
      <c r="P27" t="n">
        <v>73.51000000000001</v>
      </c>
      <c r="Q27" t="n">
        <v>605.9400000000001</v>
      </c>
      <c r="R27" t="n">
        <v>29.34</v>
      </c>
      <c r="S27" t="n">
        <v>21.88</v>
      </c>
      <c r="T27" t="n">
        <v>2701.14</v>
      </c>
      <c r="U27" t="n">
        <v>0.75</v>
      </c>
      <c r="V27" t="n">
        <v>0.86</v>
      </c>
      <c r="W27" t="n">
        <v>1.01</v>
      </c>
      <c r="X27" t="n">
        <v>0.17</v>
      </c>
      <c r="Y27" t="n">
        <v>1</v>
      </c>
      <c r="Z27" t="n">
        <v>10</v>
      </c>
      <c r="AA27" t="n">
        <v>59.61391766545425</v>
      </c>
      <c r="AB27" t="n">
        <v>81.56639213027749</v>
      </c>
      <c r="AC27" t="n">
        <v>73.78181014453324</v>
      </c>
      <c r="AD27" t="n">
        <v>59613.91766545425</v>
      </c>
      <c r="AE27" t="n">
        <v>81566.3921302775</v>
      </c>
      <c r="AF27" t="n">
        <v>2.380636250463157e-06</v>
      </c>
      <c r="AG27" t="n">
        <v>0.1038541666666667</v>
      </c>
      <c r="AH27" t="n">
        <v>73781.81014453324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10.0343</v>
      </c>
      <c r="E28" t="n">
        <v>9.970000000000001</v>
      </c>
      <c r="F28" t="n">
        <v>7.23</v>
      </c>
      <c r="G28" t="n">
        <v>48.17</v>
      </c>
      <c r="H28" t="n">
        <v>0.71</v>
      </c>
      <c r="I28" t="n">
        <v>9</v>
      </c>
      <c r="J28" t="n">
        <v>186.46</v>
      </c>
      <c r="K28" t="n">
        <v>52.44</v>
      </c>
      <c r="L28" t="n">
        <v>7.5</v>
      </c>
      <c r="M28" t="n">
        <v>4</v>
      </c>
      <c r="N28" t="n">
        <v>36.52</v>
      </c>
      <c r="O28" t="n">
        <v>23230.78</v>
      </c>
      <c r="P28" t="n">
        <v>72.67</v>
      </c>
      <c r="Q28" t="n">
        <v>605.84</v>
      </c>
      <c r="R28" t="n">
        <v>29.3</v>
      </c>
      <c r="S28" t="n">
        <v>21.88</v>
      </c>
      <c r="T28" t="n">
        <v>2683.74</v>
      </c>
      <c r="U28" t="n">
        <v>0.75</v>
      </c>
      <c r="V28" t="n">
        <v>0.86</v>
      </c>
      <c r="W28" t="n">
        <v>1.01</v>
      </c>
      <c r="X28" t="n">
        <v>0.17</v>
      </c>
      <c r="Y28" t="n">
        <v>1</v>
      </c>
      <c r="Z28" t="n">
        <v>10</v>
      </c>
      <c r="AA28" t="n">
        <v>59.18590048718624</v>
      </c>
      <c r="AB28" t="n">
        <v>80.98076014418626</v>
      </c>
      <c r="AC28" t="n">
        <v>73.2520700532547</v>
      </c>
      <c r="AD28" t="n">
        <v>59185.90048718624</v>
      </c>
      <c r="AE28" t="n">
        <v>80980.76014418626</v>
      </c>
      <c r="AF28" t="n">
        <v>2.380517631444818e-06</v>
      </c>
      <c r="AG28" t="n">
        <v>0.1038541666666667</v>
      </c>
      <c r="AH28" t="n">
        <v>73252.07005325471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10.0945</v>
      </c>
      <c r="E29" t="n">
        <v>9.91</v>
      </c>
      <c r="F29" t="n">
        <v>7.2</v>
      </c>
      <c r="G29" t="n">
        <v>54.01</v>
      </c>
      <c r="H29" t="n">
        <v>0.74</v>
      </c>
      <c r="I29" t="n">
        <v>8</v>
      </c>
      <c r="J29" t="n">
        <v>186.84</v>
      </c>
      <c r="K29" t="n">
        <v>52.44</v>
      </c>
      <c r="L29" t="n">
        <v>7.75</v>
      </c>
      <c r="M29" t="n">
        <v>2</v>
      </c>
      <c r="N29" t="n">
        <v>36.65</v>
      </c>
      <c r="O29" t="n">
        <v>23277.49</v>
      </c>
      <c r="P29" t="n">
        <v>72.39</v>
      </c>
      <c r="Q29" t="n">
        <v>605.84</v>
      </c>
      <c r="R29" t="n">
        <v>28.44</v>
      </c>
      <c r="S29" t="n">
        <v>21.88</v>
      </c>
      <c r="T29" t="n">
        <v>2258.28</v>
      </c>
      <c r="U29" t="n">
        <v>0.77</v>
      </c>
      <c r="V29" t="n">
        <v>0.86</v>
      </c>
      <c r="W29" t="n">
        <v>1.01</v>
      </c>
      <c r="X29" t="n">
        <v>0.14</v>
      </c>
      <c r="Y29" t="n">
        <v>1</v>
      </c>
      <c r="Z29" t="n">
        <v>10</v>
      </c>
      <c r="AA29" t="n">
        <v>58.61813842453397</v>
      </c>
      <c r="AB29" t="n">
        <v>80.2039230421714</v>
      </c>
      <c r="AC29" t="n">
        <v>72.54937319395817</v>
      </c>
      <c r="AD29" t="n">
        <v>58618.13842453397</v>
      </c>
      <c r="AE29" t="n">
        <v>80203.9230421714</v>
      </c>
      <c r="AF29" t="n">
        <v>2.394799361252874e-06</v>
      </c>
      <c r="AG29" t="n">
        <v>0.1032291666666667</v>
      </c>
      <c r="AH29" t="n">
        <v>72549.37319395818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10.0999</v>
      </c>
      <c r="E30" t="n">
        <v>9.9</v>
      </c>
      <c r="F30" t="n">
        <v>7.2</v>
      </c>
      <c r="G30" t="n">
        <v>53.97</v>
      </c>
      <c r="H30" t="n">
        <v>0.76</v>
      </c>
      <c r="I30" t="n">
        <v>8</v>
      </c>
      <c r="J30" t="n">
        <v>187.22</v>
      </c>
      <c r="K30" t="n">
        <v>52.44</v>
      </c>
      <c r="L30" t="n">
        <v>8</v>
      </c>
      <c r="M30" t="n">
        <v>2</v>
      </c>
      <c r="N30" t="n">
        <v>36.78</v>
      </c>
      <c r="O30" t="n">
        <v>23324.24</v>
      </c>
      <c r="P30" t="n">
        <v>72.78</v>
      </c>
      <c r="Q30" t="n">
        <v>605.84</v>
      </c>
      <c r="R30" t="n">
        <v>28.34</v>
      </c>
      <c r="S30" t="n">
        <v>21.88</v>
      </c>
      <c r="T30" t="n">
        <v>2207.25</v>
      </c>
      <c r="U30" t="n">
        <v>0.77</v>
      </c>
      <c r="V30" t="n">
        <v>0.86</v>
      </c>
      <c r="W30" t="n">
        <v>1.01</v>
      </c>
      <c r="X30" t="n">
        <v>0.14</v>
      </c>
      <c r="Y30" t="n">
        <v>1</v>
      </c>
      <c r="Z30" t="n">
        <v>10</v>
      </c>
      <c r="AA30" t="n">
        <v>58.79766420746918</v>
      </c>
      <c r="AB30" t="n">
        <v>80.44955813850183</v>
      </c>
      <c r="AC30" t="n">
        <v>72.77156522144593</v>
      </c>
      <c r="AD30" t="n">
        <v>58797.66420746918</v>
      </c>
      <c r="AE30" t="n">
        <v>80449.55813850183</v>
      </c>
      <c r="AF30" t="n">
        <v>2.396080446650939e-06</v>
      </c>
      <c r="AG30" t="n">
        <v>0.103125</v>
      </c>
      <c r="AH30" t="n">
        <v>72771.56522144593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10.097</v>
      </c>
      <c r="E31" t="n">
        <v>9.9</v>
      </c>
      <c r="F31" t="n">
        <v>7.2</v>
      </c>
      <c r="G31" t="n">
        <v>53.99</v>
      </c>
      <c r="H31" t="n">
        <v>0.78</v>
      </c>
      <c r="I31" t="n">
        <v>8</v>
      </c>
      <c r="J31" t="n">
        <v>187.6</v>
      </c>
      <c r="K31" t="n">
        <v>52.44</v>
      </c>
      <c r="L31" t="n">
        <v>8.25</v>
      </c>
      <c r="M31" t="n">
        <v>0</v>
      </c>
      <c r="N31" t="n">
        <v>36.9</v>
      </c>
      <c r="O31" t="n">
        <v>23371.04</v>
      </c>
      <c r="P31" t="n">
        <v>72.94</v>
      </c>
      <c r="Q31" t="n">
        <v>605.84</v>
      </c>
      <c r="R31" t="n">
        <v>28.35</v>
      </c>
      <c r="S31" t="n">
        <v>21.88</v>
      </c>
      <c r="T31" t="n">
        <v>2211.22</v>
      </c>
      <c r="U31" t="n">
        <v>0.77</v>
      </c>
      <c r="V31" t="n">
        <v>0.86</v>
      </c>
      <c r="W31" t="n">
        <v>1.01</v>
      </c>
      <c r="X31" t="n">
        <v>0.14</v>
      </c>
      <c r="Y31" t="n">
        <v>1</v>
      </c>
      <c r="Z31" t="n">
        <v>10</v>
      </c>
      <c r="AA31" t="n">
        <v>58.90023075036613</v>
      </c>
      <c r="AB31" t="n">
        <v>80.58989420740988</v>
      </c>
      <c r="AC31" t="n">
        <v>72.89850781290035</v>
      </c>
      <c r="AD31" t="n">
        <v>58900.23075036614</v>
      </c>
      <c r="AE31" t="n">
        <v>80589.89420740989</v>
      </c>
      <c r="AF31" t="n">
        <v>2.395392456344571e-06</v>
      </c>
      <c r="AG31" t="n">
        <v>0.103125</v>
      </c>
      <c r="AH31" t="n">
        <v>72898.50781290035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6.3678</v>
      </c>
      <c r="E2" t="n">
        <v>15.7</v>
      </c>
      <c r="F2" t="n">
        <v>9.039999999999999</v>
      </c>
      <c r="G2" t="n">
        <v>5.65</v>
      </c>
      <c r="H2" t="n">
        <v>0.08</v>
      </c>
      <c r="I2" t="n">
        <v>96</v>
      </c>
      <c r="J2" t="n">
        <v>213.37</v>
      </c>
      <c r="K2" t="n">
        <v>56.13</v>
      </c>
      <c r="L2" t="n">
        <v>1</v>
      </c>
      <c r="M2" t="n">
        <v>94</v>
      </c>
      <c r="N2" t="n">
        <v>46.25</v>
      </c>
      <c r="O2" t="n">
        <v>26550.29</v>
      </c>
      <c r="P2" t="n">
        <v>132.37</v>
      </c>
      <c r="Q2" t="n">
        <v>606.08</v>
      </c>
      <c r="R2" t="n">
        <v>85.7</v>
      </c>
      <c r="S2" t="n">
        <v>21.88</v>
      </c>
      <c r="T2" t="n">
        <v>30444.54</v>
      </c>
      <c r="U2" t="n">
        <v>0.26</v>
      </c>
      <c r="V2" t="n">
        <v>0.68</v>
      </c>
      <c r="W2" t="n">
        <v>1.15</v>
      </c>
      <c r="X2" t="n">
        <v>1.98</v>
      </c>
      <c r="Y2" t="n">
        <v>1</v>
      </c>
      <c r="Z2" t="n">
        <v>10</v>
      </c>
      <c r="AA2" t="n">
        <v>153.3600015181522</v>
      </c>
      <c r="AB2" t="n">
        <v>209.833919842805</v>
      </c>
      <c r="AC2" t="n">
        <v>189.8076650368237</v>
      </c>
      <c r="AD2" t="n">
        <v>153360.0015181522</v>
      </c>
      <c r="AE2" t="n">
        <v>209833.919842805</v>
      </c>
      <c r="AF2" t="n">
        <v>1.464116557434687e-06</v>
      </c>
      <c r="AG2" t="n">
        <v>0.1635416666666667</v>
      </c>
      <c r="AH2" t="n">
        <v>189807.6650368237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7.024</v>
      </c>
      <c r="E3" t="n">
        <v>14.24</v>
      </c>
      <c r="F3" t="n">
        <v>8.539999999999999</v>
      </c>
      <c r="G3" t="n">
        <v>7.02</v>
      </c>
      <c r="H3" t="n">
        <v>0.1</v>
      </c>
      <c r="I3" t="n">
        <v>73</v>
      </c>
      <c r="J3" t="n">
        <v>213.78</v>
      </c>
      <c r="K3" t="n">
        <v>56.13</v>
      </c>
      <c r="L3" t="n">
        <v>1.25</v>
      </c>
      <c r="M3" t="n">
        <v>71</v>
      </c>
      <c r="N3" t="n">
        <v>46.4</v>
      </c>
      <c r="O3" t="n">
        <v>26600.32</v>
      </c>
      <c r="P3" t="n">
        <v>124.51</v>
      </c>
      <c r="Q3" t="n">
        <v>605.9400000000001</v>
      </c>
      <c r="R3" t="n">
        <v>70.45</v>
      </c>
      <c r="S3" t="n">
        <v>21.88</v>
      </c>
      <c r="T3" t="n">
        <v>22935.36</v>
      </c>
      <c r="U3" t="n">
        <v>0.31</v>
      </c>
      <c r="V3" t="n">
        <v>0.72</v>
      </c>
      <c r="W3" t="n">
        <v>1.11</v>
      </c>
      <c r="X3" t="n">
        <v>1.48</v>
      </c>
      <c r="Y3" t="n">
        <v>1</v>
      </c>
      <c r="Z3" t="n">
        <v>10</v>
      </c>
      <c r="AA3" t="n">
        <v>131.1850359343463</v>
      </c>
      <c r="AB3" t="n">
        <v>179.4931536406196</v>
      </c>
      <c r="AC3" t="n">
        <v>162.3625789774325</v>
      </c>
      <c r="AD3" t="n">
        <v>131185.0359343463</v>
      </c>
      <c r="AE3" t="n">
        <v>179493.1536406196</v>
      </c>
      <c r="AF3" t="n">
        <v>1.614993357112542e-06</v>
      </c>
      <c r="AG3" t="n">
        <v>0.1483333333333333</v>
      </c>
      <c r="AH3" t="n">
        <v>162362.5789774325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7.529</v>
      </c>
      <c r="E4" t="n">
        <v>13.28</v>
      </c>
      <c r="F4" t="n">
        <v>8.220000000000001</v>
      </c>
      <c r="G4" t="n">
        <v>8.5</v>
      </c>
      <c r="H4" t="n">
        <v>0.12</v>
      </c>
      <c r="I4" t="n">
        <v>58</v>
      </c>
      <c r="J4" t="n">
        <v>214.19</v>
      </c>
      <c r="K4" t="n">
        <v>56.13</v>
      </c>
      <c r="L4" t="n">
        <v>1.5</v>
      </c>
      <c r="M4" t="n">
        <v>56</v>
      </c>
      <c r="N4" t="n">
        <v>46.56</v>
      </c>
      <c r="O4" t="n">
        <v>26650.41</v>
      </c>
      <c r="P4" t="n">
        <v>119.15</v>
      </c>
      <c r="Q4" t="n">
        <v>605.87</v>
      </c>
      <c r="R4" t="n">
        <v>60.35</v>
      </c>
      <c r="S4" t="n">
        <v>21.88</v>
      </c>
      <c r="T4" t="n">
        <v>17959.58</v>
      </c>
      <c r="U4" t="n">
        <v>0.36</v>
      </c>
      <c r="V4" t="n">
        <v>0.75</v>
      </c>
      <c r="W4" t="n">
        <v>1.08</v>
      </c>
      <c r="X4" t="n">
        <v>1.16</v>
      </c>
      <c r="Y4" t="n">
        <v>1</v>
      </c>
      <c r="Z4" t="n">
        <v>10</v>
      </c>
      <c r="AA4" t="n">
        <v>117.480221695046</v>
      </c>
      <c r="AB4" t="n">
        <v>160.7416221846857</v>
      </c>
      <c r="AC4" t="n">
        <v>145.4006673657072</v>
      </c>
      <c r="AD4" t="n">
        <v>117480.221695046</v>
      </c>
      <c r="AE4" t="n">
        <v>160741.6221846857</v>
      </c>
      <c r="AF4" t="n">
        <v>1.731105493408361e-06</v>
      </c>
      <c r="AG4" t="n">
        <v>0.1383333333333333</v>
      </c>
      <c r="AH4" t="n">
        <v>145400.6673657072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7.8775</v>
      </c>
      <c r="E5" t="n">
        <v>12.69</v>
      </c>
      <c r="F5" t="n">
        <v>8.01</v>
      </c>
      <c r="G5" t="n">
        <v>9.81</v>
      </c>
      <c r="H5" t="n">
        <v>0.14</v>
      </c>
      <c r="I5" t="n">
        <v>49</v>
      </c>
      <c r="J5" t="n">
        <v>214.59</v>
      </c>
      <c r="K5" t="n">
        <v>56.13</v>
      </c>
      <c r="L5" t="n">
        <v>1.75</v>
      </c>
      <c r="M5" t="n">
        <v>47</v>
      </c>
      <c r="N5" t="n">
        <v>46.72</v>
      </c>
      <c r="O5" t="n">
        <v>26700.55</v>
      </c>
      <c r="P5" t="n">
        <v>115.52</v>
      </c>
      <c r="Q5" t="n">
        <v>605.9400000000001</v>
      </c>
      <c r="R5" t="n">
        <v>54.02</v>
      </c>
      <c r="S5" t="n">
        <v>21.88</v>
      </c>
      <c r="T5" t="n">
        <v>14840.98</v>
      </c>
      <c r="U5" t="n">
        <v>0.41</v>
      </c>
      <c r="V5" t="n">
        <v>0.77</v>
      </c>
      <c r="W5" t="n">
        <v>1.06</v>
      </c>
      <c r="X5" t="n">
        <v>0.95</v>
      </c>
      <c r="Y5" t="n">
        <v>1</v>
      </c>
      <c r="Z5" t="n">
        <v>10</v>
      </c>
      <c r="AA5" t="n">
        <v>109.1318003444457</v>
      </c>
      <c r="AB5" t="n">
        <v>149.3189437864439</v>
      </c>
      <c r="AC5" t="n">
        <v>135.0681533619602</v>
      </c>
      <c r="AD5" t="n">
        <v>109131.8003444457</v>
      </c>
      <c r="AE5" t="n">
        <v>149318.9437864439</v>
      </c>
      <c r="AF5" t="n">
        <v>1.811234363703595e-06</v>
      </c>
      <c r="AG5" t="n">
        <v>0.1321875</v>
      </c>
      <c r="AH5" t="n">
        <v>135068.1533619602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8.144399999999999</v>
      </c>
      <c r="E6" t="n">
        <v>12.28</v>
      </c>
      <c r="F6" t="n">
        <v>7.89</v>
      </c>
      <c r="G6" t="n">
        <v>11.27</v>
      </c>
      <c r="H6" t="n">
        <v>0.17</v>
      </c>
      <c r="I6" t="n">
        <v>42</v>
      </c>
      <c r="J6" t="n">
        <v>215</v>
      </c>
      <c r="K6" t="n">
        <v>56.13</v>
      </c>
      <c r="L6" t="n">
        <v>2</v>
      </c>
      <c r="M6" t="n">
        <v>40</v>
      </c>
      <c r="N6" t="n">
        <v>46.87</v>
      </c>
      <c r="O6" t="n">
        <v>26750.75</v>
      </c>
      <c r="P6" t="n">
        <v>113.3</v>
      </c>
      <c r="Q6" t="n">
        <v>605.9400000000001</v>
      </c>
      <c r="R6" t="n">
        <v>49.97</v>
      </c>
      <c r="S6" t="n">
        <v>21.88</v>
      </c>
      <c r="T6" t="n">
        <v>12854.13</v>
      </c>
      <c r="U6" t="n">
        <v>0.44</v>
      </c>
      <c r="V6" t="n">
        <v>0.78</v>
      </c>
      <c r="W6" t="n">
        <v>1.06</v>
      </c>
      <c r="X6" t="n">
        <v>0.83</v>
      </c>
      <c r="Y6" t="n">
        <v>1</v>
      </c>
      <c r="Z6" t="n">
        <v>10</v>
      </c>
      <c r="AA6" t="n">
        <v>103.7302698133131</v>
      </c>
      <c r="AB6" t="n">
        <v>141.9283314150432</v>
      </c>
      <c r="AC6" t="n">
        <v>128.3828906624939</v>
      </c>
      <c r="AD6" t="n">
        <v>103730.2698133131</v>
      </c>
      <c r="AE6" t="n">
        <v>141928.3314150432</v>
      </c>
      <c r="AF6" t="n">
        <v>1.872601352173602e-06</v>
      </c>
      <c r="AG6" t="n">
        <v>0.1279166666666667</v>
      </c>
      <c r="AH6" t="n">
        <v>128382.8906624939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8.359999999999999</v>
      </c>
      <c r="E7" t="n">
        <v>11.96</v>
      </c>
      <c r="F7" t="n">
        <v>7.79</v>
      </c>
      <c r="G7" t="n">
        <v>12.63</v>
      </c>
      <c r="H7" t="n">
        <v>0.19</v>
      </c>
      <c r="I7" t="n">
        <v>37</v>
      </c>
      <c r="J7" t="n">
        <v>215.41</v>
      </c>
      <c r="K7" t="n">
        <v>56.13</v>
      </c>
      <c r="L7" t="n">
        <v>2.25</v>
      </c>
      <c r="M7" t="n">
        <v>35</v>
      </c>
      <c r="N7" t="n">
        <v>47.03</v>
      </c>
      <c r="O7" t="n">
        <v>26801</v>
      </c>
      <c r="P7" t="n">
        <v>111.16</v>
      </c>
      <c r="Q7" t="n">
        <v>605.88</v>
      </c>
      <c r="R7" t="n">
        <v>46.77</v>
      </c>
      <c r="S7" t="n">
        <v>21.88</v>
      </c>
      <c r="T7" t="n">
        <v>11277.16</v>
      </c>
      <c r="U7" t="n">
        <v>0.47</v>
      </c>
      <c r="V7" t="n">
        <v>0.79</v>
      </c>
      <c r="W7" t="n">
        <v>1.05</v>
      </c>
      <c r="X7" t="n">
        <v>0.73</v>
      </c>
      <c r="Y7" t="n">
        <v>1</v>
      </c>
      <c r="Z7" t="n">
        <v>10</v>
      </c>
      <c r="AA7" t="n">
        <v>99.38300521600898</v>
      </c>
      <c r="AB7" t="n">
        <v>135.9802122052363</v>
      </c>
      <c r="AC7" t="n">
        <v>123.0024516018315</v>
      </c>
      <c r="AD7" t="n">
        <v>99383.00521600898</v>
      </c>
      <c r="AE7" t="n">
        <v>135980.2122052363</v>
      </c>
      <c r="AF7" t="n">
        <v>1.922173186996134e-06</v>
      </c>
      <c r="AG7" t="n">
        <v>0.1245833333333333</v>
      </c>
      <c r="AH7" t="n">
        <v>123002.4516018315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8.5425</v>
      </c>
      <c r="E8" t="n">
        <v>11.71</v>
      </c>
      <c r="F8" t="n">
        <v>7.7</v>
      </c>
      <c r="G8" t="n">
        <v>14</v>
      </c>
      <c r="H8" t="n">
        <v>0.21</v>
      </c>
      <c r="I8" t="n">
        <v>33</v>
      </c>
      <c r="J8" t="n">
        <v>215.82</v>
      </c>
      <c r="K8" t="n">
        <v>56.13</v>
      </c>
      <c r="L8" t="n">
        <v>2.5</v>
      </c>
      <c r="M8" t="n">
        <v>31</v>
      </c>
      <c r="N8" t="n">
        <v>47.19</v>
      </c>
      <c r="O8" t="n">
        <v>26851.31</v>
      </c>
      <c r="P8" t="n">
        <v>109.41</v>
      </c>
      <c r="Q8" t="n">
        <v>605.99</v>
      </c>
      <c r="R8" t="n">
        <v>44.45</v>
      </c>
      <c r="S8" t="n">
        <v>21.88</v>
      </c>
      <c r="T8" t="n">
        <v>10138.84</v>
      </c>
      <c r="U8" t="n">
        <v>0.49</v>
      </c>
      <c r="V8" t="n">
        <v>0.8</v>
      </c>
      <c r="W8" t="n">
        <v>1.03</v>
      </c>
      <c r="X8" t="n">
        <v>0.64</v>
      </c>
      <c r="Y8" t="n">
        <v>1</v>
      </c>
      <c r="Z8" t="n">
        <v>10</v>
      </c>
      <c r="AA8" t="n">
        <v>95.89723642557951</v>
      </c>
      <c r="AB8" t="n">
        <v>131.2108295649075</v>
      </c>
      <c r="AC8" t="n">
        <v>118.6882521468235</v>
      </c>
      <c r="AD8" t="n">
        <v>95897.23642557951</v>
      </c>
      <c r="AE8" t="n">
        <v>131210.8295649075</v>
      </c>
      <c r="AF8" t="n">
        <v>1.964134503578287e-06</v>
      </c>
      <c r="AG8" t="n">
        <v>0.1219791666666667</v>
      </c>
      <c r="AH8" t="n">
        <v>118688.2521468235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8.663600000000001</v>
      </c>
      <c r="E9" t="n">
        <v>11.54</v>
      </c>
      <c r="F9" t="n">
        <v>7.66</v>
      </c>
      <c r="G9" t="n">
        <v>15.33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108.35</v>
      </c>
      <c r="Q9" t="n">
        <v>605.87</v>
      </c>
      <c r="R9" t="n">
        <v>42.9</v>
      </c>
      <c r="S9" t="n">
        <v>21.88</v>
      </c>
      <c r="T9" t="n">
        <v>9378.98</v>
      </c>
      <c r="U9" t="n">
        <v>0.51</v>
      </c>
      <c r="V9" t="n">
        <v>0.8100000000000001</v>
      </c>
      <c r="W9" t="n">
        <v>1.04</v>
      </c>
      <c r="X9" t="n">
        <v>0.6</v>
      </c>
      <c r="Y9" t="n">
        <v>1</v>
      </c>
      <c r="Z9" t="n">
        <v>10</v>
      </c>
      <c r="AA9" t="n">
        <v>93.78964490828828</v>
      </c>
      <c r="AB9" t="n">
        <v>128.3271298705755</v>
      </c>
      <c r="AC9" t="n">
        <v>116.0797687040197</v>
      </c>
      <c r="AD9" t="n">
        <v>93789.64490828828</v>
      </c>
      <c r="AE9" t="n">
        <v>128327.1298705755</v>
      </c>
      <c r="AF9" t="n">
        <v>1.991978423787047e-06</v>
      </c>
      <c r="AG9" t="n">
        <v>0.1202083333333333</v>
      </c>
      <c r="AH9" t="n">
        <v>116079.7687040197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8.8294</v>
      </c>
      <c r="E10" t="n">
        <v>11.33</v>
      </c>
      <c r="F10" t="n">
        <v>7.57</v>
      </c>
      <c r="G10" t="n">
        <v>16.83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106.36</v>
      </c>
      <c r="Q10" t="n">
        <v>605.84</v>
      </c>
      <c r="R10" t="n">
        <v>40</v>
      </c>
      <c r="S10" t="n">
        <v>21.88</v>
      </c>
      <c r="T10" t="n">
        <v>7940.75</v>
      </c>
      <c r="U10" t="n">
        <v>0.55</v>
      </c>
      <c r="V10" t="n">
        <v>0.82</v>
      </c>
      <c r="W10" t="n">
        <v>1.04</v>
      </c>
      <c r="X10" t="n">
        <v>0.52</v>
      </c>
      <c r="Y10" t="n">
        <v>1</v>
      </c>
      <c r="Z10" t="n">
        <v>10</v>
      </c>
      <c r="AA10" t="n">
        <v>90.5591806993358</v>
      </c>
      <c r="AB10" t="n">
        <v>123.9070662218665</v>
      </c>
      <c r="AC10" t="n">
        <v>112.0815497263438</v>
      </c>
      <c r="AD10" t="n">
        <v>90559.1806993358</v>
      </c>
      <c r="AE10" t="n">
        <v>123907.0662218665</v>
      </c>
      <c r="AF10" t="n">
        <v>2.030099992495655e-06</v>
      </c>
      <c r="AG10" t="n">
        <v>0.1180208333333333</v>
      </c>
      <c r="AH10" t="n">
        <v>112081.5497263438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8.920400000000001</v>
      </c>
      <c r="E11" t="n">
        <v>11.21</v>
      </c>
      <c r="F11" t="n">
        <v>7.54</v>
      </c>
      <c r="G11" t="n">
        <v>18.1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105.38</v>
      </c>
      <c r="Q11" t="n">
        <v>605.91</v>
      </c>
      <c r="R11" t="n">
        <v>39.15</v>
      </c>
      <c r="S11" t="n">
        <v>21.88</v>
      </c>
      <c r="T11" t="n">
        <v>7524.67</v>
      </c>
      <c r="U11" t="n">
        <v>0.5600000000000001</v>
      </c>
      <c r="V11" t="n">
        <v>0.82</v>
      </c>
      <c r="W11" t="n">
        <v>1.03</v>
      </c>
      <c r="X11" t="n">
        <v>0.48</v>
      </c>
      <c r="Y11" t="n">
        <v>1</v>
      </c>
      <c r="Z11" t="n">
        <v>10</v>
      </c>
      <c r="AA11" t="n">
        <v>88.9637431162153</v>
      </c>
      <c r="AB11" t="n">
        <v>121.7241181349035</v>
      </c>
      <c r="AC11" t="n">
        <v>110.106939141013</v>
      </c>
      <c r="AD11" t="n">
        <v>88963.74311621529</v>
      </c>
      <c r="AE11" t="n">
        <v>121724.1181349035</v>
      </c>
      <c r="AF11" t="n">
        <v>2.051023169531139e-06</v>
      </c>
      <c r="AG11" t="n">
        <v>0.1167708333333333</v>
      </c>
      <c r="AH11" t="n">
        <v>110106.939141013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9.012600000000001</v>
      </c>
      <c r="E12" t="n">
        <v>11.1</v>
      </c>
      <c r="F12" t="n">
        <v>7.51</v>
      </c>
      <c r="G12" t="n">
        <v>19.6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104.47</v>
      </c>
      <c r="Q12" t="n">
        <v>605.84</v>
      </c>
      <c r="R12" t="n">
        <v>38.21</v>
      </c>
      <c r="S12" t="n">
        <v>21.88</v>
      </c>
      <c r="T12" t="n">
        <v>7066.52</v>
      </c>
      <c r="U12" t="n">
        <v>0.57</v>
      </c>
      <c r="V12" t="n">
        <v>0.82</v>
      </c>
      <c r="W12" t="n">
        <v>1.03</v>
      </c>
      <c r="X12" t="n">
        <v>0.45</v>
      </c>
      <c r="Y12" t="n">
        <v>1</v>
      </c>
      <c r="Z12" t="n">
        <v>10</v>
      </c>
      <c r="AA12" t="n">
        <v>87.43166160191851</v>
      </c>
      <c r="AB12" t="n">
        <v>119.6278566163776</v>
      </c>
      <c r="AC12" t="n">
        <v>108.210741879693</v>
      </c>
      <c r="AD12" t="n">
        <v>87431.6616019185</v>
      </c>
      <c r="AE12" t="n">
        <v>119627.8566163776</v>
      </c>
      <c r="AF12" t="n">
        <v>2.072222256593465e-06</v>
      </c>
      <c r="AG12" t="n">
        <v>0.115625</v>
      </c>
      <c r="AH12" t="n">
        <v>108210.741879693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9.132400000000001</v>
      </c>
      <c r="E13" t="n">
        <v>10.95</v>
      </c>
      <c r="F13" t="n">
        <v>7.45</v>
      </c>
      <c r="G13" t="n">
        <v>21.29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103.22</v>
      </c>
      <c r="Q13" t="n">
        <v>605.86</v>
      </c>
      <c r="R13" t="n">
        <v>36.16</v>
      </c>
      <c r="S13" t="n">
        <v>21.88</v>
      </c>
      <c r="T13" t="n">
        <v>6052.42</v>
      </c>
      <c r="U13" t="n">
        <v>0.61</v>
      </c>
      <c r="V13" t="n">
        <v>0.83</v>
      </c>
      <c r="W13" t="n">
        <v>1.03</v>
      </c>
      <c r="X13" t="n">
        <v>0.39</v>
      </c>
      <c r="Y13" t="n">
        <v>1</v>
      </c>
      <c r="Z13" t="n">
        <v>10</v>
      </c>
      <c r="AA13" t="n">
        <v>85.38477684032797</v>
      </c>
      <c r="AB13" t="n">
        <v>116.8272185833883</v>
      </c>
      <c r="AC13" t="n">
        <v>105.6773928098511</v>
      </c>
      <c r="AD13" t="n">
        <v>85384.77684032798</v>
      </c>
      <c r="AE13" t="n">
        <v>116827.2185833883</v>
      </c>
      <c r="AF13" t="n">
        <v>2.099767274273146e-06</v>
      </c>
      <c r="AG13" t="n">
        <v>0.1140625</v>
      </c>
      <c r="AH13" t="n">
        <v>105677.3928098511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9.1767</v>
      </c>
      <c r="E14" t="n">
        <v>10.9</v>
      </c>
      <c r="F14" t="n">
        <v>7.44</v>
      </c>
      <c r="G14" t="n">
        <v>22.32</v>
      </c>
      <c r="H14" t="n">
        <v>0.33</v>
      </c>
      <c r="I14" t="n">
        <v>20</v>
      </c>
      <c r="J14" t="n">
        <v>218.27</v>
      </c>
      <c r="K14" t="n">
        <v>56.13</v>
      </c>
      <c r="L14" t="n">
        <v>4</v>
      </c>
      <c r="M14" t="n">
        <v>18</v>
      </c>
      <c r="N14" t="n">
        <v>48.15</v>
      </c>
      <c r="O14" t="n">
        <v>27154.29</v>
      </c>
      <c r="P14" t="n">
        <v>102.51</v>
      </c>
      <c r="Q14" t="n">
        <v>605.86</v>
      </c>
      <c r="R14" t="n">
        <v>35.99</v>
      </c>
      <c r="S14" t="n">
        <v>21.88</v>
      </c>
      <c r="T14" t="n">
        <v>5970.36</v>
      </c>
      <c r="U14" t="n">
        <v>0.61</v>
      </c>
      <c r="V14" t="n">
        <v>0.83</v>
      </c>
      <c r="W14" t="n">
        <v>1.02</v>
      </c>
      <c r="X14" t="n">
        <v>0.38</v>
      </c>
      <c r="Y14" t="n">
        <v>1</v>
      </c>
      <c r="Z14" t="n">
        <v>10</v>
      </c>
      <c r="AA14" t="n">
        <v>84.53026502558086</v>
      </c>
      <c r="AB14" t="n">
        <v>115.6580378200513</v>
      </c>
      <c r="AC14" t="n">
        <v>104.6197970176111</v>
      </c>
      <c r="AD14" t="n">
        <v>84530.26502558085</v>
      </c>
      <c r="AE14" t="n">
        <v>115658.0378200513</v>
      </c>
      <c r="AF14" t="n">
        <v>2.109952952764047e-06</v>
      </c>
      <c r="AG14" t="n">
        <v>0.1135416666666667</v>
      </c>
      <c r="AH14" t="n">
        <v>104619.7970176111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9.2807</v>
      </c>
      <c r="E15" t="n">
        <v>10.78</v>
      </c>
      <c r="F15" t="n">
        <v>7.4</v>
      </c>
      <c r="G15" t="n">
        <v>24.67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16</v>
      </c>
      <c r="N15" t="n">
        <v>48.31</v>
      </c>
      <c r="O15" t="n">
        <v>27204.98</v>
      </c>
      <c r="P15" t="n">
        <v>101.03</v>
      </c>
      <c r="Q15" t="n">
        <v>605.85</v>
      </c>
      <c r="R15" t="n">
        <v>34.84</v>
      </c>
      <c r="S15" t="n">
        <v>21.88</v>
      </c>
      <c r="T15" t="n">
        <v>5406.24</v>
      </c>
      <c r="U15" t="n">
        <v>0.63</v>
      </c>
      <c r="V15" t="n">
        <v>0.84</v>
      </c>
      <c r="W15" t="n">
        <v>1.02</v>
      </c>
      <c r="X15" t="n">
        <v>0.34</v>
      </c>
      <c r="Y15" t="n">
        <v>1</v>
      </c>
      <c r="Z15" t="n">
        <v>10</v>
      </c>
      <c r="AA15" t="n">
        <v>82.61785469371834</v>
      </c>
      <c r="AB15" t="n">
        <v>113.041393634409</v>
      </c>
      <c r="AC15" t="n">
        <v>102.2528816805625</v>
      </c>
      <c r="AD15" t="n">
        <v>82617.85469371834</v>
      </c>
      <c r="AE15" t="n">
        <v>113041.393634409</v>
      </c>
      <c r="AF15" t="n">
        <v>2.133865155090314e-06</v>
      </c>
      <c r="AG15" t="n">
        <v>0.1122916666666667</v>
      </c>
      <c r="AH15" t="n">
        <v>102252.8816805625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9.331300000000001</v>
      </c>
      <c r="E16" t="n">
        <v>10.72</v>
      </c>
      <c r="F16" t="n">
        <v>7.39</v>
      </c>
      <c r="G16" t="n">
        <v>26.07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15</v>
      </c>
      <c r="N16" t="n">
        <v>48.47</v>
      </c>
      <c r="O16" t="n">
        <v>27255.72</v>
      </c>
      <c r="P16" t="n">
        <v>100.43</v>
      </c>
      <c r="Q16" t="n">
        <v>605.91</v>
      </c>
      <c r="R16" t="n">
        <v>34.21</v>
      </c>
      <c r="S16" t="n">
        <v>21.88</v>
      </c>
      <c r="T16" t="n">
        <v>5097.35</v>
      </c>
      <c r="U16" t="n">
        <v>0.64</v>
      </c>
      <c r="V16" t="n">
        <v>0.84</v>
      </c>
      <c r="W16" t="n">
        <v>1.02</v>
      </c>
      <c r="X16" t="n">
        <v>0.33</v>
      </c>
      <c r="Y16" t="n">
        <v>1</v>
      </c>
      <c r="Z16" t="n">
        <v>10</v>
      </c>
      <c r="AA16" t="n">
        <v>81.79997301574575</v>
      </c>
      <c r="AB16" t="n">
        <v>111.9223318402143</v>
      </c>
      <c r="AC16" t="n">
        <v>101.2406215733923</v>
      </c>
      <c r="AD16" t="n">
        <v>81799.97301574575</v>
      </c>
      <c r="AE16" t="n">
        <v>111922.3318402143</v>
      </c>
      <c r="AF16" t="n">
        <v>2.145499361222133e-06</v>
      </c>
      <c r="AG16" t="n">
        <v>0.1116666666666667</v>
      </c>
      <c r="AH16" t="n">
        <v>101240.6215733923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9.407299999999999</v>
      </c>
      <c r="E17" t="n">
        <v>10.63</v>
      </c>
      <c r="F17" t="n">
        <v>7.34</v>
      </c>
      <c r="G17" t="n">
        <v>27.53</v>
      </c>
      <c r="H17" t="n">
        <v>0.38</v>
      </c>
      <c r="I17" t="n">
        <v>16</v>
      </c>
      <c r="J17" t="n">
        <v>219.51</v>
      </c>
      <c r="K17" t="n">
        <v>56.13</v>
      </c>
      <c r="L17" t="n">
        <v>4.75</v>
      </c>
      <c r="M17" t="n">
        <v>14</v>
      </c>
      <c r="N17" t="n">
        <v>48.63</v>
      </c>
      <c r="O17" t="n">
        <v>27306.53</v>
      </c>
      <c r="P17" t="n">
        <v>99.25</v>
      </c>
      <c r="Q17" t="n">
        <v>605.84</v>
      </c>
      <c r="R17" t="n">
        <v>33.05</v>
      </c>
      <c r="S17" t="n">
        <v>21.88</v>
      </c>
      <c r="T17" t="n">
        <v>4521.4</v>
      </c>
      <c r="U17" t="n">
        <v>0.66</v>
      </c>
      <c r="V17" t="n">
        <v>0.84</v>
      </c>
      <c r="W17" t="n">
        <v>1.01</v>
      </c>
      <c r="X17" t="n">
        <v>0.28</v>
      </c>
      <c r="Y17" t="n">
        <v>1</v>
      </c>
      <c r="Z17" t="n">
        <v>10</v>
      </c>
      <c r="AA17" t="n">
        <v>80.3269305461515</v>
      </c>
      <c r="AB17" t="n">
        <v>109.9068501472692</v>
      </c>
      <c r="AC17" t="n">
        <v>99.41749462447495</v>
      </c>
      <c r="AD17" t="n">
        <v>80326.9305461515</v>
      </c>
      <c r="AE17" t="n">
        <v>109906.8501472692</v>
      </c>
      <c r="AF17" t="n">
        <v>2.162973662922098e-06</v>
      </c>
      <c r="AG17" t="n">
        <v>0.1107291666666667</v>
      </c>
      <c r="AH17" t="n">
        <v>99417.49462447496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9.385999999999999</v>
      </c>
      <c r="E18" t="n">
        <v>10.65</v>
      </c>
      <c r="F18" t="n">
        <v>7.37</v>
      </c>
      <c r="G18" t="n">
        <v>27.62</v>
      </c>
      <c r="H18" t="n">
        <v>0.4</v>
      </c>
      <c r="I18" t="n">
        <v>16</v>
      </c>
      <c r="J18" t="n">
        <v>219.92</v>
      </c>
      <c r="K18" t="n">
        <v>56.13</v>
      </c>
      <c r="L18" t="n">
        <v>5</v>
      </c>
      <c r="M18" t="n">
        <v>14</v>
      </c>
      <c r="N18" t="n">
        <v>48.79</v>
      </c>
      <c r="O18" t="n">
        <v>27357.39</v>
      </c>
      <c r="P18" t="n">
        <v>98.68000000000001</v>
      </c>
      <c r="Q18" t="n">
        <v>605.9400000000001</v>
      </c>
      <c r="R18" t="n">
        <v>34.01</v>
      </c>
      <c r="S18" t="n">
        <v>21.88</v>
      </c>
      <c r="T18" t="n">
        <v>5002.74</v>
      </c>
      <c r="U18" t="n">
        <v>0.64</v>
      </c>
      <c r="V18" t="n">
        <v>0.84</v>
      </c>
      <c r="W18" t="n">
        <v>1.01</v>
      </c>
      <c r="X18" t="n">
        <v>0.31</v>
      </c>
      <c r="Y18" t="n">
        <v>1</v>
      </c>
      <c r="Z18" t="n">
        <v>10</v>
      </c>
      <c r="AA18" t="n">
        <v>80.26069592822076</v>
      </c>
      <c r="AB18" t="n">
        <v>109.8162250209513</v>
      </c>
      <c r="AC18" t="n">
        <v>99.33551863301965</v>
      </c>
      <c r="AD18" t="n">
        <v>80260.69592822075</v>
      </c>
      <c r="AE18" t="n">
        <v>109816.2250209513</v>
      </c>
      <c r="AF18" t="n">
        <v>2.15807625994566e-06</v>
      </c>
      <c r="AG18" t="n">
        <v>0.1109375</v>
      </c>
      <c r="AH18" t="n">
        <v>99335.51863301964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9.452299999999999</v>
      </c>
      <c r="E19" t="n">
        <v>10.58</v>
      </c>
      <c r="F19" t="n">
        <v>7.33</v>
      </c>
      <c r="G19" t="n">
        <v>29.33</v>
      </c>
      <c r="H19" t="n">
        <v>0.42</v>
      </c>
      <c r="I19" t="n">
        <v>15</v>
      </c>
      <c r="J19" t="n">
        <v>220.33</v>
      </c>
      <c r="K19" t="n">
        <v>56.13</v>
      </c>
      <c r="L19" t="n">
        <v>5.25</v>
      </c>
      <c r="M19" t="n">
        <v>13</v>
      </c>
      <c r="N19" t="n">
        <v>48.95</v>
      </c>
      <c r="O19" t="n">
        <v>27408.3</v>
      </c>
      <c r="P19" t="n">
        <v>97.8</v>
      </c>
      <c r="Q19" t="n">
        <v>605.87</v>
      </c>
      <c r="R19" t="n">
        <v>32.7</v>
      </c>
      <c r="S19" t="n">
        <v>21.88</v>
      </c>
      <c r="T19" t="n">
        <v>4353</v>
      </c>
      <c r="U19" t="n">
        <v>0.67</v>
      </c>
      <c r="V19" t="n">
        <v>0.84</v>
      </c>
      <c r="W19" t="n">
        <v>1.01</v>
      </c>
      <c r="X19" t="n">
        <v>0.28</v>
      </c>
      <c r="Y19" t="n">
        <v>1</v>
      </c>
      <c r="Z19" t="n">
        <v>10</v>
      </c>
      <c r="AA19" t="n">
        <v>79.08910276089733</v>
      </c>
      <c r="AB19" t="n">
        <v>108.2131995623776</v>
      </c>
      <c r="AC19" t="n">
        <v>97.88548367435131</v>
      </c>
      <c r="AD19" t="n">
        <v>79089.10276089734</v>
      </c>
      <c r="AE19" t="n">
        <v>108213.1995623776</v>
      </c>
      <c r="AF19" t="n">
        <v>2.173320288928656e-06</v>
      </c>
      <c r="AG19" t="n">
        <v>0.1102083333333333</v>
      </c>
      <c r="AH19" t="n">
        <v>97885.4836743513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9.510199999999999</v>
      </c>
      <c r="E20" t="n">
        <v>10.52</v>
      </c>
      <c r="F20" t="n">
        <v>7.31</v>
      </c>
      <c r="G20" t="n">
        <v>31.33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12</v>
      </c>
      <c r="N20" t="n">
        <v>49.12</v>
      </c>
      <c r="O20" t="n">
        <v>27459.27</v>
      </c>
      <c r="P20" t="n">
        <v>97.04000000000001</v>
      </c>
      <c r="Q20" t="n">
        <v>605.84</v>
      </c>
      <c r="R20" t="n">
        <v>32</v>
      </c>
      <c r="S20" t="n">
        <v>21.88</v>
      </c>
      <c r="T20" t="n">
        <v>4005.65</v>
      </c>
      <c r="U20" t="n">
        <v>0.68</v>
      </c>
      <c r="V20" t="n">
        <v>0.85</v>
      </c>
      <c r="W20" t="n">
        <v>1.01</v>
      </c>
      <c r="X20" t="n">
        <v>0.25</v>
      </c>
      <c r="Y20" t="n">
        <v>1</v>
      </c>
      <c r="Z20" t="n">
        <v>10</v>
      </c>
      <c r="AA20" t="n">
        <v>78.12633306034181</v>
      </c>
      <c r="AB20" t="n">
        <v>106.8958955836766</v>
      </c>
      <c r="AC20" t="n">
        <v>96.6939013385294</v>
      </c>
      <c r="AD20" t="n">
        <v>78126.3330603418</v>
      </c>
      <c r="AE20" t="n">
        <v>106895.8955836766</v>
      </c>
      <c r="AF20" t="n">
        <v>2.186632947723761e-06</v>
      </c>
      <c r="AG20" t="n">
        <v>0.1095833333333333</v>
      </c>
      <c r="AH20" t="n">
        <v>96693.90133852939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9.555400000000001</v>
      </c>
      <c r="E21" t="n">
        <v>10.47</v>
      </c>
      <c r="F21" t="n">
        <v>7.3</v>
      </c>
      <c r="G21" t="n">
        <v>33.71</v>
      </c>
      <c r="H21" t="n">
        <v>0.46</v>
      </c>
      <c r="I21" t="n">
        <v>13</v>
      </c>
      <c r="J21" t="n">
        <v>221.16</v>
      </c>
      <c r="K21" t="n">
        <v>56.13</v>
      </c>
      <c r="L21" t="n">
        <v>5.75</v>
      </c>
      <c r="M21" t="n">
        <v>11</v>
      </c>
      <c r="N21" t="n">
        <v>49.28</v>
      </c>
      <c r="O21" t="n">
        <v>27510.3</v>
      </c>
      <c r="P21" t="n">
        <v>96.06999999999999</v>
      </c>
      <c r="Q21" t="n">
        <v>605.85</v>
      </c>
      <c r="R21" t="n">
        <v>31.82</v>
      </c>
      <c r="S21" t="n">
        <v>21.88</v>
      </c>
      <c r="T21" t="n">
        <v>3922.6</v>
      </c>
      <c r="U21" t="n">
        <v>0.6899999999999999</v>
      </c>
      <c r="V21" t="n">
        <v>0.85</v>
      </c>
      <c r="W21" t="n">
        <v>1.01</v>
      </c>
      <c r="X21" t="n">
        <v>0.25</v>
      </c>
      <c r="Y21" t="n">
        <v>1</v>
      </c>
      <c r="Z21" t="n">
        <v>10</v>
      </c>
      <c r="AA21" t="n">
        <v>77.18396495961298</v>
      </c>
      <c r="AB21" t="n">
        <v>105.6065059739137</v>
      </c>
      <c r="AC21" t="n">
        <v>95.52756926345214</v>
      </c>
      <c r="AD21" t="n">
        <v>77183.96495961297</v>
      </c>
      <c r="AE21" t="n">
        <v>105606.5059739137</v>
      </c>
      <c r="AF21" t="n">
        <v>2.197025558734793e-06</v>
      </c>
      <c r="AG21" t="n">
        <v>0.1090625</v>
      </c>
      <c r="AH21" t="n">
        <v>95527.56926345214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9.558199999999999</v>
      </c>
      <c r="E22" t="n">
        <v>10.46</v>
      </c>
      <c r="F22" t="n">
        <v>7.3</v>
      </c>
      <c r="G22" t="n">
        <v>33.69</v>
      </c>
      <c r="H22" t="n">
        <v>0.48</v>
      </c>
      <c r="I22" t="n">
        <v>13</v>
      </c>
      <c r="J22" t="n">
        <v>221.57</v>
      </c>
      <c r="K22" t="n">
        <v>56.13</v>
      </c>
      <c r="L22" t="n">
        <v>6</v>
      </c>
      <c r="M22" t="n">
        <v>11</v>
      </c>
      <c r="N22" t="n">
        <v>49.45</v>
      </c>
      <c r="O22" t="n">
        <v>27561.39</v>
      </c>
      <c r="P22" t="n">
        <v>96.05</v>
      </c>
      <c r="Q22" t="n">
        <v>605.84</v>
      </c>
      <c r="R22" t="n">
        <v>31.91</v>
      </c>
      <c r="S22" t="n">
        <v>21.88</v>
      </c>
      <c r="T22" t="n">
        <v>3965.18</v>
      </c>
      <c r="U22" t="n">
        <v>0.6899999999999999</v>
      </c>
      <c r="V22" t="n">
        <v>0.85</v>
      </c>
      <c r="W22" t="n">
        <v>1.01</v>
      </c>
      <c r="X22" t="n">
        <v>0.24</v>
      </c>
      <c r="Y22" t="n">
        <v>1</v>
      </c>
      <c r="Z22" t="n">
        <v>10</v>
      </c>
      <c r="AA22" t="n">
        <v>77.15022673235282</v>
      </c>
      <c r="AB22" t="n">
        <v>105.5603438429509</v>
      </c>
      <c r="AC22" t="n">
        <v>95.48581278147941</v>
      </c>
      <c r="AD22" t="n">
        <v>77150.22673235282</v>
      </c>
      <c r="AE22" t="n">
        <v>105560.3438429509</v>
      </c>
      <c r="AF22" t="n">
        <v>2.197669348797423e-06</v>
      </c>
      <c r="AG22" t="n">
        <v>0.1089583333333333</v>
      </c>
      <c r="AH22" t="n">
        <v>95485.81278147941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9.6221</v>
      </c>
      <c r="E23" t="n">
        <v>10.39</v>
      </c>
      <c r="F23" t="n">
        <v>7.27</v>
      </c>
      <c r="G23" t="n">
        <v>36.37</v>
      </c>
      <c r="H23" t="n">
        <v>0.5</v>
      </c>
      <c r="I23" t="n">
        <v>12</v>
      </c>
      <c r="J23" t="n">
        <v>221.99</v>
      </c>
      <c r="K23" t="n">
        <v>56.13</v>
      </c>
      <c r="L23" t="n">
        <v>6.25</v>
      </c>
      <c r="M23" t="n">
        <v>10</v>
      </c>
      <c r="N23" t="n">
        <v>49.61</v>
      </c>
      <c r="O23" t="n">
        <v>27612.53</v>
      </c>
      <c r="P23" t="n">
        <v>94.64</v>
      </c>
      <c r="Q23" t="n">
        <v>606</v>
      </c>
      <c r="R23" t="n">
        <v>30.91</v>
      </c>
      <c r="S23" t="n">
        <v>21.88</v>
      </c>
      <c r="T23" t="n">
        <v>3471.96</v>
      </c>
      <c r="U23" t="n">
        <v>0.71</v>
      </c>
      <c r="V23" t="n">
        <v>0.85</v>
      </c>
      <c r="W23" t="n">
        <v>1.01</v>
      </c>
      <c r="X23" t="n">
        <v>0.21</v>
      </c>
      <c r="Y23" t="n">
        <v>1</v>
      </c>
      <c r="Z23" t="n">
        <v>10</v>
      </c>
      <c r="AA23" t="n">
        <v>75.76755934298367</v>
      </c>
      <c r="AB23" t="n">
        <v>103.6685173218368</v>
      </c>
      <c r="AC23" t="n">
        <v>93.77453952834469</v>
      </c>
      <c r="AD23" t="n">
        <v>75767.55934298367</v>
      </c>
      <c r="AE23" t="n">
        <v>103668.5173218368</v>
      </c>
      <c r="AF23" t="n">
        <v>2.212361557726736e-06</v>
      </c>
      <c r="AG23" t="n">
        <v>0.1082291666666667</v>
      </c>
      <c r="AH23" t="n">
        <v>93774.53952834469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9.620799999999999</v>
      </c>
      <c r="E24" t="n">
        <v>10.39</v>
      </c>
      <c r="F24" t="n">
        <v>7.27</v>
      </c>
      <c r="G24" t="n">
        <v>36.37</v>
      </c>
      <c r="H24" t="n">
        <v>0.52</v>
      </c>
      <c r="I24" t="n">
        <v>12</v>
      </c>
      <c r="J24" t="n">
        <v>222.4</v>
      </c>
      <c r="K24" t="n">
        <v>56.13</v>
      </c>
      <c r="L24" t="n">
        <v>6.5</v>
      </c>
      <c r="M24" t="n">
        <v>10</v>
      </c>
      <c r="N24" t="n">
        <v>49.78</v>
      </c>
      <c r="O24" t="n">
        <v>27663.85</v>
      </c>
      <c r="P24" t="n">
        <v>94.3</v>
      </c>
      <c r="Q24" t="n">
        <v>605.84</v>
      </c>
      <c r="R24" t="n">
        <v>30.9</v>
      </c>
      <c r="S24" t="n">
        <v>21.88</v>
      </c>
      <c r="T24" t="n">
        <v>3465.24</v>
      </c>
      <c r="U24" t="n">
        <v>0.71</v>
      </c>
      <c r="V24" t="n">
        <v>0.85</v>
      </c>
      <c r="W24" t="n">
        <v>1.01</v>
      </c>
      <c r="X24" t="n">
        <v>0.22</v>
      </c>
      <c r="Y24" t="n">
        <v>1</v>
      </c>
      <c r="Z24" t="n">
        <v>10</v>
      </c>
      <c r="AA24" t="n">
        <v>75.58521300737735</v>
      </c>
      <c r="AB24" t="n">
        <v>103.4190230209078</v>
      </c>
      <c r="AC24" t="n">
        <v>93.54885661332879</v>
      </c>
      <c r="AD24" t="n">
        <v>75585.21300737734</v>
      </c>
      <c r="AE24" t="n">
        <v>103419.0230209078</v>
      </c>
      <c r="AF24" t="n">
        <v>2.212062655197657e-06</v>
      </c>
      <c r="AG24" t="n">
        <v>0.1082291666666667</v>
      </c>
      <c r="AH24" t="n">
        <v>93548.8566133288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9.6844</v>
      </c>
      <c r="E25" t="n">
        <v>10.33</v>
      </c>
      <c r="F25" t="n">
        <v>7.25</v>
      </c>
      <c r="G25" t="n">
        <v>39.54</v>
      </c>
      <c r="H25" t="n">
        <v>0.54</v>
      </c>
      <c r="I25" t="n">
        <v>11</v>
      </c>
      <c r="J25" t="n">
        <v>222.82</v>
      </c>
      <c r="K25" t="n">
        <v>56.13</v>
      </c>
      <c r="L25" t="n">
        <v>6.75</v>
      </c>
      <c r="M25" t="n">
        <v>9</v>
      </c>
      <c r="N25" t="n">
        <v>49.94</v>
      </c>
      <c r="O25" t="n">
        <v>27715.11</v>
      </c>
      <c r="P25" t="n">
        <v>93.33</v>
      </c>
      <c r="Q25" t="n">
        <v>605.84</v>
      </c>
      <c r="R25" t="n">
        <v>29.9</v>
      </c>
      <c r="S25" t="n">
        <v>21.88</v>
      </c>
      <c r="T25" t="n">
        <v>2972.05</v>
      </c>
      <c r="U25" t="n">
        <v>0.73</v>
      </c>
      <c r="V25" t="n">
        <v>0.85</v>
      </c>
      <c r="W25" t="n">
        <v>1.01</v>
      </c>
      <c r="X25" t="n">
        <v>0.19</v>
      </c>
      <c r="Y25" t="n">
        <v>1</v>
      </c>
      <c r="Z25" t="n">
        <v>10</v>
      </c>
      <c r="AA25" t="n">
        <v>74.49930128671757</v>
      </c>
      <c r="AB25" t="n">
        <v>101.9332306976578</v>
      </c>
      <c r="AC25" t="n">
        <v>92.20486622408673</v>
      </c>
      <c r="AD25" t="n">
        <v>74499.30128671757</v>
      </c>
      <c r="AE25" t="n">
        <v>101933.2306976578</v>
      </c>
      <c r="AF25" t="n">
        <v>2.226685886620259e-06</v>
      </c>
      <c r="AG25" t="n">
        <v>0.1076041666666667</v>
      </c>
      <c r="AH25" t="n">
        <v>92204.86622408673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9.672499999999999</v>
      </c>
      <c r="E26" t="n">
        <v>10.34</v>
      </c>
      <c r="F26" t="n">
        <v>7.26</v>
      </c>
      <c r="G26" t="n">
        <v>39.61</v>
      </c>
      <c r="H26" t="n">
        <v>0.5600000000000001</v>
      </c>
      <c r="I26" t="n">
        <v>11</v>
      </c>
      <c r="J26" t="n">
        <v>223.23</v>
      </c>
      <c r="K26" t="n">
        <v>56.13</v>
      </c>
      <c r="L26" t="n">
        <v>7</v>
      </c>
      <c r="M26" t="n">
        <v>9</v>
      </c>
      <c r="N26" t="n">
        <v>50.11</v>
      </c>
      <c r="O26" t="n">
        <v>27766.43</v>
      </c>
      <c r="P26" t="n">
        <v>92.88</v>
      </c>
      <c r="Q26" t="n">
        <v>605.84</v>
      </c>
      <c r="R26" t="n">
        <v>30.6</v>
      </c>
      <c r="S26" t="n">
        <v>21.88</v>
      </c>
      <c r="T26" t="n">
        <v>3320.65</v>
      </c>
      <c r="U26" t="n">
        <v>0.72</v>
      </c>
      <c r="V26" t="n">
        <v>0.85</v>
      </c>
      <c r="W26" t="n">
        <v>1</v>
      </c>
      <c r="X26" t="n">
        <v>0.2</v>
      </c>
      <c r="Y26" t="n">
        <v>1</v>
      </c>
      <c r="Z26" t="n">
        <v>10</v>
      </c>
      <c r="AA26" t="n">
        <v>74.36343437531589</v>
      </c>
      <c r="AB26" t="n">
        <v>101.747331595453</v>
      </c>
      <c r="AC26" t="n">
        <v>92.03670907128527</v>
      </c>
      <c r="AD26" t="n">
        <v>74363.43437531589</v>
      </c>
      <c r="AE26" t="n">
        <v>101747.331595453</v>
      </c>
      <c r="AF26" t="n">
        <v>2.22394977885408e-06</v>
      </c>
      <c r="AG26" t="n">
        <v>0.1077083333333333</v>
      </c>
      <c r="AH26" t="n">
        <v>92036.70907128527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9.6798</v>
      </c>
      <c r="E27" t="n">
        <v>10.33</v>
      </c>
      <c r="F27" t="n">
        <v>7.25</v>
      </c>
      <c r="G27" t="n">
        <v>39.57</v>
      </c>
      <c r="H27" t="n">
        <v>0.58</v>
      </c>
      <c r="I27" t="n">
        <v>11</v>
      </c>
      <c r="J27" t="n">
        <v>223.65</v>
      </c>
      <c r="K27" t="n">
        <v>56.13</v>
      </c>
      <c r="L27" t="n">
        <v>7.25</v>
      </c>
      <c r="M27" t="n">
        <v>9</v>
      </c>
      <c r="N27" t="n">
        <v>50.27</v>
      </c>
      <c r="O27" t="n">
        <v>27817.81</v>
      </c>
      <c r="P27" t="n">
        <v>92.2</v>
      </c>
      <c r="Q27" t="n">
        <v>605.92</v>
      </c>
      <c r="R27" t="n">
        <v>30.35</v>
      </c>
      <c r="S27" t="n">
        <v>21.88</v>
      </c>
      <c r="T27" t="n">
        <v>3195.38</v>
      </c>
      <c r="U27" t="n">
        <v>0.72</v>
      </c>
      <c r="V27" t="n">
        <v>0.85</v>
      </c>
      <c r="W27" t="n">
        <v>1</v>
      </c>
      <c r="X27" t="n">
        <v>0.2</v>
      </c>
      <c r="Y27" t="n">
        <v>1</v>
      </c>
      <c r="Z27" t="n">
        <v>10</v>
      </c>
      <c r="AA27" t="n">
        <v>73.89849041035724</v>
      </c>
      <c r="AB27" t="n">
        <v>101.1111747507168</v>
      </c>
      <c r="AC27" t="n">
        <v>91.46126614295875</v>
      </c>
      <c r="AD27" t="n">
        <v>73898.49041035723</v>
      </c>
      <c r="AE27" t="n">
        <v>101111.1747507168</v>
      </c>
      <c r="AF27" t="n">
        <v>2.225628231517367e-06</v>
      </c>
      <c r="AG27" t="n">
        <v>0.1076041666666667</v>
      </c>
      <c r="AH27" t="n">
        <v>91461.26614295875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9.7371</v>
      </c>
      <c r="E28" t="n">
        <v>10.27</v>
      </c>
      <c r="F28" t="n">
        <v>7.24</v>
      </c>
      <c r="G28" t="n">
        <v>43.41</v>
      </c>
      <c r="H28" t="n">
        <v>0.59</v>
      </c>
      <c r="I28" t="n">
        <v>10</v>
      </c>
      <c r="J28" t="n">
        <v>224.07</v>
      </c>
      <c r="K28" t="n">
        <v>56.13</v>
      </c>
      <c r="L28" t="n">
        <v>7.5</v>
      </c>
      <c r="M28" t="n">
        <v>8</v>
      </c>
      <c r="N28" t="n">
        <v>50.44</v>
      </c>
      <c r="O28" t="n">
        <v>27869.24</v>
      </c>
      <c r="P28" t="n">
        <v>91.25</v>
      </c>
      <c r="Q28" t="n">
        <v>605.84</v>
      </c>
      <c r="R28" t="n">
        <v>29.65</v>
      </c>
      <c r="S28" t="n">
        <v>21.88</v>
      </c>
      <c r="T28" t="n">
        <v>2850.79</v>
      </c>
      <c r="U28" t="n">
        <v>0.74</v>
      </c>
      <c r="V28" t="n">
        <v>0.85</v>
      </c>
      <c r="W28" t="n">
        <v>1.01</v>
      </c>
      <c r="X28" t="n">
        <v>0.18</v>
      </c>
      <c r="Y28" t="n">
        <v>1</v>
      </c>
      <c r="Z28" t="n">
        <v>10</v>
      </c>
      <c r="AA28" t="n">
        <v>72.91474095981704</v>
      </c>
      <c r="AB28" t="n">
        <v>99.76516535252567</v>
      </c>
      <c r="AC28" t="n">
        <v>90.24371799259447</v>
      </c>
      <c r="AD28" t="n">
        <v>72914.74095981703</v>
      </c>
      <c r="AE28" t="n">
        <v>99765.16535252567</v>
      </c>
      <c r="AF28" t="n">
        <v>2.238802935299051e-06</v>
      </c>
      <c r="AG28" t="n">
        <v>0.1069791666666667</v>
      </c>
      <c r="AH28" t="n">
        <v>90243.71799259447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9.7363</v>
      </c>
      <c r="E29" t="n">
        <v>10.27</v>
      </c>
      <c r="F29" t="n">
        <v>7.24</v>
      </c>
      <c r="G29" t="n">
        <v>43.41</v>
      </c>
      <c r="H29" t="n">
        <v>0.61</v>
      </c>
      <c r="I29" t="n">
        <v>10</v>
      </c>
      <c r="J29" t="n">
        <v>224.49</v>
      </c>
      <c r="K29" t="n">
        <v>56.13</v>
      </c>
      <c r="L29" t="n">
        <v>7.75</v>
      </c>
      <c r="M29" t="n">
        <v>8</v>
      </c>
      <c r="N29" t="n">
        <v>50.61</v>
      </c>
      <c r="O29" t="n">
        <v>27920.73</v>
      </c>
      <c r="P29" t="n">
        <v>90.3</v>
      </c>
      <c r="Q29" t="n">
        <v>605.85</v>
      </c>
      <c r="R29" t="n">
        <v>29.67</v>
      </c>
      <c r="S29" t="n">
        <v>21.88</v>
      </c>
      <c r="T29" t="n">
        <v>2861.92</v>
      </c>
      <c r="U29" t="n">
        <v>0.74</v>
      </c>
      <c r="V29" t="n">
        <v>0.85</v>
      </c>
      <c r="W29" t="n">
        <v>1.01</v>
      </c>
      <c r="X29" t="n">
        <v>0.18</v>
      </c>
      <c r="Y29" t="n">
        <v>1</v>
      </c>
      <c r="Z29" t="n">
        <v>10</v>
      </c>
      <c r="AA29" t="n">
        <v>72.38958307032453</v>
      </c>
      <c r="AB29" t="n">
        <v>99.04662115979143</v>
      </c>
      <c r="AC29" t="n">
        <v>89.59375064913144</v>
      </c>
      <c r="AD29" t="n">
        <v>72389.58307032453</v>
      </c>
      <c r="AE29" t="n">
        <v>99046.62115979142</v>
      </c>
      <c r="AF29" t="n">
        <v>2.238618995281157e-06</v>
      </c>
      <c r="AG29" t="n">
        <v>0.1069791666666667</v>
      </c>
      <c r="AH29" t="n">
        <v>89593.75064913144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9.787699999999999</v>
      </c>
      <c r="E30" t="n">
        <v>10.22</v>
      </c>
      <c r="F30" t="n">
        <v>7.22</v>
      </c>
      <c r="G30" t="n">
        <v>48.16</v>
      </c>
      <c r="H30" t="n">
        <v>0.63</v>
      </c>
      <c r="I30" t="n">
        <v>9</v>
      </c>
      <c r="J30" t="n">
        <v>224.9</v>
      </c>
      <c r="K30" t="n">
        <v>56.13</v>
      </c>
      <c r="L30" t="n">
        <v>8</v>
      </c>
      <c r="M30" t="n">
        <v>7</v>
      </c>
      <c r="N30" t="n">
        <v>50.78</v>
      </c>
      <c r="O30" t="n">
        <v>27972.28</v>
      </c>
      <c r="P30" t="n">
        <v>89.01000000000001</v>
      </c>
      <c r="Q30" t="n">
        <v>605.87</v>
      </c>
      <c r="R30" t="n">
        <v>29.3</v>
      </c>
      <c r="S30" t="n">
        <v>21.88</v>
      </c>
      <c r="T30" t="n">
        <v>2681.11</v>
      </c>
      <c r="U30" t="n">
        <v>0.75</v>
      </c>
      <c r="V30" t="n">
        <v>0.86</v>
      </c>
      <c r="W30" t="n">
        <v>1.01</v>
      </c>
      <c r="X30" t="n">
        <v>0.17</v>
      </c>
      <c r="Y30" t="n">
        <v>1</v>
      </c>
      <c r="Z30" t="n">
        <v>10</v>
      </c>
      <c r="AA30" t="n">
        <v>71.24603973242532</v>
      </c>
      <c r="AB30" t="n">
        <v>97.48197471530696</v>
      </c>
      <c r="AC30" t="n">
        <v>88.17843186531303</v>
      </c>
      <c r="AD30" t="n">
        <v>71246.03973242531</v>
      </c>
      <c r="AE30" t="n">
        <v>97481.97471530696</v>
      </c>
      <c r="AF30" t="n">
        <v>2.250437141430869e-06</v>
      </c>
      <c r="AG30" t="n">
        <v>0.1064583333333333</v>
      </c>
      <c r="AH30" t="n">
        <v>88178.43186531303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9.7887</v>
      </c>
      <c r="E31" t="n">
        <v>10.22</v>
      </c>
      <c r="F31" t="n">
        <v>7.22</v>
      </c>
      <c r="G31" t="n">
        <v>48.15</v>
      </c>
      <c r="H31" t="n">
        <v>0.65</v>
      </c>
      <c r="I31" t="n">
        <v>9</v>
      </c>
      <c r="J31" t="n">
        <v>225.32</v>
      </c>
      <c r="K31" t="n">
        <v>56.13</v>
      </c>
      <c r="L31" t="n">
        <v>8.25</v>
      </c>
      <c r="M31" t="n">
        <v>7</v>
      </c>
      <c r="N31" t="n">
        <v>50.95</v>
      </c>
      <c r="O31" t="n">
        <v>28023.89</v>
      </c>
      <c r="P31" t="n">
        <v>88.98999999999999</v>
      </c>
      <c r="Q31" t="n">
        <v>605.92</v>
      </c>
      <c r="R31" t="n">
        <v>29.26</v>
      </c>
      <c r="S31" t="n">
        <v>21.88</v>
      </c>
      <c r="T31" t="n">
        <v>2660.9</v>
      </c>
      <c r="U31" t="n">
        <v>0.75</v>
      </c>
      <c r="V31" t="n">
        <v>0.86</v>
      </c>
      <c r="W31" t="n">
        <v>1.01</v>
      </c>
      <c r="X31" t="n">
        <v>0.17</v>
      </c>
      <c r="Y31" t="n">
        <v>1</v>
      </c>
      <c r="Z31" t="n">
        <v>10</v>
      </c>
      <c r="AA31" t="n">
        <v>71.22784228033449</v>
      </c>
      <c r="AB31" t="n">
        <v>97.45707615854144</v>
      </c>
      <c r="AC31" t="n">
        <v>88.15590959185984</v>
      </c>
      <c r="AD31" t="n">
        <v>71227.84228033449</v>
      </c>
      <c r="AE31" t="n">
        <v>97457.07615854144</v>
      </c>
      <c r="AF31" t="n">
        <v>2.250667066453237e-06</v>
      </c>
      <c r="AG31" t="n">
        <v>0.1064583333333333</v>
      </c>
      <c r="AH31" t="n">
        <v>88155.90959185983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9.797800000000001</v>
      </c>
      <c r="E32" t="n">
        <v>10.21</v>
      </c>
      <c r="F32" t="n">
        <v>7.21</v>
      </c>
      <c r="G32" t="n">
        <v>48.09</v>
      </c>
      <c r="H32" t="n">
        <v>0.67</v>
      </c>
      <c r="I32" t="n">
        <v>9</v>
      </c>
      <c r="J32" t="n">
        <v>225.74</v>
      </c>
      <c r="K32" t="n">
        <v>56.13</v>
      </c>
      <c r="L32" t="n">
        <v>8.5</v>
      </c>
      <c r="M32" t="n">
        <v>7</v>
      </c>
      <c r="N32" t="n">
        <v>51.11</v>
      </c>
      <c r="O32" t="n">
        <v>28075.56</v>
      </c>
      <c r="P32" t="n">
        <v>88.34</v>
      </c>
      <c r="Q32" t="n">
        <v>605.84</v>
      </c>
      <c r="R32" t="n">
        <v>29.03</v>
      </c>
      <c r="S32" t="n">
        <v>21.88</v>
      </c>
      <c r="T32" t="n">
        <v>2544.64</v>
      </c>
      <c r="U32" t="n">
        <v>0.75</v>
      </c>
      <c r="V32" t="n">
        <v>0.86</v>
      </c>
      <c r="W32" t="n">
        <v>1</v>
      </c>
      <c r="X32" t="n">
        <v>0.16</v>
      </c>
      <c r="Y32" t="n">
        <v>1</v>
      </c>
      <c r="Z32" t="n">
        <v>10</v>
      </c>
      <c r="AA32" t="n">
        <v>70.77476397224603</v>
      </c>
      <c r="AB32" t="n">
        <v>96.83715442901087</v>
      </c>
      <c r="AC32" t="n">
        <v>87.59515232212988</v>
      </c>
      <c r="AD32" t="n">
        <v>70774.76397224603</v>
      </c>
      <c r="AE32" t="n">
        <v>96837.15442901087</v>
      </c>
      <c r="AF32" t="n">
        <v>2.252759384156786e-06</v>
      </c>
      <c r="AG32" t="n">
        <v>0.1063541666666667</v>
      </c>
      <c r="AH32" t="n">
        <v>87595.15232212987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9.7837</v>
      </c>
      <c r="E33" t="n">
        <v>10.22</v>
      </c>
      <c r="F33" t="n">
        <v>7.23</v>
      </c>
      <c r="G33" t="n">
        <v>48.19</v>
      </c>
      <c r="H33" t="n">
        <v>0.6899999999999999</v>
      </c>
      <c r="I33" t="n">
        <v>9</v>
      </c>
      <c r="J33" t="n">
        <v>226.16</v>
      </c>
      <c r="K33" t="n">
        <v>56.13</v>
      </c>
      <c r="L33" t="n">
        <v>8.75</v>
      </c>
      <c r="M33" t="n">
        <v>7</v>
      </c>
      <c r="N33" t="n">
        <v>51.28</v>
      </c>
      <c r="O33" t="n">
        <v>28127.29</v>
      </c>
      <c r="P33" t="n">
        <v>87.05</v>
      </c>
      <c r="Q33" t="n">
        <v>605.84</v>
      </c>
      <c r="R33" t="n">
        <v>29.46</v>
      </c>
      <c r="S33" t="n">
        <v>21.88</v>
      </c>
      <c r="T33" t="n">
        <v>2763.08</v>
      </c>
      <c r="U33" t="n">
        <v>0.74</v>
      </c>
      <c r="V33" t="n">
        <v>0.86</v>
      </c>
      <c r="W33" t="n">
        <v>1</v>
      </c>
      <c r="X33" t="n">
        <v>0.17</v>
      </c>
      <c r="Y33" t="n">
        <v>1</v>
      </c>
      <c r="Z33" t="n">
        <v>10</v>
      </c>
      <c r="AA33" t="n">
        <v>70.21159955637644</v>
      </c>
      <c r="AB33" t="n">
        <v>96.06660803015794</v>
      </c>
      <c r="AC33" t="n">
        <v>86.89814579011455</v>
      </c>
      <c r="AD33" t="n">
        <v>70211.59955637644</v>
      </c>
      <c r="AE33" t="n">
        <v>96066.60803015793</v>
      </c>
      <c r="AF33" t="n">
        <v>2.249517441341397e-06</v>
      </c>
      <c r="AG33" t="n">
        <v>0.1064583333333333</v>
      </c>
      <c r="AH33" t="n">
        <v>86898.14579011455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9.860300000000001</v>
      </c>
      <c r="E34" t="n">
        <v>10.14</v>
      </c>
      <c r="F34" t="n">
        <v>7.19</v>
      </c>
      <c r="G34" t="n">
        <v>53.93</v>
      </c>
      <c r="H34" t="n">
        <v>0.71</v>
      </c>
      <c r="I34" t="n">
        <v>8</v>
      </c>
      <c r="J34" t="n">
        <v>226.58</v>
      </c>
      <c r="K34" t="n">
        <v>56.13</v>
      </c>
      <c r="L34" t="n">
        <v>9</v>
      </c>
      <c r="M34" t="n">
        <v>6</v>
      </c>
      <c r="N34" t="n">
        <v>51.45</v>
      </c>
      <c r="O34" t="n">
        <v>28179.08</v>
      </c>
      <c r="P34" t="n">
        <v>86.11</v>
      </c>
      <c r="Q34" t="n">
        <v>605.84</v>
      </c>
      <c r="R34" t="n">
        <v>28.37</v>
      </c>
      <c r="S34" t="n">
        <v>21.88</v>
      </c>
      <c r="T34" t="n">
        <v>2220.06</v>
      </c>
      <c r="U34" t="n">
        <v>0.77</v>
      </c>
      <c r="V34" t="n">
        <v>0.86</v>
      </c>
      <c r="W34" t="n">
        <v>1</v>
      </c>
      <c r="X34" t="n">
        <v>0.13</v>
      </c>
      <c r="Y34" t="n">
        <v>1</v>
      </c>
      <c r="Z34" t="n">
        <v>10</v>
      </c>
      <c r="AA34" t="n">
        <v>69.05114124258591</v>
      </c>
      <c r="AB34" t="n">
        <v>94.47881776942292</v>
      </c>
      <c r="AC34" t="n">
        <v>85.46189200338594</v>
      </c>
      <c r="AD34" t="n">
        <v>69051.14124258592</v>
      </c>
      <c r="AE34" t="n">
        <v>94478.81776942292</v>
      </c>
      <c r="AF34" t="n">
        <v>2.267129698054783e-06</v>
      </c>
      <c r="AG34" t="n">
        <v>0.105625</v>
      </c>
      <c r="AH34" t="n">
        <v>85461.89200338595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9.867100000000001</v>
      </c>
      <c r="E35" t="n">
        <v>10.13</v>
      </c>
      <c r="F35" t="n">
        <v>7.18</v>
      </c>
      <c r="G35" t="n">
        <v>53.88</v>
      </c>
      <c r="H35" t="n">
        <v>0.72</v>
      </c>
      <c r="I35" t="n">
        <v>8</v>
      </c>
      <c r="J35" t="n">
        <v>227</v>
      </c>
      <c r="K35" t="n">
        <v>56.13</v>
      </c>
      <c r="L35" t="n">
        <v>9.25</v>
      </c>
      <c r="M35" t="n">
        <v>6</v>
      </c>
      <c r="N35" t="n">
        <v>51.62</v>
      </c>
      <c r="O35" t="n">
        <v>28230.92</v>
      </c>
      <c r="P35" t="n">
        <v>85.23</v>
      </c>
      <c r="Q35" t="n">
        <v>605.87</v>
      </c>
      <c r="R35" t="n">
        <v>28.07</v>
      </c>
      <c r="S35" t="n">
        <v>21.88</v>
      </c>
      <c r="T35" t="n">
        <v>2070.75</v>
      </c>
      <c r="U35" t="n">
        <v>0.78</v>
      </c>
      <c r="V35" t="n">
        <v>0.86</v>
      </c>
      <c r="W35" t="n">
        <v>1</v>
      </c>
      <c r="X35" t="n">
        <v>0.13</v>
      </c>
      <c r="Y35" t="n">
        <v>1</v>
      </c>
      <c r="Z35" t="n">
        <v>10</v>
      </c>
      <c r="AA35" t="n">
        <v>68.49203745572821</v>
      </c>
      <c r="AB35" t="n">
        <v>93.71382730232635</v>
      </c>
      <c r="AC35" t="n">
        <v>84.76991115279795</v>
      </c>
      <c r="AD35" t="n">
        <v>68492.0374557282</v>
      </c>
      <c r="AE35" t="n">
        <v>93713.82730232635</v>
      </c>
      <c r="AF35" t="n">
        <v>2.268693188206886e-06</v>
      </c>
      <c r="AG35" t="n">
        <v>0.1055208333333333</v>
      </c>
      <c r="AH35" t="n">
        <v>84769.91115279794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9.856299999999999</v>
      </c>
      <c r="E36" t="n">
        <v>10.15</v>
      </c>
      <c r="F36" t="n">
        <v>7.2</v>
      </c>
      <c r="G36" t="n">
        <v>53.96</v>
      </c>
      <c r="H36" t="n">
        <v>0.74</v>
      </c>
      <c r="I36" t="n">
        <v>8</v>
      </c>
      <c r="J36" t="n">
        <v>227.42</v>
      </c>
      <c r="K36" t="n">
        <v>56.13</v>
      </c>
      <c r="L36" t="n">
        <v>9.5</v>
      </c>
      <c r="M36" t="n">
        <v>5</v>
      </c>
      <c r="N36" t="n">
        <v>51.8</v>
      </c>
      <c r="O36" t="n">
        <v>28282.83</v>
      </c>
      <c r="P36" t="n">
        <v>83.97</v>
      </c>
      <c r="Q36" t="n">
        <v>605.84</v>
      </c>
      <c r="R36" t="n">
        <v>28.42</v>
      </c>
      <c r="S36" t="n">
        <v>21.88</v>
      </c>
      <c r="T36" t="n">
        <v>2248.14</v>
      </c>
      <c r="U36" t="n">
        <v>0.77</v>
      </c>
      <c r="V36" t="n">
        <v>0.86</v>
      </c>
      <c r="W36" t="n">
        <v>1</v>
      </c>
      <c r="X36" t="n">
        <v>0.14</v>
      </c>
      <c r="Y36" t="n">
        <v>1</v>
      </c>
      <c r="Z36" t="n">
        <v>10</v>
      </c>
      <c r="AA36" t="n">
        <v>67.92436351543078</v>
      </c>
      <c r="AB36" t="n">
        <v>92.93711077320508</v>
      </c>
      <c r="AC36" t="n">
        <v>84.0673233590873</v>
      </c>
      <c r="AD36" t="n">
        <v>67924.36351543078</v>
      </c>
      <c r="AE36" t="n">
        <v>92937.11077320507</v>
      </c>
      <c r="AF36" t="n">
        <v>2.266209997965311e-06</v>
      </c>
      <c r="AG36" t="n">
        <v>0.1057291666666667</v>
      </c>
      <c r="AH36" t="n">
        <v>84067.3233590873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9.8544</v>
      </c>
      <c r="E37" t="n">
        <v>10.15</v>
      </c>
      <c r="F37" t="n">
        <v>7.2</v>
      </c>
      <c r="G37" t="n">
        <v>53.98</v>
      </c>
      <c r="H37" t="n">
        <v>0.76</v>
      </c>
      <c r="I37" t="n">
        <v>8</v>
      </c>
      <c r="J37" t="n">
        <v>227.84</v>
      </c>
      <c r="K37" t="n">
        <v>56.13</v>
      </c>
      <c r="L37" t="n">
        <v>9.75</v>
      </c>
      <c r="M37" t="n">
        <v>5</v>
      </c>
      <c r="N37" t="n">
        <v>51.97</v>
      </c>
      <c r="O37" t="n">
        <v>28334.8</v>
      </c>
      <c r="P37" t="n">
        <v>82.52</v>
      </c>
      <c r="Q37" t="n">
        <v>605.84</v>
      </c>
      <c r="R37" t="n">
        <v>28.42</v>
      </c>
      <c r="S37" t="n">
        <v>21.88</v>
      </c>
      <c r="T37" t="n">
        <v>2246.25</v>
      </c>
      <c r="U37" t="n">
        <v>0.77</v>
      </c>
      <c r="V37" t="n">
        <v>0.86</v>
      </c>
      <c r="W37" t="n">
        <v>1</v>
      </c>
      <c r="X37" t="n">
        <v>0.14</v>
      </c>
      <c r="Y37" t="n">
        <v>1</v>
      </c>
      <c r="Z37" t="n">
        <v>10</v>
      </c>
      <c r="AA37" t="n">
        <v>67.13634035112059</v>
      </c>
      <c r="AB37" t="n">
        <v>91.85890271466802</v>
      </c>
      <c r="AC37" t="n">
        <v>83.09201796438215</v>
      </c>
      <c r="AD37" t="n">
        <v>67136.3403511206</v>
      </c>
      <c r="AE37" t="n">
        <v>91858.90271466802</v>
      </c>
      <c r="AF37" t="n">
        <v>2.265773140422813e-06</v>
      </c>
      <c r="AG37" t="n">
        <v>0.1057291666666667</v>
      </c>
      <c r="AH37" t="n">
        <v>83092.01796438215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9.9152</v>
      </c>
      <c r="E38" t="n">
        <v>10.09</v>
      </c>
      <c r="F38" t="n">
        <v>7.18</v>
      </c>
      <c r="G38" t="n">
        <v>61.52</v>
      </c>
      <c r="H38" t="n">
        <v>0.78</v>
      </c>
      <c r="I38" t="n">
        <v>7</v>
      </c>
      <c r="J38" t="n">
        <v>228.27</v>
      </c>
      <c r="K38" t="n">
        <v>56.13</v>
      </c>
      <c r="L38" t="n">
        <v>10</v>
      </c>
      <c r="M38" t="n">
        <v>3</v>
      </c>
      <c r="N38" t="n">
        <v>52.14</v>
      </c>
      <c r="O38" t="n">
        <v>28386.82</v>
      </c>
      <c r="P38" t="n">
        <v>82.14</v>
      </c>
      <c r="Q38" t="n">
        <v>605.88</v>
      </c>
      <c r="R38" t="n">
        <v>27.85</v>
      </c>
      <c r="S38" t="n">
        <v>21.88</v>
      </c>
      <c r="T38" t="n">
        <v>1966.81</v>
      </c>
      <c r="U38" t="n">
        <v>0.79</v>
      </c>
      <c r="V38" t="n">
        <v>0.86</v>
      </c>
      <c r="W38" t="n">
        <v>1</v>
      </c>
      <c r="X38" t="n">
        <v>0.12</v>
      </c>
      <c r="Y38" t="n">
        <v>1</v>
      </c>
      <c r="Z38" t="n">
        <v>10</v>
      </c>
      <c r="AA38" t="n">
        <v>66.47203625078861</v>
      </c>
      <c r="AB38" t="n">
        <v>90.9499725375657</v>
      </c>
      <c r="AC38" t="n">
        <v>82.26983480769067</v>
      </c>
      <c r="AD38" t="n">
        <v>66472.0362507886</v>
      </c>
      <c r="AE38" t="n">
        <v>90949.9725375657</v>
      </c>
      <c r="AF38" t="n">
        <v>2.279752581782784e-06</v>
      </c>
      <c r="AG38" t="n">
        <v>0.1051041666666667</v>
      </c>
      <c r="AH38" t="n">
        <v>82269.83480769067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9.9122</v>
      </c>
      <c r="E39" t="n">
        <v>10.09</v>
      </c>
      <c r="F39" t="n">
        <v>7.18</v>
      </c>
      <c r="G39" t="n">
        <v>61.55</v>
      </c>
      <c r="H39" t="n">
        <v>0.8</v>
      </c>
      <c r="I39" t="n">
        <v>7</v>
      </c>
      <c r="J39" t="n">
        <v>228.69</v>
      </c>
      <c r="K39" t="n">
        <v>56.13</v>
      </c>
      <c r="L39" t="n">
        <v>10.25</v>
      </c>
      <c r="M39" t="n">
        <v>2</v>
      </c>
      <c r="N39" t="n">
        <v>52.31</v>
      </c>
      <c r="O39" t="n">
        <v>28438.91</v>
      </c>
      <c r="P39" t="n">
        <v>81.92</v>
      </c>
      <c r="Q39" t="n">
        <v>605.84</v>
      </c>
      <c r="R39" t="n">
        <v>27.83</v>
      </c>
      <c r="S39" t="n">
        <v>21.88</v>
      </c>
      <c r="T39" t="n">
        <v>1957.79</v>
      </c>
      <c r="U39" t="n">
        <v>0.79</v>
      </c>
      <c r="V39" t="n">
        <v>0.86</v>
      </c>
      <c r="W39" t="n">
        <v>1.01</v>
      </c>
      <c r="X39" t="n">
        <v>0.12</v>
      </c>
      <c r="Y39" t="n">
        <v>1</v>
      </c>
      <c r="Z39" t="n">
        <v>10</v>
      </c>
      <c r="AA39" t="n">
        <v>66.3707802344158</v>
      </c>
      <c r="AB39" t="n">
        <v>90.81142958886433</v>
      </c>
      <c r="AC39" t="n">
        <v>82.14451420356707</v>
      </c>
      <c r="AD39" t="n">
        <v>66370.7802344158</v>
      </c>
      <c r="AE39" t="n">
        <v>90811.42958886432</v>
      </c>
      <c r="AF39" t="n">
        <v>2.27906280671568e-06</v>
      </c>
      <c r="AG39" t="n">
        <v>0.1051041666666667</v>
      </c>
      <c r="AH39" t="n">
        <v>82144.51420356707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9.9133</v>
      </c>
      <c r="E40" t="n">
        <v>10.09</v>
      </c>
      <c r="F40" t="n">
        <v>7.18</v>
      </c>
      <c r="G40" t="n">
        <v>61.54</v>
      </c>
      <c r="H40" t="n">
        <v>0.8100000000000001</v>
      </c>
      <c r="I40" t="n">
        <v>7</v>
      </c>
      <c r="J40" t="n">
        <v>229.11</v>
      </c>
      <c r="K40" t="n">
        <v>56.13</v>
      </c>
      <c r="L40" t="n">
        <v>10.5</v>
      </c>
      <c r="M40" t="n">
        <v>3</v>
      </c>
      <c r="N40" t="n">
        <v>52.48</v>
      </c>
      <c r="O40" t="n">
        <v>28491.06</v>
      </c>
      <c r="P40" t="n">
        <v>82.73999999999999</v>
      </c>
      <c r="Q40" t="n">
        <v>605.91</v>
      </c>
      <c r="R40" t="n">
        <v>27.87</v>
      </c>
      <c r="S40" t="n">
        <v>21.88</v>
      </c>
      <c r="T40" t="n">
        <v>1978</v>
      </c>
      <c r="U40" t="n">
        <v>0.79</v>
      </c>
      <c r="V40" t="n">
        <v>0.86</v>
      </c>
      <c r="W40" t="n">
        <v>1</v>
      </c>
      <c r="X40" t="n">
        <v>0.12</v>
      </c>
      <c r="Y40" t="n">
        <v>1</v>
      </c>
      <c r="Z40" t="n">
        <v>10</v>
      </c>
      <c r="AA40" t="n">
        <v>66.81377550744655</v>
      </c>
      <c r="AB40" t="n">
        <v>91.41755526499685</v>
      </c>
      <c r="AC40" t="n">
        <v>82.69279209587243</v>
      </c>
      <c r="AD40" t="n">
        <v>66813.77550744655</v>
      </c>
      <c r="AE40" t="n">
        <v>91417.55526499684</v>
      </c>
      <c r="AF40" t="n">
        <v>2.279315724240285e-06</v>
      </c>
      <c r="AG40" t="n">
        <v>0.1051041666666667</v>
      </c>
      <c r="AH40" t="n">
        <v>82692.79209587243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9.9062</v>
      </c>
      <c r="E41" t="n">
        <v>10.09</v>
      </c>
      <c r="F41" t="n">
        <v>7.19</v>
      </c>
      <c r="G41" t="n">
        <v>61.6</v>
      </c>
      <c r="H41" t="n">
        <v>0.83</v>
      </c>
      <c r="I41" t="n">
        <v>7</v>
      </c>
      <c r="J41" t="n">
        <v>229.53</v>
      </c>
      <c r="K41" t="n">
        <v>56.13</v>
      </c>
      <c r="L41" t="n">
        <v>10.75</v>
      </c>
      <c r="M41" t="n">
        <v>1</v>
      </c>
      <c r="N41" t="n">
        <v>52.66</v>
      </c>
      <c r="O41" t="n">
        <v>28543.27</v>
      </c>
      <c r="P41" t="n">
        <v>82.84999999999999</v>
      </c>
      <c r="Q41" t="n">
        <v>605.84</v>
      </c>
      <c r="R41" t="n">
        <v>27.95</v>
      </c>
      <c r="S41" t="n">
        <v>21.88</v>
      </c>
      <c r="T41" t="n">
        <v>2018.25</v>
      </c>
      <c r="U41" t="n">
        <v>0.78</v>
      </c>
      <c r="V41" t="n">
        <v>0.86</v>
      </c>
      <c r="W41" t="n">
        <v>1.01</v>
      </c>
      <c r="X41" t="n">
        <v>0.13</v>
      </c>
      <c r="Y41" t="n">
        <v>1</v>
      </c>
      <c r="Z41" t="n">
        <v>10</v>
      </c>
      <c r="AA41" t="n">
        <v>66.94778871988102</v>
      </c>
      <c r="AB41" t="n">
        <v>91.60091805449527</v>
      </c>
      <c r="AC41" t="n">
        <v>82.85865499809246</v>
      </c>
      <c r="AD41" t="n">
        <v>66947.78871988102</v>
      </c>
      <c r="AE41" t="n">
        <v>91600.91805449527</v>
      </c>
      <c r="AF41" t="n">
        <v>2.277683256581473e-06</v>
      </c>
      <c r="AG41" t="n">
        <v>0.1051041666666667</v>
      </c>
      <c r="AH41" t="n">
        <v>82858.65499809246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9.9032</v>
      </c>
      <c r="E42" t="n">
        <v>10.1</v>
      </c>
      <c r="F42" t="n">
        <v>7.19</v>
      </c>
      <c r="G42" t="n">
        <v>61.62</v>
      </c>
      <c r="H42" t="n">
        <v>0.85</v>
      </c>
      <c r="I42" t="n">
        <v>7</v>
      </c>
      <c r="J42" t="n">
        <v>229.96</v>
      </c>
      <c r="K42" t="n">
        <v>56.13</v>
      </c>
      <c r="L42" t="n">
        <v>11</v>
      </c>
      <c r="M42" t="n">
        <v>0</v>
      </c>
      <c r="N42" t="n">
        <v>52.83</v>
      </c>
      <c r="O42" t="n">
        <v>28595.54</v>
      </c>
      <c r="P42" t="n">
        <v>83.01000000000001</v>
      </c>
      <c r="Q42" t="n">
        <v>605.88</v>
      </c>
      <c r="R42" t="n">
        <v>28.02</v>
      </c>
      <c r="S42" t="n">
        <v>21.88</v>
      </c>
      <c r="T42" t="n">
        <v>2050.13</v>
      </c>
      <c r="U42" t="n">
        <v>0.78</v>
      </c>
      <c r="V42" t="n">
        <v>0.86</v>
      </c>
      <c r="W42" t="n">
        <v>1.01</v>
      </c>
      <c r="X42" t="n">
        <v>0.13</v>
      </c>
      <c r="Y42" t="n">
        <v>1</v>
      </c>
      <c r="Z42" t="n">
        <v>10</v>
      </c>
      <c r="AA42" t="n">
        <v>67.05571661295933</v>
      </c>
      <c r="AB42" t="n">
        <v>91.74858975924752</v>
      </c>
      <c r="AC42" t="n">
        <v>82.99223312260176</v>
      </c>
      <c r="AD42" t="n">
        <v>67055.71661295932</v>
      </c>
      <c r="AE42" t="n">
        <v>91748.58975924752</v>
      </c>
      <c r="AF42" t="n">
        <v>2.276993481514369e-06</v>
      </c>
      <c r="AG42" t="n">
        <v>0.1052083333333333</v>
      </c>
      <c r="AH42" t="n">
        <v>82992.23312260176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2024-09-24T15:17:01Z</dcterms:created>
  <dcterms:modified xmlns:dcterms="http://purl.org/dc/terms/" xmlns:xsi="http://www.w3.org/2001/XMLSchema-instance" xsi:type="dcterms:W3CDTF">2024-09-24T15:17:01Z</dcterms:modified>
</cp:coreProperties>
</file>